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vramenko\Desktop\для стану виконання Програма 2019 рік\для збору 20.12.2019\департаменти\"/>
    </mc:Choice>
  </mc:AlternateContent>
  <bookViews>
    <workbookView xWindow="0" yWindow="0" windowWidth="21570" windowHeight="9660" tabRatio="323"/>
  </bookViews>
  <sheets>
    <sheet name="01.01.2020" sheetId="36" r:id="rId1"/>
    <sheet name="01.01.2019" sheetId="30" r:id="rId2"/>
    <sheet name="01.01.2018" sheetId="31" r:id="rId3"/>
  </sheets>
  <definedNames>
    <definedName name="_xlnm._FilterDatabase" localSheetId="2" hidden="1">'01.01.2018'!$E$1:$E$1894</definedName>
    <definedName name="_xlnm._FilterDatabase" localSheetId="1" hidden="1">'01.01.2019'!$E$1:$E$2773</definedName>
    <definedName name="_xlnm._FilterDatabase" localSheetId="0" hidden="1">'01.01.2020'!$E$1:$E$1119</definedName>
    <definedName name="_xlnm.Print_Area" localSheetId="2">'01.01.2018'!$A$1:$H$1899</definedName>
    <definedName name="_xlnm.Print_Area" localSheetId="1">'01.01.2019'!$A$1:$H$2778</definedName>
    <definedName name="_xlnm.Print_Area" localSheetId="0">'01.01.2020'!$A$1:$H$1122</definedName>
  </definedNames>
  <calcPr calcId="152511"/>
</workbook>
</file>

<file path=xl/calcChain.xml><?xml version="1.0" encoding="utf-8"?>
<calcChain xmlns="http://schemas.openxmlformats.org/spreadsheetml/2006/main">
  <c r="L1718" i="31" l="1"/>
  <c r="Q1730" i="31" s="1"/>
  <c r="I1715" i="31"/>
  <c r="J1711" i="31"/>
  <c r="J1709" i="31"/>
  <c r="J1707" i="31"/>
  <c r="I1707" i="31"/>
  <c r="K1705" i="31"/>
  <c r="J1705" i="31"/>
  <c r="I1705" i="31"/>
  <c r="J1703" i="31"/>
  <c r="I1703" i="31"/>
  <c r="J1699" i="31"/>
  <c r="I1699" i="31"/>
  <c r="K1695" i="31"/>
  <c r="J1695" i="31"/>
  <c r="I1695" i="31"/>
  <c r="K1693" i="31"/>
  <c r="J1693" i="31"/>
  <c r="O1730" i="31" s="1"/>
  <c r="I1687" i="31"/>
  <c r="I1678" i="31"/>
  <c r="K1675" i="31"/>
  <c r="J1675" i="31"/>
  <c r="I1675" i="31"/>
  <c r="I1636" i="31"/>
  <c r="I1628" i="31"/>
  <c r="I1605" i="31"/>
  <c r="I1601" i="31"/>
  <c r="I1535" i="31"/>
  <c r="I1472" i="31"/>
  <c r="I1467" i="31"/>
  <c r="I1455" i="31"/>
  <c r="I1437" i="31"/>
  <c r="I1396" i="31"/>
  <c r="I1364" i="31"/>
  <c r="I1352" i="31"/>
  <c r="I1324" i="31"/>
  <c r="I1278" i="31"/>
  <c r="I1161" i="31"/>
  <c r="I1062" i="31"/>
  <c r="Q1007" i="31"/>
  <c r="P1007" i="31"/>
  <c r="O1007" i="31"/>
  <c r="I938" i="31"/>
  <c r="I930" i="31"/>
  <c r="N1007" i="31" s="1"/>
  <c r="J917" i="31"/>
  <c r="O926" i="31" s="1"/>
  <c r="I917" i="31"/>
  <c r="L916" i="31"/>
  <c r="I916" i="31"/>
  <c r="I912" i="31"/>
  <c r="I846" i="31"/>
  <c r="I808" i="31"/>
  <c r="L744" i="31"/>
  <c r="L735" i="31"/>
  <c r="K720" i="31"/>
  <c r="P926" i="31" s="1"/>
  <c r="I720" i="31"/>
  <c r="I693" i="31"/>
  <c r="I680" i="31"/>
  <c r="I600" i="31"/>
  <c r="I567" i="31"/>
  <c r="I510" i="31"/>
  <c r="Q403" i="31"/>
  <c r="P403" i="31"/>
  <c r="O403" i="31"/>
  <c r="I394" i="31"/>
  <c r="N403" i="31" s="1"/>
  <c r="P346" i="31"/>
  <c r="O346" i="31"/>
  <c r="I323" i="31"/>
  <c r="I37" i="31"/>
  <c r="L28" i="31"/>
  <c r="Q346" i="31" s="1"/>
  <c r="I28" i="31"/>
  <c r="I16" i="31"/>
  <c r="M2516" i="30"/>
  <c r="R2564" i="30" s="1"/>
  <c r="J2512" i="30"/>
  <c r="K2508" i="30"/>
  <c r="K2506" i="30"/>
  <c r="K2504" i="30"/>
  <c r="J2504" i="30"/>
  <c r="L2502" i="30"/>
  <c r="K2502" i="30"/>
  <c r="J2502" i="30"/>
  <c r="K2498" i="30"/>
  <c r="J2498" i="30"/>
  <c r="K2494" i="30"/>
  <c r="J2494" i="30"/>
  <c r="L2490" i="30"/>
  <c r="K2490" i="30"/>
  <c r="J2490" i="30"/>
  <c r="L2488" i="30"/>
  <c r="Q2564" i="30" s="1"/>
  <c r="K2488" i="30"/>
  <c r="J2482" i="30"/>
  <c r="J2425" i="30"/>
  <c r="L2422" i="30"/>
  <c r="K2422" i="30"/>
  <c r="J2422" i="30"/>
  <c r="J2366" i="30"/>
  <c r="J2353" i="30"/>
  <c r="J2327" i="30"/>
  <c r="J2319" i="30"/>
  <c r="J2236" i="30"/>
  <c r="J2162" i="30"/>
  <c r="J2155" i="30"/>
  <c r="J2143" i="30"/>
  <c r="J2122" i="30"/>
  <c r="J2067" i="30"/>
  <c r="J2022" i="30"/>
  <c r="J2002" i="30"/>
  <c r="J1961" i="30"/>
  <c r="J1890" i="30"/>
  <c r="J1716" i="30"/>
  <c r="J1573" i="30"/>
  <c r="R1470" i="30"/>
  <c r="Q1470" i="30"/>
  <c r="P1470" i="30"/>
  <c r="J1362" i="30"/>
  <c r="J1354" i="30"/>
  <c r="K1337" i="30"/>
  <c r="P1346" i="30" s="1"/>
  <c r="J1337" i="30"/>
  <c r="M1334" i="30"/>
  <c r="J1334" i="30"/>
  <c r="J1330" i="30"/>
  <c r="J1217" i="30"/>
  <c r="J1176" i="30"/>
  <c r="M1112" i="30"/>
  <c r="M1103" i="30"/>
  <c r="R1346" i="30" s="1"/>
  <c r="L1086" i="30"/>
  <c r="Q1346" i="30" s="1"/>
  <c r="J1086" i="30"/>
  <c r="J1059" i="30"/>
  <c r="J1046" i="30"/>
  <c r="J837" i="30"/>
  <c r="J762" i="30"/>
  <c r="J705" i="30"/>
  <c r="R562" i="30"/>
  <c r="Q562" i="30"/>
  <c r="P562" i="30"/>
  <c r="J553" i="30"/>
  <c r="O562" i="30" s="1"/>
  <c r="Q478" i="30"/>
  <c r="P478" i="30"/>
  <c r="J455" i="30"/>
  <c r="J45" i="30"/>
  <c r="M37" i="30"/>
  <c r="J37" i="30"/>
  <c r="J16" i="30"/>
  <c r="O478" i="30" l="1"/>
  <c r="N346" i="31"/>
  <c r="Q926" i="31"/>
  <c r="P1730" i="31"/>
  <c r="O1470" i="30"/>
  <c r="O1346" i="30"/>
  <c r="P2564" i="30"/>
  <c r="O2564" i="30"/>
  <c r="N926" i="31"/>
  <c r="N1730" i="31"/>
</calcChain>
</file>

<file path=xl/comments1.xml><?xml version="1.0" encoding="utf-8"?>
<comments xmlns="http://schemas.openxmlformats.org/spreadsheetml/2006/main">
  <authors>
    <author>Admin</author>
  </authors>
  <commentList>
    <comment ref="J2653" authorId="0" shapeId="0">
      <text>
        <r>
          <rPr>
            <sz val="9"/>
            <color indexed="81"/>
            <rFont val="Tahoma"/>
            <family val="2"/>
            <charset val="204"/>
          </rPr>
          <t xml:space="preserve">40 комп'ютерів у зборі (1шт.-13,0)-520,0;
10 принтерів лазерних (1 шт.-6,1)-61,0;
5 копіювальних апарата  (1 шт.-12,0)-60,0;
10 БФП (1 шт.-8,0)-80,0  
</t>
        </r>
      </text>
    </comment>
    <comment ref="J2698" authorId="0" shapeId="0">
      <text>
        <r>
          <rPr>
            <sz val="9"/>
            <color indexed="81"/>
            <rFont val="Tahoma"/>
            <family val="2"/>
            <charset val="204"/>
          </rPr>
          <t xml:space="preserve">2 комплекти меблів ( 1 шт.-9,5)-19,0
</t>
        </r>
      </text>
    </comment>
    <comment ref="J2743" authorId="0" shapeId="0">
      <text>
        <r>
          <rPr>
            <sz val="9"/>
            <color indexed="81"/>
            <rFont val="Tahoma"/>
            <family val="2"/>
            <charset val="204"/>
          </rPr>
          <t xml:space="preserve">- холодильна шафа-46,0;
- промислова м'ясорубка-13,5;
- плита електрична-75,0;
- пральна машина -60,3;
-сушильна машина-40,4;
- гладильний прес-13,5;
- оверлок -7,5
</t>
        </r>
      </text>
    </comment>
  </commentList>
</comments>
</file>

<file path=xl/comments2.xml><?xml version="1.0" encoding="utf-8"?>
<comments xmlns="http://schemas.openxmlformats.org/spreadsheetml/2006/main">
  <authors>
    <author>Admin</author>
  </authors>
  <commentList>
    <comment ref="I1794" authorId="0" shapeId="0">
      <text>
        <r>
          <rPr>
            <sz val="9"/>
            <color indexed="81"/>
            <rFont val="Tahoma"/>
            <family val="2"/>
            <charset val="204"/>
          </rPr>
          <t xml:space="preserve">40 комп'ютерів у зборі (1шт.-13,0)-520,0;
10 принтерів лазерних (1 шт.-6,1)-61,0;
5 копіювальних апарата  (1 шт.-12,0)-60,0;
10 БФП (1 шт.-8,0)-80,0  
</t>
        </r>
      </text>
    </comment>
    <comment ref="I1819" authorId="0" shapeId="0">
      <text>
        <r>
          <rPr>
            <sz val="9"/>
            <color indexed="81"/>
            <rFont val="Tahoma"/>
            <family val="2"/>
            <charset val="204"/>
          </rPr>
          <t xml:space="preserve">2 комплекти меблів ( 1 шт.-9,5)-19,0
</t>
        </r>
      </text>
    </comment>
    <comment ref="I1862" authorId="0" shapeId="0">
      <text>
        <r>
          <rPr>
            <sz val="9"/>
            <color indexed="81"/>
            <rFont val="Tahoma"/>
            <family val="2"/>
            <charset val="204"/>
          </rPr>
          <t xml:space="preserve">- холодильна шафа-46,0;
- промислова м'ясорубка-13,5;
- плита електрична-75,0;
- пральна машина -60,3;
-сушильна машина-40,4;
- гладильний прес-13,5;
- оверлок -7,5
</t>
        </r>
      </text>
    </comment>
  </commentList>
</comments>
</file>

<file path=xl/sharedStrings.xml><?xml version="1.0" encoding="utf-8"?>
<sst xmlns="http://schemas.openxmlformats.org/spreadsheetml/2006/main" count="27699" uniqueCount="5940">
  <si>
    <t>ПРОГРАМА</t>
  </si>
  <si>
    <t>соціально - економічного і культурного розвитку міста Черкаси на 2017-2019 роки</t>
  </si>
  <si>
    <t>Задача</t>
  </si>
  <si>
    <t>Дія</t>
  </si>
  <si>
    <t>Індикатор виконання</t>
  </si>
  <si>
    <t>Відповідальний виконавець</t>
  </si>
  <si>
    <t>Акти
 виконаних робіт</t>
  </si>
  <si>
    <t>Акти 
виконаних робіт</t>
  </si>
  <si>
    <t>Акти 
виконаних  робіт</t>
  </si>
  <si>
    <t>Надання співфінансування ОСББ  на виконання капітальних ремонтів:
'-енергозберігаючі заходи;
'-інші види робіт (покрівлі, інженерні мережі і т.п.)</t>
  </si>
  <si>
    <t>Департамент
 житлово-комунального комплексу</t>
  </si>
  <si>
    <t xml:space="preserve"> Капітальний ремонт житлового фонду міської комунальної власності (капітальний ремонт ліфтів)*:
                      </t>
  </si>
  <si>
    <t xml:space="preserve">Департамент 
житлово-комунального комплексу </t>
  </si>
  <si>
    <t>- капітальний ремонт ліфтів поточного року;</t>
  </si>
  <si>
    <t>- експертне обстеження ліфтів поточного року;</t>
  </si>
  <si>
    <t xml:space="preserve">Департамент 
житлово-комунального комплексу,
Придніпровська СУБ </t>
  </si>
  <si>
    <t xml:space="preserve">Департамент 
житлово-комунального комплексу
</t>
  </si>
  <si>
    <t>Акт
 виконаних робіт</t>
  </si>
  <si>
    <t>Департамент 
житлово-комунального комплексу</t>
  </si>
  <si>
    <t xml:space="preserve">Департамент 
житлово-комунального комплексу,
КП "Соснівська СУБ" </t>
  </si>
  <si>
    <t>Департамент
 житлово-комунального комплексу,
КП "Черкаська служба чистоти"</t>
  </si>
  <si>
    <t>Акт 
виконаних робіт</t>
  </si>
  <si>
    <t xml:space="preserve">Департамент
 архітектури та містобудування </t>
  </si>
  <si>
    <t xml:space="preserve">Накладна </t>
  </si>
  <si>
    <t xml:space="preserve">Видаткова
 накладна </t>
  </si>
  <si>
    <t>Департамент 
житлово-комунального комплексу, 
КП "Черкаська служба чистоти"</t>
  </si>
  <si>
    <t>Акти виконаних робіт</t>
  </si>
  <si>
    <t xml:space="preserve">Департамент житлово-комунального комплексу, КП "Міськсвітло"          </t>
  </si>
  <si>
    <t>Накладна</t>
  </si>
  <si>
    <t>Накладні</t>
  </si>
  <si>
    <t>Департамент
 житлово-комунального комплексу, 
КП "Дирекція парків"</t>
  </si>
  <si>
    <t>Придбання подрібнювача відходів деревини для трактора (як внески до статутного капіталу КП "Дирекція парків")</t>
  </si>
  <si>
    <t>Департамент організацінйого забезпечення</t>
  </si>
  <si>
    <t>Звіт 
про виконання</t>
  </si>
  <si>
    <t>Департамент 
житлово- комунального комплексу</t>
  </si>
  <si>
    <t>Реконструкція мережі зовнішнього освітлення прибудинкових територій житлових будинків № 3,5,7,9 по вул.Козацька (внески в статутний капітал КП "Міськсвітло")</t>
  </si>
  <si>
    <t>Реконструкція мережі зовнішнього освітлення прибудинкової території житлового будинку № 44, 46 по вул.Припортова  (внески в статутний капітал КП "Міськсвітло")</t>
  </si>
  <si>
    <t xml:space="preserve"> Реконструкція мережі зовнішнього освітлення прибудинкової території житлових будинків №13, 15 по вул. Руставі (внески в статутний капітал КП "Міськсвітло")</t>
  </si>
  <si>
    <t xml:space="preserve"> Реконструкція мережі зовнішнього освітлення вул.Симоненка  (внески в статутний капітал КП "Міськсвітло")</t>
  </si>
  <si>
    <t>Реконструкція мережі зовнішнього освітлення прибудинкової території  житлових будинків  № 10, 12, 14 по вул. Героїв Майдану (внески в статутний капітал КП "Міськсвітло")</t>
  </si>
  <si>
    <t xml:space="preserve"> Реконструкція мережі зовнішнього освітлення вул. Перша Приміська (внески в статутний капітал КП "Міськсвітло")</t>
  </si>
  <si>
    <t xml:space="preserve"> Реконструкція мережі зовнішнього освітлення вул. Друга Приміська (внески в статутний капітал КП "Міськсвітло")</t>
  </si>
  <si>
    <t xml:space="preserve"> Департамент 
житлово-комунального комплексу</t>
  </si>
  <si>
    <t>Капітальний ремонт зупинок громадського транспорту (внески до статутного капіталу КП "ЧЕЛУАШ")</t>
  </si>
  <si>
    <t>Акт
виконаних робіт</t>
  </si>
  <si>
    <t>Капітальний ремонт міжквартального проїзду до будинків №10, 12 по вул. Капітана Пилипенка та №106 по вул. Пастерівська</t>
  </si>
  <si>
    <t>Акт виконаних робіт</t>
  </si>
  <si>
    <t>Придбання атракціону "Колесо огляду" в парку «ім. 50-річчя Радянської влади" (як внески до статутного капіталу КП "Дирекція парків")</t>
  </si>
  <si>
    <t xml:space="preserve">Акти 
виконаних робіт
</t>
  </si>
  <si>
    <t xml:space="preserve">Департамент архітектури та містобудування, Департамент житлово-комунального комплексу, КП "Дирекція парків"  </t>
  </si>
  <si>
    <t>Департамент архітектури та містобудування</t>
  </si>
  <si>
    <t>Розміщення елементів благоустрою (світлових інсталяцій)</t>
  </si>
  <si>
    <t>Департамент архітектури та містобудування, Департамент житлово-комунального комплексу</t>
  </si>
  <si>
    <t>Проведення  загальноукраїнського круглого столу з напрямку організації дизайну міського середовища та реклами в місті Черкаси</t>
  </si>
  <si>
    <t>Департамент 
житлово-комунального комплексу, 
КП "ЧЕЛУАШ"</t>
  </si>
  <si>
    <t>Договір, акт виконаних робіт</t>
  </si>
  <si>
    <t xml:space="preserve">Департамент економіки та розвитку </t>
  </si>
  <si>
    <t>Департамент освіти та гуманітарної політики</t>
  </si>
  <si>
    <t xml:space="preserve">Акт 
виконаних робіт
</t>
  </si>
  <si>
    <t xml:space="preserve">Департамент
освіти та гуманітарної політики
</t>
  </si>
  <si>
    <t>Наклдана</t>
  </si>
  <si>
    <t>Капітальний ремонт будівлі (фасад) ДНЗ №35 (з ПКД)</t>
  </si>
  <si>
    <t>Капітальний ремонт будівлі (внутрішні мережі опалення)  ДНЗ № 59</t>
  </si>
  <si>
    <t>Капітальний ремонт будівлі (санітарні вузли) ДНЗ №  73 (з ПКД)</t>
  </si>
  <si>
    <t>Реконструкція ЗОШ І-ІІІ ступенів № 26 (підвищення енергоефективності закладів освіти в рамках спільного проекту з НЕФКО)</t>
  </si>
  <si>
    <t xml:space="preserve">Дія </t>
  </si>
  <si>
    <t xml:space="preserve">Індикатор виконання
</t>
  </si>
  <si>
    <t>Департамент
 охорони здоров'я та медичних послуг</t>
  </si>
  <si>
    <t xml:space="preserve">Департамент архітектури та містобудування </t>
  </si>
  <si>
    <t>Організація та проведення земельних аукціонів</t>
  </si>
  <si>
    <t>Договір, накладна</t>
  </si>
  <si>
    <t>Придбання комп'ютерної, копіювальної та іншої оргтехніки</t>
  </si>
  <si>
    <t>Департамент економіки та розвитку</t>
  </si>
  <si>
    <t xml:space="preserve">Департамент організаційного забезпечення </t>
  </si>
  <si>
    <t>Придбання предметів довгострокового користування</t>
  </si>
  <si>
    <t xml:space="preserve">КП "Черкасиінвестбуд"  Департамент архітектури та містобудування </t>
  </si>
  <si>
    <t xml:space="preserve">Звіт про виконання
</t>
  </si>
  <si>
    <t>Пріоритет  1.  КОМФОРТ</t>
  </si>
  <si>
    <t>1.1. Якісні житлово-комунальні послуги</t>
  </si>
  <si>
    <t>1.1.1. Поліпшення якості теплопостачання та гарячого водопостачання</t>
  </si>
  <si>
    <t xml:space="preserve">1.1.2. Поліпшення якості холодного водопостачання та водовідведення
</t>
  </si>
  <si>
    <t>1.1.3. Поліпшення якості послуг з утримання житлових будинків</t>
  </si>
  <si>
    <t>1.1.3.1</t>
  </si>
  <si>
    <t>1.1.3.2</t>
  </si>
  <si>
    <t xml:space="preserve">1.1.4. Капітальний ремонт та облаштування прибудинкових  територій </t>
  </si>
  <si>
    <t>1.2. Поліпшення матеріально-технічної бази комунальних  підрприємств</t>
  </si>
  <si>
    <t>1.2.1. Придбання обладнання та техніки для комунальних підприємств</t>
  </si>
  <si>
    <t xml:space="preserve">1.3. Комфортне та безпечене місто </t>
  </si>
  <si>
    <t xml:space="preserve">1.3.2. Створення матеріального резерву для ліквідації наслідків надзвичайних ситуацій </t>
  </si>
  <si>
    <t>1.3.3. Забезпечення якісного освітлення вулиць та прибудинкових територій житлових будинків</t>
  </si>
  <si>
    <t xml:space="preserve">1.3.4. Покращення стану безпеки руху </t>
  </si>
  <si>
    <t>1.3.5. Реконструкція із застосуванням щебенево-мастичного асфальтобетону бульв. Шевченка</t>
  </si>
  <si>
    <t>1.3.6. Реконструкція вул. Героїв Дніпра</t>
  </si>
  <si>
    <t>1.3.8. Реконструкція об'єктів вулично-дорожньої інфраструктури</t>
  </si>
  <si>
    <t>1.3.9. Капітальний ремонт об'єктів вулично-дорожньої інфраструктури</t>
  </si>
  <si>
    <t>1.3.12. Приведення стану міста у відповідність до санітарно-нормативних вимог</t>
  </si>
  <si>
    <t xml:space="preserve">1.4. Благоустрій території </t>
  </si>
  <si>
    <t>1.4.1. Реконструкція та упорядкування територій міста</t>
  </si>
  <si>
    <t>1.4.2. Реконструкція спортивних майданчиків</t>
  </si>
  <si>
    <t xml:space="preserve">1.4.3. Формування та створення естетично-привабливого міського середовища  </t>
  </si>
  <si>
    <t xml:space="preserve"> 1.5. Ремонт та реконструкція об'єктів комунальної власності</t>
  </si>
  <si>
    <t>1.5.1. Капітальний ремонт, реконструкція  та упорядкування прилеглої території адміністративних будівель та інших об'єктів комунальної власності</t>
  </si>
  <si>
    <t>1.5.2. Капітальний ремонт приміщень майнового комплексу за адресою вул. Благовісна, 170</t>
  </si>
  <si>
    <t xml:space="preserve"> 1.5.3. Капітальний ремонт адмінбудівлі Черкаського міськвиконкому за адресою Б.Вишневецького, 36 </t>
  </si>
  <si>
    <t xml:space="preserve">1.5.4. Капітальний ремонт адміністративної будівлі територіального центру соціальної допомоги Соснівського району м.Черкаси за адресою: вул. Пушкіна, 13-а </t>
  </si>
  <si>
    <t xml:space="preserve">1.5.9. Капітальний ремонт адміністративної будівлі по бул. Шевченка, 117 </t>
  </si>
  <si>
    <t xml:space="preserve">1.5.10. Капітальний ремонт нежитлової будівлі по вул. 30 річчя Перемоги, 26 </t>
  </si>
  <si>
    <t xml:space="preserve">Пріоритет  2. ОСВІТА </t>
  </si>
  <si>
    <t xml:space="preserve">2.1. Будівництво об'єктів </t>
  </si>
  <si>
    <t>2.1.1. Розширення мережі закладів освіти</t>
  </si>
  <si>
    <t>2.2. Поліпшення матеріально-технічної бази закладів освіти</t>
  </si>
  <si>
    <t>2.2.1. Покращення інфраструктури навчально - виховних закладів, закладів культури, спортивно - оздоровчих закладів і комплексів</t>
  </si>
  <si>
    <t xml:space="preserve">2.2.3. Покращення інфраструктури дошкільного навчального закладу № 2 Черкаської міської ради </t>
  </si>
  <si>
    <t xml:space="preserve">2.2.5. Покращення інфраструктури дошкільного навчального закладу  № 7  Черкаської міської ради </t>
  </si>
  <si>
    <t xml:space="preserve">2.2.6. Покращення інфраструктури дошкільного навчального закладу  № 9 Черкаської міської ради </t>
  </si>
  <si>
    <t xml:space="preserve">2.2.7. Покращення інфраструктури дошкільного навчального закладу  № 10  Черкаської міської ради </t>
  </si>
  <si>
    <t xml:space="preserve">2.2.8. Покращення інфраструктури дошкільного навчального закладу  № 13 Черкаської міської ради </t>
  </si>
  <si>
    <t xml:space="preserve">2.2.9. Покращення інфраструктури дошкільного навчального закладу  № 18 Черкаської міської ради </t>
  </si>
  <si>
    <t xml:space="preserve">2.2.10. Покращення інфраструктури дошкільного навчального закладу  № 21  Черкаської міської ради </t>
  </si>
  <si>
    <t xml:space="preserve">2.2.11. Покращення інфраструктури дошкільного навчального закладу  № 22  Черкаської міської ради </t>
  </si>
  <si>
    <t xml:space="preserve">2.2.12. Покращення інфраструктури дошкільного навчального закладу № 23 Черкаської міської ради </t>
  </si>
  <si>
    <t xml:space="preserve">2.2.14. Покращення інфраструктури дошкільного навчального закладу  № 27  Черкаської міської ради </t>
  </si>
  <si>
    <t xml:space="preserve">2.2.15. Покращення інфраструктури дошкільного навчального закладу № 29 Черкаської міської ради </t>
  </si>
  <si>
    <t xml:space="preserve">2.2.16. Покращення інфраструктури дошкільного навчального закладу № 30 Черкаської міської ради </t>
  </si>
  <si>
    <t xml:space="preserve">2.2.18. Покращення інфраструктури дошкільного навчального закладу № 32 Черкаської міської ради </t>
  </si>
  <si>
    <t xml:space="preserve">2.2.19. Покращення інфраструктури дошкільного навчального закладу  № 33 Черкаської міської ради </t>
  </si>
  <si>
    <t xml:space="preserve">2.2.20. Покращення інфраструктури дошкільного навчального закладу (ясла-садок) № 34 "Дніпряночка" Черкаської міської ради </t>
  </si>
  <si>
    <t xml:space="preserve">2.2.21. Покращення інфраструктури дошкільного навчального закладу № 35 Черкаської міської ради </t>
  </si>
  <si>
    <t xml:space="preserve">2.2.22. Покращення інфраструктури дошкільного навчального закладу  № 37 Черкаської міської ради </t>
  </si>
  <si>
    <t xml:space="preserve">2.2.23. Покращення інфраструктури дошкільного навчального закладу  № 38 Черкаської міської ради </t>
  </si>
  <si>
    <t xml:space="preserve">2.2.24. Покращення інфраструктури дошкільного навчального закладу  № 39 Черкаської міської ради </t>
  </si>
  <si>
    <t xml:space="preserve">2.2.25. Покращення інфраструктури дошкільного навчального закладу № 41 Черкаської міської ради </t>
  </si>
  <si>
    <t xml:space="preserve">2.2.26. Покращення інфраструктури дошкільного навчального закладу № 43 Черкаської міської ради </t>
  </si>
  <si>
    <t xml:space="preserve">2.2.27. Покращення інфраструктури дошкільного навчального закладу № 45 Черкаської міської ради </t>
  </si>
  <si>
    <t xml:space="preserve">2.2.30. Покращення інфраструктури дошкільного навчального закладу  № 54 Черкаської міської ради </t>
  </si>
  <si>
    <t xml:space="preserve">2.2.31. Покращення інфраструктури дошкільного навчального закладу  № 55 Черкаської міської ради </t>
  </si>
  <si>
    <t xml:space="preserve">2.2.32. Покращення інфраструктури дошкільного навчального закладу № 57 Черкаської міської ради </t>
  </si>
  <si>
    <t xml:space="preserve">2.2.33. Покращення інфраструктури дошкільного навчального закладу № 59 Черкаської міської ради </t>
  </si>
  <si>
    <t xml:space="preserve">2.2.34. Покращення інфраструктури дошкільного навчального закладу № 60 Черкаської міської ради </t>
  </si>
  <si>
    <t xml:space="preserve">2.2.35. Покращення інфраструктури дошкільного навчального закладу № 61 Черкаської міської ради </t>
  </si>
  <si>
    <t xml:space="preserve">2.2.36. Покращення інфраструктури дошкільного навчального закладу  № 62 Черкаської міської ради </t>
  </si>
  <si>
    <t xml:space="preserve">2.2.39. Покращення інфраструктури дошкільного навчального закладу № 69 Черкаської міської ради </t>
  </si>
  <si>
    <t xml:space="preserve">2.2.42. Покращення інфраструктури дошкільного навчального закладу  № 73 Черкаської міської ради </t>
  </si>
  <si>
    <t xml:space="preserve">2.2.43. Покращення інфраструктури дошкільного навчального закладу  № 74 Черкаської міської ради </t>
  </si>
  <si>
    <t xml:space="preserve">2.2.45. Покращення інфраструктури дошкільного навчального закладу № 77 Черкаської міської ради </t>
  </si>
  <si>
    <t xml:space="preserve">2.2.46. Покращення інфраструктури дошкільного навчального закладу № 78 Черкаської міської ради </t>
  </si>
  <si>
    <t xml:space="preserve">2.2.47. Покращення інфраструктури дошкільного навчального закладу № 81 Черкаської міської ради </t>
  </si>
  <si>
    <t>2.2.49. Покращення інфраструктури дошкільного навчального закладу № 84 Черкаської міської ради</t>
  </si>
  <si>
    <t>2.2.51. Покращення інфраструктури дошкільного навчального закладу  № 87 Черкаської міської ради</t>
  </si>
  <si>
    <t>2.2.52. Покращення інфраструктури дошкільного навчального закладу  № 89 Черкаської міської ради</t>
  </si>
  <si>
    <t xml:space="preserve">2.2.54. Покращення інфраструктури дошкільного навчального закладу (ясла-садок) № 91 "Кобзарик" Черкаської міської ради </t>
  </si>
  <si>
    <t>2.2.55. Покращення інфраструктури колегіум "Берегиня"</t>
  </si>
  <si>
    <t>2.2.56. Покращення інфраструктури Першої міської гімназії</t>
  </si>
  <si>
    <t>2.2.58. Покращення інфраструктури                                                ЗОШ № 3</t>
  </si>
  <si>
    <t>2.2.60. Покращення інфраструктури                                 ЗОШ № 5</t>
  </si>
  <si>
    <t>2.2.61. Покращення інфраструктури                                   ЗОШ № 6</t>
  </si>
  <si>
    <t>2.2.63. Покращення інфраструктури гімназії № 9</t>
  </si>
  <si>
    <t>2.2.64. Покращення інфраструктури                                     ЗОШ № 10</t>
  </si>
  <si>
    <t>2.2.68. Покращення інфраструктури Черкаська спеціалізована школа І-ІІІ ступенів № 13</t>
  </si>
  <si>
    <t>2.2.69. Покращення інфраструктури ЗОШ І-ІІІ ступенів № 15</t>
  </si>
  <si>
    <t>2.2.70. Покращення інфраструктури                            ЗОШ № 17</t>
  </si>
  <si>
    <t>2.2.71. Покращення інфраструктури                              ЗОШ № 18</t>
  </si>
  <si>
    <t>2.2.72. Покращення інфраструктури                       ЗОШ №19</t>
  </si>
  <si>
    <t>2.2.73. Покращення інфраструктури                        ЗОШ № 20</t>
  </si>
  <si>
    <t>2.2.74. Покращення інфраструктури                       ЗОШ № 21</t>
  </si>
  <si>
    <t>2.2.75. Покращення інфраструктури                   ЗОШ № 22</t>
  </si>
  <si>
    <t>2.2.76. Покращення інфраструктури                       ЗОШ № 24</t>
  </si>
  <si>
    <t>2.2.77. Покращення інфраструктури                 ЗОШ № 25</t>
  </si>
  <si>
    <t>2.2.78. Покращення інфраструктури ЗОШ І-ІІІ ступенів № 26</t>
  </si>
  <si>
    <t>2.2.79. Покращення інфраструктури                 СШ № 27</t>
  </si>
  <si>
    <t>2.2.80. Покращення інфраструктури               СШ № 28</t>
  </si>
  <si>
    <t>2.2.81. Покращення інфраструктури                ЗОШ № 29</t>
  </si>
  <si>
    <t>2.2.82. Покращення інфраструктури Черкаської загальноосвітньої школи  Ι-ΙΙΙ ступенів № 30 Черкаської міської ради</t>
  </si>
  <si>
    <t>2.2.83. Покращення інфраструктури  Черкаської гімназії № 31</t>
  </si>
  <si>
    <t>2.2.84. Покращення інфраструктури                    ЗОШ № 32</t>
  </si>
  <si>
    <t>2.2.86. Покращення інфраструктури  Черкаського навчально-виховного комплексу ЗОШ № 34 ліцей спортивного профілю</t>
  </si>
  <si>
    <t>2.2.87. Покращення інфраструктури ЗОШ І-ІІ ступенів ім.Героїв Прикордонників № 36</t>
  </si>
  <si>
    <t xml:space="preserve"> Пріоритет  3. ЗДОРОВ’Я</t>
  </si>
  <si>
    <t>3.1. Поліпшення матеріально-технічної бази закладів охорони здоров’я міста</t>
  </si>
  <si>
    <t>3.1.1. Забезпечення гідного рівня лікувально-діагностичного процесу в закладах охорони здоров’я міста</t>
  </si>
  <si>
    <t>3.2. Капітальний ремонт та реконструкція закладів охорони здоров'я</t>
  </si>
  <si>
    <t>3.2.1. Заходи з енергозбереження, забезпечення належного санітарно-технічного стану будівель, охорони праці та пожежної безпеки в закладах охорони здоров’я міста</t>
  </si>
  <si>
    <t>Пріоритет 4. РЕСУРСИ</t>
  </si>
  <si>
    <t>4.1. Удосконалення системи управління комунальними ресурсами</t>
  </si>
  <si>
    <t xml:space="preserve">4.1.1. Планування території </t>
  </si>
  <si>
    <t xml:space="preserve">4.2. Поліпшення матеріально-технічної бази </t>
  </si>
  <si>
    <t>4.2.1. Придбання техніки  та програмного забезпечення</t>
  </si>
  <si>
    <t xml:space="preserve">4.2.3. Придбання  меблів та обладнання </t>
  </si>
  <si>
    <t>4.2.4. Прибання предметів довгострокового кориситування та технічних засобів</t>
  </si>
  <si>
    <t>4.2.5. Придбання траспортних засобів</t>
  </si>
  <si>
    <t>1.1.3.91</t>
  </si>
  <si>
    <t>1.1.3.92</t>
  </si>
  <si>
    <t>1.1.3.94</t>
  </si>
  <si>
    <t>1.1.3.96</t>
  </si>
  <si>
    <t>1.1.3.99</t>
  </si>
  <si>
    <t>1.1.3.100</t>
  </si>
  <si>
    <t>1.1.3.101</t>
  </si>
  <si>
    <t>1.1.4.78</t>
  </si>
  <si>
    <t>1.2.1.46</t>
  </si>
  <si>
    <t>1.2.1.49</t>
  </si>
  <si>
    <t>1.2.1.78</t>
  </si>
  <si>
    <t>1.2.1.87</t>
  </si>
  <si>
    <t>1.3.3.149</t>
  </si>
  <si>
    <t>1.3.3.154</t>
  </si>
  <si>
    <t>1.3.3.163</t>
  </si>
  <si>
    <t>1.3.3.171</t>
  </si>
  <si>
    <t>1.3.3.177</t>
  </si>
  <si>
    <t>1.3.3.190</t>
  </si>
  <si>
    <t>1.3.3.191</t>
  </si>
  <si>
    <t>1.3.3.194</t>
  </si>
  <si>
    <t>1.3.3.200</t>
  </si>
  <si>
    <t>1.3.3.203</t>
  </si>
  <si>
    <t>1.3.3.206</t>
  </si>
  <si>
    <t>1.3.3.209</t>
  </si>
  <si>
    <t>1.3.3.233</t>
  </si>
  <si>
    <t>1.3.3.252</t>
  </si>
  <si>
    <t>1.3.3.253</t>
  </si>
  <si>
    <t>1.3.4.6</t>
  </si>
  <si>
    <t>1.3.5.3</t>
  </si>
  <si>
    <t>1.3.5.4</t>
  </si>
  <si>
    <t>1.3.6.1</t>
  </si>
  <si>
    <t>1.3.6.2</t>
  </si>
  <si>
    <t>1.3.6.3</t>
  </si>
  <si>
    <t>1.3.8.21</t>
  </si>
  <si>
    <t>1.3.9.23</t>
  </si>
  <si>
    <t>1.3.9.80</t>
  </si>
  <si>
    <t>1.3.9.97</t>
  </si>
  <si>
    <t>1.3.9.127</t>
  </si>
  <si>
    <t>1.3.9.146</t>
  </si>
  <si>
    <t xml:space="preserve">1.3.13. Удосконалення та розвиток системи водовідведення </t>
  </si>
  <si>
    <t>1.4.1.3</t>
  </si>
  <si>
    <t>1.4.1.29</t>
  </si>
  <si>
    <t>1.4.1.42</t>
  </si>
  <si>
    <t>1.4.1.46</t>
  </si>
  <si>
    <t>1.4.1.53</t>
  </si>
  <si>
    <t>1.4.1.59</t>
  </si>
  <si>
    <t>1.4.2.11</t>
  </si>
  <si>
    <t>1.4.3.1</t>
  </si>
  <si>
    <t>1.4.3.2</t>
  </si>
  <si>
    <t>1.4.3.4</t>
  </si>
  <si>
    <t>1.5.1.5</t>
  </si>
  <si>
    <t>1.5.1.8</t>
  </si>
  <si>
    <t>1.5.2.12</t>
  </si>
  <si>
    <t xml:space="preserve">1.5.8 Капітальний ремонт адміністративної будівлі по бул. Шевченка, 307 </t>
  </si>
  <si>
    <t xml:space="preserve">1.5.17. Будівництво нових об'єктів </t>
  </si>
  <si>
    <t>2.1.1.2</t>
  </si>
  <si>
    <t>2.2.1.3</t>
  </si>
  <si>
    <t>2.2.5.1</t>
  </si>
  <si>
    <t xml:space="preserve">2.2.2 Покращення інфраструктури дошкільного навчального закладу  № 1 Черкаської міської ради </t>
  </si>
  <si>
    <t>2.2.2.1</t>
  </si>
  <si>
    <t>2.2.7.1</t>
  </si>
  <si>
    <t>2.2.8.1</t>
  </si>
  <si>
    <t>2.2.11.2</t>
  </si>
  <si>
    <t>2.2.11.3</t>
  </si>
  <si>
    <t>2.2.18.1</t>
  </si>
  <si>
    <t>2.2.19.1</t>
  </si>
  <si>
    <t>2.2.21.1</t>
  </si>
  <si>
    <t>2.2.22.3</t>
  </si>
  <si>
    <t>2.2.24.3</t>
  </si>
  <si>
    <t>2.2.26.1</t>
  </si>
  <si>
    <t>2.2.27.1</t>
  </si>
  <si>
    <t>2.2.31.1</t>
  </si>
  <si>
    <t>2.2.33.2</t>
  </si>
  <si>
    <t>2.2.33.3</t>
  </si>
  <si>
    <t>2.2.34.1</t>
  </si>
  <si>
    <t>2.2.36.2</t>
  </si>
  <si>
    <t>2.2.39.1</t>
  </si>
  <si>
    <t>2.2.42.4</t>
  </si>
  <si>
    <t>2.2.43.3</t>
  </si>
  <si>
    <t>2.2.45.1</t>
  </si>
  <si>
    <t>2.2.46.2</t>
  </si>
  <si>
    <t>2.2.49.1</t>
  </si>
  <si>
    <t>2.2.52.1</t>
  </si>
  <si>
    <t>2.2.54.1</t>
  </si>
  <si>
    <t>2.2.58.1</t>
  </si>
  <si>
    <t>2.2.60.3</t>
  </si>
  <si>
    <t>2.2.68.1</t>
  </si>
  <si>
    <t>2.2.68.2</t>
  </si>
  <si>
    <t>2.2.68.3</t>
  </si>
  <si>
    <t>2.2.68.5</t>
  </si>
  <si>
    <t>2.2.75.1</t>
  </si>
  <si>
    <t>2.2.75.2</t>
  </si>
  <si>
    <t>2.2.75.4</t>
  </si>
  <si>
    <t>2.2.76.3</t>
  </si>
  <si>
    <t>2.2.78.1</t>
  </si>
  <si>
    <t>2.2.90. Покращення інфраструктури Черкаської дитячої школи мистецтв по пров. Гастелло, 3</t>
  </si>
  <si>
    <t>3.1.1.1</t>
  </si>
  <si>
    <t>3.1.1.2</t>
  </si>
  <si>
    <t>3.1.1.3</t>
  </si>
  <si>
    <t>3.1.1.4</t>
  </si>
  <si>
    <t>3.1.1.5</t>
  </si>
  <si>
    <t>3.1.1.6</t>
  </si>
  <si>
    <t>3.1.1.13</t>
  </si>
  <si>
    <t>3.1.1.15</t>
  </si>
  <si>
    <t>3.2.1.2</t>
  </si>
  <si>
    <t>3.2.1.4</t>
  </si>
  <si>
    <t>3.2.1.8</t>
  </si>
  <si>
    <t>3.2.1.9</t>
  </si>
  <si>
    <t>3.2.1.11</t>
  </si>
  <si>
    <t>3.2.2. Програма "Громадський бюджет міста Черкаси на 2015-2019 роки" реалізація проектів-переможців</t>
  </si>
  <si>
    <t>3.2.3. Створення безперешкодного, безпечного під'їзду та проходу до будівель закладів охорони здоров’я міста</t>
  </si>
  <si>
    <t>3.2.5. Покращання якості медичної допомоги мешканцям міста Черкаси в закладах охорони здоров"я обласного підпорядкування</t>
  </si>
  <si>
    <t>4.1.1.2</t>
  </si>
  <si>
    <t>4.2.1.7</t>
  </si>
  <si>
    <t>4.2.2.2</t>
  </si>
  <si>
    <t>4.2.2.3</t>
  </si>
  <si>
    <t>4.2.4.2</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</si>
  <si>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</si>
  <si>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</si>
  <si>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житлового будинку №50 по вул. Толстого (заміна вікон)</t>
  </si>
  <si>
    <t>Капітальний ремонт житлового будинку №78 по вул. Толстого (заміна вікон)</t>
  </si>
  <si>
    <t>Капітальний ремонт житлового будинку №57 по вул. Різдвяна (заміна вікон)</t>
  </si>
  <si>
    <t>Капітальний ремонт житлового будинку №57/1 по вул. Різдвяна (заміна вікон)</t>
  </si>
  <si>
    <t>1.3.1. Створення безпечного простору</t>
  </si>
  <si>
    <t>2.2.32.3</t>
  </si>
  <si>
    <t xml:space="preserve">1.1.5. Поліпшення якості послуг з вивезення
та утилізації ТПВ </t>
  </si>
  <si>
    <t xml:space="preserve">Акти
 виконаних робіт
</t>
  </si>
  <si>
    <t>Будівництво каналізаційної насосної станції з мережами напірної та самопливної каналізації по вул. Дахнівська в м. Черкаси (з ПКД)</t>
  </si>
  <si>
    <t>Капітальний ремонт житлового будинку № 50 по вул. Толстого (інженерні мережі)</t>
  </si>
  <si>
    <t>1.1.3.107</t>
  </si>
  <si>
    <t>Капітальний ремонт житлового будинку № 76 по вул. Толстого (інженерні мережі)</t>
  </si>
  <si>
    <t>1.1.3.108</t>
  </si>
  <si>
    <t>Капітальний ремонт житлового будинку № 78 по вул. Толстого (інженерні мережі)</t>
  </si>
  <si>
    <t>1.1.3.109</t>
  </si>
  <si>
    <t>1.1.3.110</t>
  </si>
  <si>
    <t>Капітальний ремонт житлового будинку № 164 по вул. Нижня Горова (інженерні мережі)</t>
  </si>
  <si>
    <t>Капітальний ремонт житлового будинку № 168 по вул. Нижня Горова (інженерні мережі)</t>
  </si>
  <si>
    <t>1.1.3.111</t>
  </si>
  <si>
    <t>Департамент житлово-комунального комплексу</t>
  </si>
  <si>
    <t>Видаткова накладна</t>
  </si>
  <si>
    <t>2.2.68.14</t>
  </si>
  <si>
    <t>Капітальний ремонт будівлі (санітарні вузли) Черкаської спеціалізованої школи І-ІІІ ступенів № 13</t>
  </si>
  <si>
    <t>2.2.70.8</t>
  </si>
  <si>
    <t>Департамент житлово-комунального комплексу, КП "Черкаська служба чистоти"</t>
  </si>
  <si>
    <t>1.1.3.120</t>
  </si>
  <si>
    <t>1.1.4.97</t>
  </si>
  <si>
    <t>1.3.8.59</t>
  </si>
  <si>
    <t>Реконструкція вул. Толстого в м. Черкаси</t>
  </si>
  <si>
    <t>1.3.9.222</t>
  </si>
  <si>
    <t>Департамент організаційного забезпечення</t>
  </si>
  <si>
    <t>Придбання та встановлення елементів благоустрою («вуличні шахи»; вуличні шахові столи)</t>
  </si>
  <si>
    <t>2.2.10.2</t>
  </si>
  <si>
    <t>2.2.90.4</t>
  </si>
  <si>
    <t>2.2.90.5</t>
  </si>
  <si>
    <t>Департамент житлово-комунального комплексу, КП ’Черкасиводоканал’</t>
  </si>
  <si>
    <t>Департамент економіки та розвитку, департамент соціальної політики</t>
  </si>
  <si>
    <t>2.2.56.5</t>
  </si>
  <si>
    <t>2.2.39.3</t>
  </si>
  <si>
    <t>2.2.95 Покращення інфраструктури ЗОШ № 8</t>
  </si>
  <si>
    <t xml:space="preserve">Департамент
 житлово-комунального комплексу, 
КП "Дирекція парків"
</t>
  </si>
  <si>
    <t>1.4.1.64</t>
  </si>
  <si>
    <t>1.4.1.68</t>
  </si>
  <si>
    <t>2.2.1.34</t>
  </si>
  <si>
    <t>2.2.6.3</t>
  </si>
  <si>
    <t>2.2.15.3</t>
  </si>
  <si>
    <t>Капітальний ремонт будівлі ДНЗ № 29</t>
  </si>
  <si>
    <t>2.2.23.3</t>
  </si>
  <si>
    <t>Капітальний ремонт будівлі (покрівля) ДНЗ № 38</t>
  </si>
  <si>
    <t>2.2.51.5</t>
  </si>
  <si>
    <t>2.2.96. Покращення інфраструктури фізико-математичний ліцей м. Черкаси</t>
  </si>
  <si>
    <t>Департамент охорони здоров'я та медичних послуг</t>
  </si>
  <si>
    <t>2.2.63.11</t>
  </si>
  <si>
    <t>2.2.74.11</t>
  </si>
  <si>
    <t>Капітальний ремонт житлового будинку по вул. Благовісна, 180 (покрівля)</t>
  </si>
  <si>
    <t>Капітальний ремонт житлового будинку по вул. Пилипенка, 12 (встановлення ІТП)</t>
  </si>
  <si>
    <t>1.1.3.124</t>
  </si>
  <si>
    <t>1.1.3.125</t>
  </si>
  <si>
    <t>1.1.3.138</t>
  </si>
  <si>
    <t>1.1.3.139</t>
  </si>
  <si>
    <t>1.1.3.140</t>
  </si>
  <si>
    <t>1.1.3.141</t>
  </si>
  <si>
    <t>1.1.3.143</t>
  </si>
  <si>
    <t>1.1.3.144</t>
  </si>
  <si>
    <t>1.1.3.145</t>
  </si>
  <si>
    <t>1.1.4.109</t>
  </si>
  <si>
    <t>1.1.4.112</t>
  </si>
  <si>
    <t>1.1.4.113</t>
  </si>
  <si>
    <t xml:space="preserve">Реконструкція дитячого майданчику із встановленням спортивного обладнання по вул. Припортова, 35 </t>
  </si>
  <si>
    <t>1.1.4.114</t>
  </si>
  <si>
    <t>1.1.4.115</t>
  </si>
  <si>
    <t>Будівництво контейнерного майданчика для збору ТПВ по вул. Гетьмана Сагайдачного, 257</t>
  </si>
  <si>
    <t>1.1.5.20</t>
  </si>
  <si>
    <t>1.1.5.21</t>
  </si>
  <si>
    <t>1.3.1.4</t>
  </si>
  <si>
    <t>1.3.9.232</t>
  </si>
  <si>
    <t>Карітальний ремонт вул. В.Чорновола (тротуар, парна сторона, від вул. А.Лупиноса до пров. А.Яковліва) в м.Черкаси</t>
  </si>
  <si>
    <t>1.3.9.239</t>
  </si>
  <si>
    <t>Капітальний ремонт пішоходної алеї від вул. Кобзарська до вул. Берегова</t>
  </si>
  <si>
    <t>1.3.9.241</t>
  </si>
  <si>
    <t>Капітальний ремонт спуску Крилова в м.Черкаси</t>
  </si>
  <si>
    <t>1.4.1.72</t>
  </si>
  <si>
    <t>1.2.1.118</t>
  </si>
  <si>
    <t>1.4.1.73</t>
  </si>
  <si>
    <t>1.1.4.118</t>
  </si>
  <si>
    <t>Департамент соціальної політики Черкаської міської ради</t>
  </si>
  <si>
    <t>1.5.8.6</t>
  </si>
  <si>
    <t>1.5.17.11</t>
  </si>
  <si>
    <t xml:space="preserve">4.2.2. Придбання комп'ютерів та оргтехніки </t>
  </si>
  <si>
    <t>1.5.4.4</t>
  </si>
  <si>
    <t>Капітальний ремонт будівлі ДНЗ № 7</t>
  </si>
  <si>
    <t>2.2.5.3</t>
  </si>
  <si>
    <t>Капітальний ремонт будівлі (утеплення фасаду) ДНЗ № 9</t>
  </si>
  <si>
    <t xml:space="preserve">Капітальний ремонт будівлі ДНЗ №10 </t>
  </si>
  <si>
    <t>Реконструкція будівлі ДНЗ №13</t>
  </si>
  <si>
    <t>Капітальний ремонт прилеглої території ДНЗ № 21</t>
  </si>
  <si>
    <t>2.2.15.6</t>
  </si>
  <si>
    <t>Реконструція будівлі ДНЗ №32</t>
  </si>
  <si>
    <t>Капітальний ремонт будівлі ДНЗ № 34</t>
  </si>
  <si>
    <t>2.2.20.2</t>
  </si>
  <si>
    <t>Капітальний ремонт прилеглої території (зовнішні мережі опалення) дошкільного навчального закладу № 57</t>
  </si>
  <si>
    <t>2.2.32.4</t>
  </si>
  <si>
    <t xml:space="preserve">Реконструкція будівлі ДНЗ № 59 </t>
  </si>
  <si>
    <t>2.2.33.5</t>
  </si>
  <si>
    <t xml:space="preserve">Капітальний ремонт будівлі (заміна вікон) ДНЗ №60 </t>
  </si>
  <si>
    <t>2.2.42.6</t>
  </si>
  <si>
    <t>Капітальний ремонт прилеглої території  ДНЗ №  77</t>
  </si>
  <si>
    <t>2.2.47.2</t>
  </si>
  <si>
    <t>Капітальний ремонт будівлі (утеплення фасаду) ДНЗ № 87 "Дельфін"</t>
  </si>
  <si>
    <t xml:space="preserve">Реконструкція будівлі (фасад) ДНЗ № 89 </t>
  </si>
  <si>
    <t>2.2.71.4</t>
  </si>
  <si>
    <t xml:space="preserve">Капітальний ремонт будівлі (спортивна зала) ЗОШ № 22 </t>
  </si>
  <si>
    <t>2.2.76.12</t>
  </si>
  <si>
    <t>2.2.84.6</t>
  </si>
  <si>
    <t>2.2.90.6</t>
  </si>
  <si>
    <t>2.2.90.8</t>
  </si>
  <si>
    <t xml:space="preserve">Капітальний ремонт будівлі (внутрішня мережа опалення) Дитячої школи мистецтв по пров. Гастелло, 3 </t>
  </si>
  <si>
    <t xml:space="preserve">Капітальний ремонт будівлі (санвузли) Дитячої школи мистецтв по пров. Гастелло, 3 </t>
  </si>
  <si>
    <t>2.2.90.10</t>
  </si>
  <si>
    <t>Департамент освіти та гуманітарнох політии</t>
  </si>
  <si>
    <t>2.2.1.42</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</si>
  <si>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</si>
  <si>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3.2.5.2</t>
  </si>
  <si>
    <t>Створення веб-порталу Черкаської міської ради</t>
  </si>
  <si>
    <t>4.2.1.24</t>
  </si>
  <si>
    <t>Капітальний ремонт житлового будинку №69 по вул. Героїв Дніпра (заміна вікон та дверей)</t>
  </si>
  <si>
    <t>1.3.3.298</t>
  </si>
  <si>
    <t>Реконструкція мереж зовнішнього освітлення площі Слави (як внески в статутний капітал КП "Міськсвітло")</t>
  </si>
  <si>
    <t>1.3.3.299</t>
  </si>
  <si>
    <t xml:space="preserve">Реконструкція мереж зовнішнього освітлення вул. Слави (як внески в статутний капітал КП "Міськсвітло") </t>
  </si>
  <si>
    <t>1.3.3.300</t>
  </si>
  <si>
    <t>Будівництво мереж зовнішнього освітлення прибудинкової території житлових будинків №№ 175, 175/1, 175/2, 173/1, 173/2 по вул. Гетьмана Сагайдачного</t>
  </si>
  <si>
    <t>Департамент житлово-комунального комплексу, КП ’Міськсвітло’</t>
  </si>
  <si>
    <t>Департамент житлово-комунального комплексу, КП ’Дирекція парків’</t>
  </si>
  <si>
    <t>1.4.1.77</t>
  </si>
  <si>
    <t>1.4.1.78</t>
  </si>
  <si>
    <t>1.5.1.25</t>
  </si>
  <si>
    <t>Будівництво меморіального комплексу пам'яті учасників АТО в м. Черкаси</t>
  </si>
  <si>
    <t>Територіальний центр надання соціальних послуг м. Черкаси</t>
  </si>
  <si>
    <t>Територіальний центр надання соціальних послуг</t>
  </si>
  <si>
    <t>2.2.1.46</t>
  </si>
  <si>
    <t>2.2.8.3</t>
  </si>
  <si>
    <t>Реконструкція прилеглої території (спортивний майданчик) ПМГ</t>
  </si>
  <si>
    <t>Департамент охорони здоров’я та медичних послуг</t>
  </si>
  <si>
    <t>1.1.3.151</t>
  </si>
  <si>
    <t>1.1.3.152</t>
  </si>
  <si>
    <t>1.1.3.153</t>
  </si>
  <si>
    <t>1.1.3.154</t>
  </si>
  <si>
    <t>1.1.3.155</t>
  </si>
  <si>
    <t>1.1.3.158</t>
  </si>
  <si>
    <t>1.1.3.159</t>
  </si>
  <si>
    <t>1.1.3.160</t>
  </si>
  <si>
    <t>1.1.3.161</t>
  </si>
  <si>
    <t>1.1.3.162</t>
  </si>
  <si>
    <t>2.2.1.54</t>
  </si>
  <si>
    <t>2.2.42.8</t>
  </si>
  <si>
    <t xml:space="preserve">Реконструкція будівлі (утеплення фасаду) ЗОШ № 24 </t>
  </si>
  <si>
    <t>2.2.79.3</t>
  </si>
  <si>
    <t>Капітальний ремонт (термомодернізація ІІІ блоку) Черкаської спеціалізованої школи І-ІІІ ст.№ 27 ім.М.К.Путейка Черкаської міської ради по вул.Сумгаїтській, 22, м.Черкаси</t>
  </si>
  <si>
    <t>2.2.79.4</t>
  </si>
  <si>
    <t>Реконструкція будівлі (утеплення фасаду) СШ № 27 (IV блок)</t>
  </si>
  <si>
    <t>Капітальний ремонт частини приміщень будівлі Черкаської дитячої школи мистецтв по провулку Гастелло, 3 (корпусу № 2)</t>
  </si>
  <si>
    <t>2.2.1.57</t>
  </si>
  <si>
    <t>Придбання книг для поповнення бібліотечного фонду Черкаської міської ЦБС</t>
  </si>
  <si>
    <t>Капітальний ремонт будівлі ДНЗ № 30</t>
  </si>
  <si>
    <t>2.2.16.4</t>
  </si>
  <si>
    <t>2.2.43.5</t>
  </si>
  <si>
    <t>2.2.20.4</t>
  </si>
  <si>
    <t>Капітальний ремонт будівлі (покрівля) ДНЗ № 34 ЧМР</t>
  </si>
  <si>
    <t>Капітальний ремонт будівлі  (інженерні мережі) Дитячої школи мистецтв корпус №1</t>
  </si>
  <si>
    <t>2.2.63.14</t>
  </si>
  <si>
    <t xml:space="preserve">Капітальний ремонт житлового будинку №2 по вул. Сержанта Смірнова (заміна вікон та дверей) </t>
  </si>
  <si>
    <t>1.4.1.81</t>
  </si>
  <si>
    <t>Будівництво пляжу "Смілянський" (зовнішні мережі водопостачання та водовідведення) (внески в статутний капітал КП "Дирекція парків")</t>
  </si>
  <si>
    <t>1.3.13.17</t>
  </si>
  <si>
    <t>Капітальний ремонт мереж зливової каналізації по вул. Героїв Дніпра</t>
  </si>
  <si>
    <t>Реконструкція спортивного майданчику за адресою: вул.С.Амброса, 147 м.Черкаси</t>
  </si>
  <si>
    <t>1.3.8.65</t>
  </si>
  <si>
    <t>1.3.8.67</t>
  </si>
  <si>
    <t>2.2.90.12</t>
  </si>
  <si>
    <t xml:space="preserve">Реконструкція будівлі Черкаської дитячої школи мистецтв по провулку Гастелло, 3 </t>
  </si>
  <si>
    <t>Капітальний ремонт будівлі  гімназії № 9 (система вентиляції)</t>
  </si>
  <si>
    <t xml:space="preserve">Реконструкція будівлі ЗОШ № 32 </t>
  </si>
  <si>
    <t>2.2.84.7</t>
  </si>
  <si>
    <t>2.2.14.3</t>
  </si>
  <si>
    <t>Капітальний ремонт зовнішніх інженерних мереж ДНЗ № 27</t>
  </si>
  <si>
    <t>2.2.22.9</t>
  </si>
  <si>
    <t xml:space="preserve">Капітальний ремонт будівлі (внутрішні інженерні мережі) ДНЗ №37 </t>
  </si>
  <si>
    <t>2.2.24.4</t>
  </si>
  <si>
    <t xml:space="preserve">Капітальний ремонт будівлі ДНЗ №39 </t>
  </si>
  <si>
    <t xml:space="preserve">Капітальний ремонт будівлі (внутрішні інженерні мережі) ДНЗ №74 </t>
  </si>
  <si>
    <t>2.2.43.6</t>
  </si>
  <si>
    <t>2.2.84.8</t>
  </si>
  <si>
    <t xml:space="preserve">Капітальний ремонт будівлі (санітарні вузли) ЗОШ № 32 </t>
  </si>
  <si>
    <t>Реконструкція будівлі (фасад) ДНЗ №1</t>
  </si>
  <si>
    <t>2.2.80.5</t>
  </si>
  <si>
    <t>Капітальний ремонт будівлі (покрівля) СШ №28</t>
  </si>
  <si>
    <t xml:space="preserve">Капітальний ремонт будівлі (заміна вікон) ДНЗ № 78 </t>
  </si>
  <si>
    <t xml:space="preserve">Капітальний ремонт будівлі (санітарні вузли) ЗОШ № 22 </t>
  </si>
  <si>
    <t xml:space="preserve">Капітальний ремонт будівлі (санвузли) СШ №13 </t>
  </si>
  <si>
    <t>Капітальний ремонт прилеглої території (павільйони) ДНЗ №22</t>
  </si>
  <si>
    <t xml:space="preserve">Капітальний ремонт будівлі (внутрішні інженерні мережі) ДНЗ № 39 </t>
  </si>
  <si>
    <t>Капітальний ремонт будівлі (санвузли) ДНЗ №74</t>
  </si>
  <si>
    <t xml:space="preserve">Реконструкція  комплексу з басейном "Сокіл"(система рекуперації) по вул. Смілянській, 78 </t>
  </si>
  <si>
    <t>1.5.1.29</t>
  </si>
  <si>
    <t>Департамент житлово-комунального комплексу, КП ’ЧЕЛУАШ’</t>
  </si>
  <si>
    <t>1.4.1.86</t>
  </si>
  <si>
    <t>1.4.1.87</t>
  </si>
  <si>
    <t>3.2.1.41</t>
  </si>
  <si>
    <t>Департамент архітектри та містобудування</t>
  </si>
  <si>
    <t>2.2.32.6</t>
  </si>
  <si>
    <t>1.1.4.119</t>
  </si>
  <si>
    <t>1.1.4.120</t>
  </si>
  <si>
    <t>1.1.4.121</t>
  </si>
  <si>
    <t>Накладна,
 акт виконаних робіт</t>
  </si>
  <si>
    <t>Накладна, 
акт виконаних робіт</t>
  </si>
  <si>
    <t>1.1.4.122</t>
  </si>
  <si>
    <t>1.1.4.123</t>
  </si>
  <si>
    <t>1.1.4.124</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</si>
  <si>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</si>
  <si>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</si>
  <si>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</si>
  <si>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</si>
  <si>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</si>
  <si>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1.1.4.125</t>
  </si>
  <si>
    <t>Звіт
 про виконання</t>
  </si>
  <si>
    <t xml:space="preserve">Капітальний ремонт бульв. Шевченка від вул. Університетської до вул. Можайського м. Черкаси </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</si>
  <si>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</si>
  <si>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1.4.1.88</t>
  </si>
  <si>
    <t>Департамент 
житлово-комунального комплексу, 
КП ’Дирекція парків’</t>
  </si>
  <si>
    <t>Капітальний ремонт адіміністративної будівлі територіального центру надання соціальних послуг м.Черкаси (ремонт системи опалення, водопостачання і водовідведення) за адресою:вул.Пушкіна, 13 а (коригування)</t>
  </si>
  <si>
    <t>2.2.1.64</t>
  </si>
  <si>
    <t>2.2.30.8</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</si>
  <si>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</si>
  <si>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</si>
  <si>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2.2.3.3</t>
  </si>
  <si>
    <t xml:space="preserve">Капітальний ремонт будівлі (утеплення фасаду) ДНЗ №2 </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</si>
  <si>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</si>
  <si>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2.2.9.9</t>
  </si>
  <si>
    <t>Капітальний ремонт прилеглої території (павільйони) ДНЗ №18</t>
  </si>
  <si>
    <t>Капітальний ремонт будівлі (утеплення фасаду) ДНЗ № 22</t>
  </si>
  <si>
    <t>2.2.11.10</t>
  </si>
  <si>
    <t xml:space="preserve">Капітальний ремонт будівлі (санітарні вузли) ДНЗ № 22 </t>
  </si>
  <si>
    <t>2.2.12.4</t>
  </si>
  <si>
    <t xml:space="preserve">Капітальний ремонт будівлі (утеплення фасаду) ДНЗ № 23 </t>
  </si>
  <si>
    <t>2.2.15.10</t>
  </si>
  <si>
    <t xml:space="preserve">Капітальний ремонт будівлі (покрівля) ДНЗ № 29 «Ластівка» </t>
  </si>
  <si>
    <t>2.2.15.11</t>
  </si>
  <si>
    <t>Капітальний ремонт будівлі (групові осередки) ДНЗ № 29 «Ластівка»</t>
  </si>
  <si>
    <t>2.2.15.13</t>
  </si>
  <si>
    <t>Реконструкція прилеглої території(мережі зовнішнього освітлення) ДНЗ 29 «Ластівка»</t>
  </si>
  <si>
    <t>2.2.15.12</t>
  </si>
  <si>
    <t>Капітальний ремонт приміщень (заміна вікон) ДНЗ № 30</t>
  </si>
  <si>
    <t>2.2.16.5</t>
  </si>
  <si>
    <t>2.2.20.8</t>
  </si>
  <si>
    <t>Капітальний ремонт будівлі (басейн) ДНЗ № 34</t>
  </si>
  <si>
    <t>Капітальний ремонт будівлі (утеплення фасаду) ДНЗ № 37 "Ракета"</t>
  </si>
  <si>
    <t>2.2.22.11</t>
  </si>
  <si>
    <t>2.2.25.10</t>
  </si>
  <si>
    <t>Капітальний ремонт будівлі (групові осередки) ДНЗ № 41 «Дударик»</t>
  </si>
  <si>
    <t>2.2.26.8</t>
  </si>
  <si>
    <t>Капітальний ремонт прилеглої території ДНЗ № 43</t>
  </si>
  <si>
    <t>Капітальний ремонт будівлі (внутрішня система опалення) ДНЗ № 54 «Метелик»</t>
  </si>
  <si>
    <t>2.2.30.9</t>
  </si>
  <si>
    <t>2.2.32.7</t>
  </si>
  <si>
    <t>Капітальний ремонт будівлі (фасад) ДНЗ № 57</t>
  </si>
  <si>
    <t xml:space="preserve">Капітальний ремонт будівлі (покрівля) ДНЗ №57 </t>
  </si>
  <si>
    <t xml:space="preserve">Капітальний ремонт (павільйони) ДНЗ № 61 </t>
  </si>
  <si>
    <t>2.2.35.6</t>
  </si>
  <si>
    <t xml:space="preserve">Капітальний ремонт будівлі (заміна вікон) ДНЗ № 62 «Казка» </t>
  </si>
  <si>
    <t>2.2.39.6</t>
  </si>
  <si>
    <t>Капітальний ремонт будівлі (мережа опалення та водопостачання) ДНЗ № 69</t>
  </si>
  <si>
    <t>2.2.39.7</t>
  </si>
  <si>
    <t>Капітальний ремонт прилеглої територі ДНЗ № 69</t>
  </si>
  <si>
    <t>2.2.42.10</t>
  </si>
  <si>
    <t>Капітальний ремонт будівлі (харчоблок) ДНЗ № 73</t>
  </si>
  <si>
    <t>2.2.43.8</t>
  </si>
  <si>
    <t xml:space="preserve">Капітальний ремонт будівлі (утеплення фасаду) ДНЗ № 74 </t>
  </si>
  <si>
    <t>Капітальний ремонт будівлі (покрівля) ДНЗ № 74</t>
  </si>
  <si>
    <t>2.2.45.6</t>
  </si>
  <si>
    <t xml:space="preserve">Капітальний ремонт будівлі (заміна вікон) ДНЗ № 77 </t>
  </si>
  <si>
    <t>Капітальний ремонт будівлі (санітарні вузли) ДНЗ № 77</t>
  </si>
  <si>
    <t>2.2.45.7</t>
  </si>
  <si>
    <t>2.2.45.8</t>
  </si>
  <si>
    <t>Капітальний ремонт будівлі (утеплення фасаду) ДНЗ № 77</t>
  </si>
  <si>
    <t xml:space="preserve">Капітальний ремонт будівлі ДНЗ № 78 «Джерельце» </t>
  </si>
  <si>
    <t>2.2.46.7</t>
  </si>
  <si>
    <t>2.2.47.4</t>
  </si>
  <si>
    <t>Капітальний ремонт будівлі (пральня) ДНЗ № 81</t>
  </si>
  <si>
    <t xml:space="preserve">Капітальний ремонт будівлі (харчоблок) ДНЗ № 81 </t>
  </si>
  <si>
    <t>2.2.63.16</t>
  </si>
  <si>
    <t>Придбання обладнання довгострокового користування (СЕНСОРНІ ПАНЕЛІ МУЛЬТИТАЧ) гімназія 9</t>
  </si>
  <si>
    <t>2.2.70.15</t>
  </si>
  <si>
    <t>2.2.70.16</t>
  </si>
  <si>
    <t>Придбання обладнання довгострокового користування (СЕНСОРНІ ПАНЕЛІ МУЛЬТИТАЧ) ЗОШ 17</t>
  </si>
  <si>
    <t>2.2.73.8</t>
  </si>
  <si>
    <t>2.2.73.10</t>
  </si>
  <si>
    <t>Придбання обладнання довгострокового користування (СЕНСОРНІ ПАНЕЛІ МУЛЬТИТАЧ) ЗОШ 20</t>
  </si>
  <si>
    <t>Придбання фотографічного обладнання для ЗОШ 21</t>
  </si>
  <si>
    <t>2.2.74.14</t>
  </si>
  <si>
    <t>Придбання навчального комплексу «Кабінет фізики» для СШ І-ІІІ ст. № 28 ЧМР</t>
  </si>
  <si>
    <t>2.2.80.7</t>
  </si>
  <si>
    <t>2.2.87.5</t>
  </si>
  <si>
    <t>Придбання обладнання довгострокового користування (СЕНСОРНІ ПАНЕЛІ МУЛЬТИТАЧ) ЗОШ 36</t>
  </si>
  <si>
    <t>2.2.96.6</t>
  </si>
  <si>
    <t>Придбання обладнання довгострокового користування (СЕНСОРНІ ПАНЕЛІ МУЛЬТИТАЧ) Фімлі</t>
  </si>
  <si>
    <t>2.2.1.68</t>
  </si>
  <si>
    <t>Придбання обладнання довгострокового користування (СЕНСОРНІ ПАНЕЛІ МУЛЬТИТАЧ) ГПЛ</t>
  </si>
  <si>
    <t>Придбання мультимедійних комплексів для ГПЛ ЧМР</t>
  </si>
  <si>
    <t>2.2.1.69</t>
  </si>
  <si>
    <t>Придбання комплекту меблів для кабінетів інформатики, природничих наук, кабінет для пятого класу для ГПЛ ЧМР</t>
  </si>
  <si>
    <t>2.2.1.70</t>
  </si>
  <si>
    <t>Придбання для військово- патріотичного виховання "Інтерактивний стрілецький стимулятор "Шкільний тир" для ГПЛ ЧМР</t>
  </si>
  <si>
    <t>2.2.1.71</t>
  </si>
  <si>
    <t>2.2.56.10</t>
  </si>
  <si>
    <t xml:space="preserve">Капітальний ремонт будівлі (заміна вікон) ЗОШ 5 </t>
  </si>
  <si>
    <t>2.2.61.10</t>
  </si>
  <si>
    <t>Капітальний ремонт спортивного майданчику зі штучним покриттям ЗОШ №6 по вул. Гоголя, 123 в м. Черкаси</t>
  </si>
  <si>
    <t>2.2.95.6</t>
  </si>
  <si>
    <t>2.2.67.13</t>
  </si>
  <si>
    <t xml:space="preserve">Капітальний ремонт будівлі (інженерні мережі каналізації, водопроводу) ЗОШ № 12 </t>
  </si>
  <si>
    <t>2.2.68.19</t>
  </si>
  <si>
    <t>2.2.68.20</t>
  </si>
  <si>
    <t>Капітальний ремонт будівлі (їдальня) СШ № 13</t>
  </si>
  <si>
    <t>2.2.68.21</t>
  </si>
  <si>
    <t>Капітальний ремонт тепломережі СШ № 13</t>
  </si>
  <si>
    <t xml:space="preserve">Капітальний ремонт будівлі (покрівлі теплиці) СШ №13 </t>
  </si>
  <si>
    <t>2.2.69.7</t>
  </si>
  <si>
    <t>2.2.69.8</t>
  </si>
  <si>
    <t xml:space="preserve">Капітальний ремонт будівлі (утеплення фасаду) ЗОШ № 15 </t>
  </si>
  <si>
    <t>Капітальний ремонт будівлі (центральний вхід) СШ №17</t>
  </si>
  <si>
    <t>2.2.71.6</t>
  </si>
  <si>
    <t>Капітальний ремонт будівлі (внутрішні інженерні мережі) СШ №  18</t>
  </si>
  <si>
    <t>2.2.71.8</t>
  </si>
  <si>
    <t>2.2.71.9</t>
  </si>
  <si>
    <t>2.2.72.3</t>
  </si>
  <si>
    <t>Капітальний ремонт прилеглої території ЗОШ № 19</t>
  </si>
  <si>
    <t>Капітальний ремонт будівлі (санітарні вузли) СШ 20</t>
  </si>
  <si>
    <t>2.2.73.9</t>
  </si>
  <si>
    <t>2.2.74.13</t>
  </si>
  <si>
    <t>Капітальний ремонт будівлі (внутрішні інженерні мережі) ЗОШ № 21</t>
  </si>
  <si>
    <t xml:space="preserve">Капітальний ремонт (заміна вікон) ЗОШ № 22 </t>
  </si>
  <si>
    <t>2.2.77.4</t>
  </si>
  <si>
    <t>2.2.77.5</t>
  </si>
  <si>
    <t xml:space="preserve">Капітальний ремонт будівлі ЗОШ № 25 </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</si>
  <si>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</si>
  <si>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2.2.79.7</t>
  </si>
  <si>
    <t>2.2.81.7</t>
  </si>
  <si>
    <t>Капітальний ремонт спортивного майданчику зі штучним покриттям ЗОШ № 29 по вул. Карбишева,3 в м. Черкаси</t>
  </si>
  <si>
    <t>2.2.86.8</t>
  </si>
  <si>
    <t xml:space="preserve">Капітальний ремонт будівлі (утеплення фасаду) ЗОШ № 34 </t>
  </si>
  <si>
    <t xml:space="preserve">Капітальний ремонт будівлі (санітарні вузли) колегіуму «Берегиня» </t>
  </si>
  <si>
    <t>2.2.55.5</t>
  </si>
  <si>
    <t>2.2.96.5</t>
  </si>
  <si>
    <t>Капітальний ремонт будівлі ФІМЛІ ЧМР</t>
  </si>
  <si>
    <t>Капітальний ремонт будівлі СЮТ</t>
  </si>
  <si>
    <t>2.2.1.65</t>
  </si>
  <si>
    <t>2.2.90.13</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</si>
  <si>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</si>
  <si>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</si>
  <si>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2.2.90.14</t>
  </si>
  <si>
    <t>Капітальний ремонт навчальних класів корпусу 2 Дитячої школи мистецтв, вул. Гастелло, 3</t>
  </si>
  <si>
    <t>Капітальний ремонт будівлі (фасад) ДМШ №1 ім. М.В. Лисенка за адресою: вул. Б. Вишневецького, 31, 33, 35(виготовлення ПКД)</t>
  </si>
  <si>
    <t>2.2.98. Покращення інфраструктури  Черкаської міської ЦБС</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</si>
  <si>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</si>
  <si>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2.2.98.1</t>
  </si>
  <si>
    <t>2.2.1.144</t>
  </si>
  <si>
    <t>Капітальний ремонт будівлі ЧМЦБ ім. Лесі Українки</t>
  </si>
  <si>
    <t>2.2.1.72</t>
  </si>
  <si>
    <t>2.2.1.73</t>
  </si>
  <si>
    <t xml:space="preserve">Придбання спортивного інвентарю в зал вільної боротьби </t>
  </si>
  <si>
    <t>2.2.1.74</t>
  </si>
  <si>
    <t>Придбання багатофункціонального кольорового лазерного пристрою для КДЮСШ "Вулкан" ЧМР</t>
  </si>
  <si>
    <t>Придбання Мікшера MackieProFX12v2 для КДЮСШ "Вулкан" ЧМР</t>
  </si>
  <si>
    <t>2.2.1.75</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</si>
  <si>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</si>
  <si>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</si>
  <si>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</si>
  <si>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2.2.1.76</t>
  </si>
  <si>
    <t>2.2.1.77</t>
  </si>
  <si>
    <t>2.2.1.78</t>
  </si>
  <si>
    <t>Придбання причіпу-конструкції для перевезення спортивних човнів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</si>
  <si>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</si>
  <si>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</si>
  <si>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2.2.1.79</t>
  </si>
  <si>
    <t>2.2.1.80</t>
  </si>
  <si>
    <t>2.2.1.81</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</si>
  <si>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</si>
  <si>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</si>
  <si>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</si>
  <si>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</si>
  <si>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2.2.1.82</t>
  </si>
  <si>
    <t>2.2.1.83</t>
  </si>
  <si>
    <t>2.2.1.84</t>
  </si>
  <si>
    <t>2.2.1.85</t>
  </si>
  <si>
    <t>Капітальний ремонт будівлі (внутрішні мережі опалення) за адресою: вул. Смілянська, 94, КДЮСШ № 1</t>
  </si>
  <si>
    <t xml:space="preserve">Придбання ноутбуку LenovoG500, діагональ 15,5 для КДЮСШ №1 ЧМР </t>
  </si>
  <si>
    <t>2.2.1.86</t>
  </si>
  <si>
    <t>2.2.1.87</t>
  </si>
  <si>
    <t>Придбання принтеру Canoni-SENSYSMF244dw для КДЮСШ №2 ЧМР</t>
  </si>
  <si>
    <t>2.2.1.90</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</si>
  <si>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</si>
  <si>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</si>
  <si>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</si>
  <si>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</si>
  <si>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2.2.1.102</t>
  </si>
  <si>
    <t>2.2.1.103</t>
  </si>
  <si>
    <t>2.2.1.104</t>
  </si>
  <si>
    <t>2.2.1.105</t>
  </si>
  <si>
    <t>Придбання покришки для килима греко-римської боротьби 16м х 8м, КДЮСШ "Вікторія"ЧМР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</si>
  <si>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</si>
  <si>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</si>
  <si>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</si>
  <si>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</si>
  <si>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2.2.1.106</t>
  </si>
  <si>
    <t>2.2.1.107</t>
  </si>
  <si>
    <t>2.2.1.108</t>
  </si>
  <si>
    <t>2.2.1.109</t>
  </si>
  <si>
    <t>2.2.1.110</t>
  </si>
  <si>
    <t>2.2.1.111</t>
  </si>
  <si>
    <t>2.2.1.112</t>
  </si>
  <si>
    <t>2.2.1.113</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</si>
  <si>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</si>
  <si>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</si>
  <si>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</si>
  <si>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2.2.1.115</t>
  </si>
  <si>
    <t>Придбання комплекту електронних мішеней для стрільби на 10 м та 50 м КДЮСШ №2 ЧМР</t>
  </si>
  <si>
    <t>Придбання пістолету Walther LP400 для КДЮСШ №2 ЧМР</t>
  </si>
  <si>
    <t>2.2.1.116</t>
  </si>
  <si>
    <t>2.2.1.117</t>
  </si>
  <si>
    <t>2.2.1.118</t>
  </si>
  <si>
    <t>Придбання приціл Gehmann, КДЮСШ №2 ЧМР</t>
  </si>
  <si>
    <t>Придбання тренажеру для плавання КДЮСШ №2 ЧМР(2од.)</t>
  </si>
  <si>
    <t>Придбання човна академічного (одиночка) для ДЮСШ з веслування ЧМР (2 од.)</t>
  </si>
  <si>
    <t>Реконструкція будівлі (фасад) спортивного комплексу з басейном на території КП «Центральний стадіон»</t>
  </si>
  <si>
    <t xml:space="preserve">Реконструкція частини адміністративної будівлі з розміщенням кімнат відпочинку спортсменів КП "Центральний стадіон" по вул. Смілянська, 78 (внески в статутний капітал КП "Центральний стадіон") </t>
  </si>
  <si>
    <t xml:space="preserve">Капітальний ремонт прилеглої території (облаштування тротуарною плиткою) проходу до спортивного комплексу з басейном на території КП "Центральнийстадіон" вул. Смілянська, 78 (внески в статутний капітал КП "Центральний стадіон") </t>
  </si>
  <si>
    <t>Капітальний ремонт будівлі спортивного комплексу з басейном на КП "Центральний стадіон" (зал боксу) вул. Смілянська, 78 (внески в статутний капітал КП "Центральний стадіон")</t>
  </si>
  <si>
    <t>Реконструкція будівлі спортивного комплексу з басейном на КП "Центральний стадіон" (спортивний зал для ігрових видів спорту) вул. Смілянська, 78 (внески в статутний капітал КП "Центральний стадіон")</t>
  </si>
  <si>
    <t>Реконструкція прилеглої території (стаціонарна арена для боксу) КП "Центральнийстадіон" вул. Смілянська, 78 (внески в статутний капітал КП "Центральний стадіон")</t>
  </si>
  <si>
    <t>2.2.1.127</t>
  </si>
  <si>
    <t>2.2.1.129</t>
  </si>
  <si>
    <t>2.2.1.131</t>
  </si>
  <si>
    <t>2.2.1.132</t>
  </si>
  <si>
    <t>2.2.1.133</t>
  </si>
  <si>
    <t>2.2.1.134</t>
  </si>
  <si>
    <t>2.2.1.135</t>
  </si>
  <si>
    <t>2.2.1.136</t>
  </si>
  <si>
    <t>2.2.1.139</t>
  </si>
  <si>
    <t>Придбання шахових столів для КП «Центральний стадіон» ЧМР (внески в статутний капітал КП "Центральний стадіон")</t>
  </si>
  <si>
    <t xml:space="preserve">Придбання кріосауни для КП «Центральний стадіон» ЧМР (внески в статутний капітал КП "Центральний стадіон") </t>
  </si>
  <si>
    <t>2.2.1.140</t>
  </si>
  <si>
    <t>2.2.1.141</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</si>
  <si>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 (внески в статутний капітал КП "Спортивний комплекс "Будівельник")</t>
  </si>
  <si>
    <t>Департамент освіти та гуманітарної політики, КП "Спортивний комплекс "Будівельник")</t>
  </si>
  <si>
    <t>Департамент освіти та гуманітарної політики, КП "Центральний стадіон</t>
  </si>
  <si>
    <t xml:space="preserve">Капітальний ремонт будівлі (покрівля) КП "Спортивний комплекс "Будівельник" . за адресою: пр-т Хіміків 50/1 (внески в статутний капітал КП "Спортивний комплекс "Будівельник") </t>
  </si>
  <si>
    <t>2.2.1.142</t>
  </si>
  <si>
    <t>2.2.1.143</t>
  </si>
  <si>
    <t>Департамент освіти та гуманітарної політики, КП "Спортивний комплекс "Будівельник"</t>
  </si>
  <si>
    <t>Реконструкція приміщення КП "Спортивний комплекс "Будівельник" (система вентиляції шляхом встановлення системи рекуперації) (внески в статутний капітал КП "Спортивний комплекс "Будівельник")</t>
  </si>
  <si>
    <t>2.2.1.67</t>
  </si>
  <si>
    <t xml:space="preserve">Реконструкція будівлі ДНЗ № 7 </t>
  </si>
  <si>
    <t>2.2.9.10</t>
  </si>
  <si>
    <t xml:space="preserve">Реконструкція будівлі (утеплення фасаду) ДНЗ 18 </t>
  </si>
  <si>
    <t>Реконструкція будівлі (фасад) дошкільного навчального закладу № 33</t>
  </si>
  <si>
    <t xml:space="preserve">Реконструкція будівлі (заміна вікон) ДНЗ №43 </t>
  </si>
  <si>
    <t xml:space="preserve">Реконструкція будівлі (фасад) ДНЗ № 45 </t>
  </si>
  <si>
    <t xml:space="preserve">Реконструкція будівлі ДНЗ № 55 </t>
  </si>
  <si>
    <t xml:space="preserve">Реконструкція будівлі ДНЗ № 57 </t>
  </si>
  <si>
    <t>2.2.33.9</t>
  </si>
  <si>
    <t>Реконструкція будівлі ДНЗ № 59</t>
  </si>
  <si>
    <t>Реконструкція будівлі (фасад) ДНЗ 59</t>
  </si>
  <si>
    <t>Реконструкція будівлі (фасад) ДНЗ № 59</t>
  </si>
  <si>
    <t>2.2.33.10</t>
  </si>
  <si>
    <t xml:space="preserve">Реконструкція будівлі ДНЗ № 69 </t>
  </si>
  <si>
    <t>Реконструкція прилеглої території ДНЗ № 73</t>
  </si>
  <si>
    <t xml:space="preserve">Реконструкція будівлі (фасад) ДНЗ № 73 </t>
  </si>
  <si>
    <t xml:space="preserve">Реконструкція будівлі (фасад) ДНЗ № 84 Черкаської міської ради </t>
  </si>
  <si>
    <t>Реконструкція будівлі (фасад) дошкільного навчального закладу (ясла-садок) № 91 ’Кобзарик’ Черкаської міської ради</t>
  </si>
  <si>
    <t xml:space="preserve">Реконструкція будівлі СШ № 3 </t>
  </si>
  <si>
    <t>Реконструкція прилеглої території (футбольне поле) Гімназія №9</t>
  </si>
  <si>
    <t xml:space="preserve">Реконструкція будівлі (фасад) СШ №18 (молодша) </t>
  </si>
  <si>
    <t xml:space="preserve">Реконструкція будівлі (утеплення фасаду) ЗОШ №21 </t>
  </si>
  <si>
    <t>2.2.74.16</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</si>
  <si>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</si>
  <si>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будівлі (актовий зал) ЗОШ 24</t>
  </si>
  <si>
    <t>Реконструкція будівлі (актова зала) ЗОШ №24</t>
  </si>
  <si>
    <t>2.2.76.13</t>
  </si>
  <si>
    <t>2.2.82.3</t>
  </si>
  <si>
    <t>Реконструкція бігових доріжок гумовим покриттям спеціалізованої школи №17 (реалізація проектів-переможців визначених згідно Програми "Громадський бюджет міста Черкаси на 2015-2019 роки)</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</si>
  <si>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</si>
  <si>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2.2.71.7</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</si>
  <si>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</si>
  <si>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</si>
  <si>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2.2.97. Покращення інфраструктури Державного навчального закладу "Черкаський професійний ліцей</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</si>
  <si>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</si>
  <si>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2.2.97.1</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</si>
  <si>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</si>
  <si>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</si>
  <si>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2.2.61.11</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</si>
  <si>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</si>
  <si>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2.2.64.8</t>
  </si>
  <si>
    <t>2.2.68.17</t>
  </si>
  <si>
    <t>2.2.75.6</t>
  </si>
  <si>
    <t>2.2.81.8</t>
  </si>
  <si>
    <t xml:space="preserve">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 </t>
  </si>
  <si>
    <t>2.2.83.7</t>
  </si>
  <si>
    <t>2.2.83.8</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</si>
  <si>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</si>
  <si>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2.2.83.9</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</si>
  <si>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</si>
  <si>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Придбання обладнання і предметів довгострокового користування для КНП ’Черкаська міська стоматологічна поліклініка’ (внески в статутний капітал КНП ’Черкаська міська стоматологічна поліклініка’)</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</si>
  <si>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 (внески в статутний капітал КНП ’Черкаський міський інформаційно-аналітичний центр медичної статистики та здоров’я’)</t>
  </si>
  <si>
    <t>3.2.2.5</t>
  </si>
  <si>
    <t xml:space="preserve">Придбання обладнання і предметів довгострокового користування для КНП "Черкаська міська дитяча лікарня" (апарат штучної вентиляції легенів) (внески в статутний капітал КНП "Черкаська міська дитяча лікарня"), (реалізація проектів-переможців визначених згідно Програми "Громадський бюджет міста Черкаси на 2015-2019 роки) </t>
  </si>
  <si>
    <t xml:space="preserve">Придбання обладнання і предметів довгострокового користування для КНП "Черкаська міська інфекційна лікарня" ЧМР (кисневий концентратор), (внески в статутний капітал КНП "Черкаська міська інфекційна лікарня"), (реалізація проектів-переможців визначених згідно Програми "Громадський бюджет міста Черкаси на 2015-2019 роки) </t>
  </si>
  <si>
    <t>3.2.2.6</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</si>
  <si>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 (внески в статутний капітал КНП "Третя Черкаська міська лікарня швидкої медичної допомоги")</t>
  </si>
  <si>
    <t>3.2.2.7</t>
  </si>
  <si>
    <t>Придбання обладнання і предметів довгострокового користування для КНП ’Перша Черкаська міська лікарня’ (внески в статутний капітал КНП ’Перша Черкаська міська лікарня’)</t>
  </si>
  <si>
    <t>Придбання обладнання і предметів довгострокового користування для КНП ’Друга Черкаська міська лікарня відновного лікування’ (внески в статутний капітал КНП ’Друга Черкаська міська лікарня відновного лікування’)</t>
  </si>
  <si>
    <t>Придбання обладнання і предметів довгострокового користування для КНП ’Черкаська міська дитяча лікарня’ (внески в статутний капітал КНП ’Черкаська міська дитяча лікарня’)</t>
  </si>
  <si>
    <t>Придбання обладнання і предметів довгострокового користування для КНП ’Черкаська міська інфекційна лікарня’ (внески в статутний капітал КНП ’Черкаська міська інфекційна лікарня’ )</t>
  </si>
  <si>
    <t xml:space="preserve">Придбання обладнання і предметів довгострокового користування для КНП ’Черкаський міський пологовий будинок ’Центр матері та дитини’ (внески в статутний капітал КНП ’Черкаський міський пологовий будинок ’Центр матері та дитини’) </t>
  </si>
  <si>
    <t>3.1.1.25</t>
  </si>
  <si>
    <t xml:space="preserve">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 </t>
  </si>
  <si>
    <t>Капітальний ремонт будівель КНП ’Друга Черкаська міська лікарня відновного лікування’ (внески в статутний капітал КНП ’Друга Черкаська міська лікарня відновного лікування’)</t>
  </si>
  <si>
    <t>Капітальний ремонт будівлі КНП ’Третя Черкаська міська лікарня швидкої медичної допомоги’ (внески в статутний капітал КНП ’Третя Черкаська міська лікарня швидкої медичної допомоги’)</t>
  </si>
  <si>
    <t>Капітальний ремонт будівель КНП ’Черкаська міська дитяча лікарня’ за адресою м.Черкаси вул.Олени Теліги,4 (стаціонар), (внески в статутний капітал КНП ’Черкаська міська дитяча лікарня’)</t>
  </si>
  <si>
    <t>Капітальний ремонт будівель КНП ’Черкаська міська інфекційна лікарня’ (внески в статутний капітал КНП ’Черкаська міська інфекційна лікарня’)</t>
  </si>
  <si>
    <t>Капітальний ремонт будівель КНП ’Черкаський міський пологовий будинок ’Центр матері та дитини’ по вул. 30 років Перемоги,16/1, (внески в статутний капітал КНП ’Черкаський міський пологовий будинок ’Центр матері та дитини’)</t>
  </si>
  <si>
    <t>Капітальний ремонт будівлі КНП ’Перша Черкаська міська лікарня’ (операційний блок) (внески в статутний капітал КНП ’Перша Черкаська міська лікарня’)</t>
  </si>
  <si>
    <t>3.2.1.45</t>
  </si>
  <si>
    <t xml:space="preserve">Капітальний ремонт будівлі КНП "Черкаська міська РОП "Астра" (зовнішнє утеплення стін) (внески в статутний капітал КНП "Черкаська міська РОП "Астра") </t>
  </si>
  <si>
    <t>3.2.3.4</t>
  </si>
  <si>
    <t xml:space="preserve">Капітальний ремонт території КНП «Друга Черкаська міська лікарня відновного лікування» (внески в статутний капітал КНП «Друга Черкаська міська лікарня відновного лікування») </t>
  </si>
  <si>
    <t>3.2.3.5</t>
  </si>
  <si>
    <t>Капітальний ремонт території КНП "Перша Черкаська міська лікарня" ЧМР (парку) (внески в статутний капітал КНП "Перша Черкаська міська лікарня")</t>
  </si>
  <si>
    <t>Капітальний ремонт приміщень адміністративної будівлі департаменту соціальної політики Черкаської міської ради за адресою: бульвар Шевченка, 307</t>
  </si>
  <si>
    <t>Придбання автомобіля для територіального центру надання соціальних послуг м. Черкаси (інватаксі)</t>
  </si>
  <si>
    <t xml:space="preserve">Співфінансування капітального ремонту та реконструкції багатоквартирних житлових будинків та їх прибудинкових територій (крім ОСББ та ЖБК) </t>
  </si>
  <si>
    <t xml:space="preserve">Капітальний ремонт прибудинкової території житлового будинку 122/41 по вул. В.Чорновола </t>
  </si>
  <si>
    <t xml:space="preserve">Капітальний ремонт прибудинкової території житлових будинків по бул. Шевченка, 264 та по вул. Небесної Сотні, 41 </t>
  </si>
  <si>
    <t>Капітальний ремонт прибудинкової території житлових будинків по вул. Митницькій, 17, 17/1 та по вул.Гоголя, 315</t>
  </si>
  <si>
    <t xml:space="preserve">Капітальний ремонт прибудинкової території будинку № 96 по вул.М.Залізняка </t>
  </si>
  <si>
    <t xml:space="preserve">Капітальний ремонт прибудинкової території будинку № 96/1 по вул.М.Залізняка </t>
  </si>
  <si>
    <t xml:space="preserve">Капітальний ремонт прибудинкової території житлових будинків по вул. Пилипенка 10, 12 та вул. Пастерівська, 106 </t>
  </si>
  <si>
    <t xml:space="preserve">Капітальний ремонт прибудинкової території (дитячий майданчик) за адресою, вул. Ярославська, 24 </t>
  </si>
  <si>
    <t>Капітальний ремонт прибудинкової території (дитячий майданчик) за адресою: вул. Ярославська, 32</t>
  </si>
  <si>
    <t xml:space="preserve">Капітальний ремонт житлового будинку № 43 по вул.Різдвяна (покрівля) </t>
  </si>
  <si>
    <t xml:space="preserve">Капітальний ремонтжитлового будинку № 50 по вул.Толстого (покрівля) </t>
  </si>
  <si>
    <t>Капітальний ремонт житлового будинку № 103 по вул.Нижня горова (покрівля)</t>
  </si>
  <si>
    <t>Капітальний ремонт житлового будинку № 105 по вул. Нижня горова (покрівля)</t>
  </si>
  <si>
    <t>Капітальний ремонт житлового будинку № 115 по вул.Нижня горова (покрівля)</t>
  </si>
  <si>
    <t>Капітальний ремонт внутрішньобудинкової мережі електропостачання житлового будинку №8/1 по вул. Яцика</t>
  </si>
  <si>
    <t xml:space="preserve">Капітальний ремонт житлового будинку № 9 а по вул.Чехова (інженерні мережі) </t>
  </si>
  <si>
    <t>Капітальний ремонт житлового будинку № 57/1 по вул.Різдвяна (інженерні мережі)</t>
  </si>
  <si>
    <t>Капітальний ремонт житлового будинку № 57 по вул.Різдвяна (інженерні мережі)</t>
  </si>
  <si>
    <t xml:space="preserve">Капітальний ремонт житлового будинку № 43 по вул.Різдвяна (інженерні мережі) </t>
  </si>
  <si>
    <t xml:space="preserve">Капітальний ремонт житлового будинку № 115 по вул.Нижня горова (інженерні мережі) </t>
  </si>
  <si>
    <t>Придбання нових вольєрів для утримання безпритульних тварин</t>
  </si>
  <si>
    <t>1.1.5.31</t>
  </si>
  <si>
    <t xml:space="preserve">Реконструкція контейнерного майданчика для збору ТПВ за адресою вул.Кобзарська 42 </t>
  </si>
  <si>
    <t>1.1.5.32</t>
  </si>
  <si>
    <t xml:space="preserve">Реконструкція контейнерного майданчика для збору ТПВ за адресою Амброса 72 </t>
  </si>
  <si>
    <t xml:space="preserve">Реконструкція житлового будинку по вул. В’ячеслава Чорновола, 122/41 (заміна склоблоків) </t>
  </si>
  <si>
    <t xml:space="preserve">Будівництво контейнерного майданчика для збору ТПВ за адресою Добровольського 6 </t>
  </si>
  <si>
    <t>1.1.5.29</t>
  </si>
  <si>
    <t xml:space="preserve">Будівництво контейнерного майданчика для збору ТПВ за адресою Амброса 92 </t>
  </si>
  <si>
    <t>1.1.5.30</t>
  </si>
  <si>
    <t xml:space="preserve">Будівництво контейнерного майданчика для збору ТПВ за адресою вул. Амброса 94 </t>
  </si>
  <si>
    <t xml:space="preserve">Будівництво контейнерного майданчика для збору ТПВ вул. Симиренківська 27 </t>
  </si>
  <si>
    <t>1.1.5.33</t>
  </si>
  <si>
    <t>1.1.5.34</t>
  </si>
  <si>
    <t>1.1.5.35</t>
  </si>
  <si>
    <t>1.1.5.36</t>
  </si>
  <si>
    <t xml:space="preserve">Будівництво контейнерного майданчика для збору ТПВ вул.Гетьмана Сагайдачного 231 </t>
  </si>
  <si>
    <t>Будівництво контейнерного майданчика ТПВ вул. Благовісна 332</t>
  </si>
  <si>
    <t>1.3.3.335</t>
  </si>
  <si>
    <t xml:space="preserve">Будівництво мереж зовнішнього освітлення прибудинкової території житлових будинків №№ 417, 419 по бульв. Шевченка та № 79 по вул. Кобзарська </t>
  </si>
  <si>
    <t>1.3.3.334</t>
  </si>
  <si>
    <t>1.3.3.336</t>
  </si>
  <si>
    <t xml:space="preserve">Будівництво мереж зовнішнього освітлення прибудинкової території по вул. В. Чорновола, 122/41 </t>
  </si>
  <si>
    <t xml:space="preserve">Будівництво мереж зовнішнього освітлення прибудинкової території по вул. В. Чорновола, 120 </t>
  </si>
  <si>
    <t>1.3.3.337</t>
  </si>
  <si>
    <t>1.3.3.338</t>
  </si>
  <si>
    <t xml:space="preserve">Будівництво мережі зовнішнього освітлення вул. Оборонна </t>
  </si>
  <si>
    <t xml:space="preserve">Будівництво міського кладовища в районі вул. Промислової та станції Заводської (ІІ черга) </t>
  </si>
  <si>
    <t>1.3.12.6</t>
  </si>
  <si>
    <t>Департамент житлово-комунального комплексу, КП ’Комбінат комунальних підприємств’</t>
  </si>
  <si>
    <t>2.2.63.17</t>
  </si>
  <si>
    <t>Реконструкція приміщень під танцювальну залу Черкаського міського багатопрофільного молодіжного центру за адресою вул. Благовісна, 170</t>
  </si>
  <si>
    <t>Реконструкція будівлі КП "Центральний стадіон" (накриття над трибунами) (виготовлення ПКД)</t>
  </si>
  <si>
    <t>1.1.4.126</t>
  </si>
  <si>
    <t>Реконструкція спортивного багатофункціонального майданчику по вул. Героїв Дніпра 69</t>
  </si>
  <si>
    <t>Реконструкція футбольно-баскетбольної площадки за адресою бульвар Шевченка, 399/1</t>
  </si>
  <si>
    <t>Капітальний ремонт бульв. Шевченка (тротуари від вул. Небесної Сотні до вул. Г.Сталінграда), м. Черкаси</t>
  </si>
  <si>
    <t>1.5.1.41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</si>
  <si>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</si>
  <si>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Реконструкція вул. Героїв Дніпра (від вул. Богдана Хмельницького до вул. Сержанта Смірнова), м. Черкаси</t>
  </si>
  <si>
    <t>Реконструкція вул. Героїв Дніпра (від вул. Сержанта Жужоми до вул. Богдана Хмельницького), в м. Черкаси</t>
  </si>
  <si>
    <t>1.3.9.253</t>
  </si>
  <si>
    <t>Реконструкція сходів з вулиці Верхня Горова до вул. Гагаріна (біля Саду мрій)</t>
  </si>
  <si>
    <t>1.4.1.94</t>
  </si>
  <si>
    <t>1.3.8.73</t>
  </si>
  <si>
    <t>Реконструкція тротуару по бул.Шевченка (непарна сторона) від вул. Пушкіна до вул. Франка (мощення)</t>
  </si>
  <si>
    <t>Реконструкція вул. Ільїна від вул. Чорновола до вул. Пацаєва (І черга)</t>
  </si>
  <si>
    <t>Реконструкція вул. Чехова від вул. Нижня Горова до вул. Гетьмана Сагайдачного м. Черкаси</t>
  </si>
  <si>
    <t>1.3.8.75</t>
  </si>
  <si>
    <t>Реконструкція бул. Шевченка від вул. Лазарєва до вул. Б. Вишнивецького м. Черкаси</t>
  </si>
  <si>
    <t>1.3.8.76</t>
  </si>
  <si>
    <t>1.3.8.77</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</si>
  <si>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</si>
  <si>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Шевченка до вул. Сагайдачного м. Черкаси</t>
  </si>
  <si>
    <t>1.4.1.95</t>
  </si>
  <si>
    <t>Будівництво набережної між вул. Козацька та вул. С. Смірнова м. Черкаси</t>
  </si>
  <si>
    <t>1.3.9.254</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</si>
  <si>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</si>
  <si>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</si>
  <si>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1.3.9.255</t>
  </si>
  <si>
    <t>Капітальний ремонт внутрішньоквартального проїзду від вул. Волкова, 103 до вул. Амброса, 12 м. Черкаси</t>
  </si>
  <si>
    <t>1.3.9.256</t>
  </si>
  <si>
    <t>Капітальний ремонт вул. Нарбутівська від вул. Ю. Іллєнка до вул. Різдвяна м. Черкаси</t>
  </si>
  <si>
    <t>1.3.9.257</t>
  </si>
  <si>
    <t>1.3.9.258</t>
  </si>
  <si>
    <t>Капітальний ремонт вул. Благовісна від вул. В'ячеслава Чорновола до вул. Добровольського в м. Черкаси</t>
  </si>
  <si>
    <t>Реконструкція вул. Гуржіївська від вул. Верхня Горова до вул. Надпільна в м. Черкаси</t>
  </si>
  <si>
    <t>Реконструкція вул. Героїв Дніпра  (від вул. Сержанта Смірнова до вул. Козацька), в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</si>
  <si>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</si>
  <si>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</si>
  <si>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Придбання комп'ютерної техніки та техніки для копіювання та друку</t>
  </si>
  <si>
    <t>4.2.3.23</t>
  </si>
  <si>
    <t>Придбання стаціонарного металевого стелажного обладнання</t>
  </si>
  <si>
    <t>1.5.8.7</t>
  </si>
  <si>
    <t>1.5.8.8</t>
  </si>
  <si>
    <t>Капітальний ремонт ганків по бул. Шевченка, 307 (з ПКД)</t>
  </si>
  <si>
    <t>1.5.9.4</t>
  </si>
  <si>
    <t>1.5.10.2</t>
  </si>
  <si>
    <t>Капітальний ремонт системи опалення та заміна елеваторного узла в нежитловій будівлі по вул. 30-річчя Перемоги, 26 (з ПКД)</t>
  </si>
  <si>
    <t>Департамент економіки та розвитку, КП "Черкаські ринки"</t>
  </si>
  <si>
    <t>1.5.1.32</t>
  </si>
  <si>
    <t>1.5.1.33</t>
  </si>
  <si>
    <t>1.5.1.34</t>
  </si>
  <si>
    <t>1.5.1.35</t>
  </si>
  <si>
    <t>1.5.1.36</t>
  </si>
  <si>
    <t>Капітальний ремонт території ринку (укладання тротуарною плиткою) по вул.Благовісній між вул. Небесної Сотні та Смілянською (внески в статутний капітал КП "Черкаські ринки") (з ПКД)</t>
  </si>
  <si>
    <t>Придбання та встановлення обладнання для облаштування ринку (огорожа) по вул.Благовісній між вул. Небесної Сотні та Смілянською (внески в статутний капітал КП "Черкаські ринки") (з ПКД)</t>
  </si>
  <si>
    <t>Капітальний ремонт території ярмарок (укладання тротуарною плиткою) по вул.Сумгаїтська поблизу будинку 69 (внески в статутний капітал КП "Черкаські ринки") (з ПКД)</t>
  </si>
  <si>
    <t>Капітальний ремонт території ярмарок та прилеглої території (укладання тротуарною плиткою) по вул.Добровольського та бул. Шевченка (частина площі 700-річчя) (з ПКД) (внески в статутний капітал КП "Черкаські ринки")</t>
  </si>
  <si>
    <t>1.5.1.37</t>
  </si>
  <si>
    <t>1.5.1.38</t>
  </si>
  <si>
    <t>1.5.1.39</t>
  </si>
  <si>
    <t>1.5.1.40</t>
  </si>
  <si>
    <t xml:space="preserve">Придбання та встановлення обладнання для облаштування території (огорожа) по вул. Смілянській, 33 (внески в статутний капітал КП "Черкаські ринки") </t>
  </si>
  <si>
    <t>Виготовлення, розроблення документації із землеустрою щодо відведення земельних ділянок для КП "Черкаські ринки" (внески в статутний капітал КП "Черкаські ринки")</t>
  </si>
  <si>
    <t>1.3.3.339</t>
  </si>
  <si>
    <t xml:space="preserve">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</si>
  <si>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</si>
  <si>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t>
  </si>
  <si>
    <t xml:space="preserve">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 </t>
  </si>
  <si>
    <t>1.3.9.261</t>
  </si>
  <si>
    <t>Реконструкція вул. Гагаріна ( від парку Сосновий Бір до узвозу Франка) в м. Черкаси</t>
  </si>
  <si>
    <t xml:space="preserve">Реконструкція вул. Бидгощська (тротуар, парна сторона, від вул. С. Кішки до В. Чорновола) </t>
  </si>
  <si>
    <t>1.3.8.79</t>
  </si>
  <si>
    <t xml:space="preserve">Капітальний ремонт вул. Пацаєва (тротуару від житлового будинку 14 до будинку 24 по вул. Пацаєва) </t>
  </si>
  <si>
    <t>1.3.9.262</t>
  </si>
  <si>
    <t>1.3.9.263</t>
  </si>
  <si>
    <t>Капітальний ремонт пішохідної алеї від вул.Гетьмана Сагайдачного 237 до вул. Подолинського 24</t>
  </si>
  <si>
    <t>1.3.9.264</t>
  </si>
  <si>
    <t xml:space="preserve">Капітальний ремонт вул.Гоголя (тротуар, парна сторона від вул.Митницької до вул.Небесної Сотні) </t>
  </si>
  <si>
    <t>1.3.9.265</t>
  </si>
  <si>
    <t>1.3.9.266</t>
  </si>
  <si>
    <t>1.3.9.267</t>
  </si>
  <si>
    <t xml:space="preserve">Капітальний ремонт вул. Добровольського (тротуар, непарна сторона, від вул. Чигиринська до вул.Надпільна) </t>
  </si>
  <si>
    <t xml:space="preserve">Капітальний ремонт провулку Слобідський </t>
  </si>
  <si>
    <t xml:space="preserve">Капітальний ремонт вул. Благовісної (тротуар, непарна сторона від вул. Митницька до вул. Н. Сотні) </t>
  </si>
  <si>
    <t>1.3.9.268</t>
  </si>
  <si>
    <t xml:space="preserve">Капітальний ремонт вул. Благовісної (тротуар, парна сторона, від вул. Митницька до вул. Н. Сотні) </t>
  </si>
  <si>
    <t>Капітальний ремонт вул. Волкова (від вул. Чорновола до вул.Різдвяної ) (в т.ч. паркувальний майданчик поблизу будинку №1 по вул. В.Чорновола) в м.Черкаси</t>
  </si>
  <si>
    <t xml:space="preserve">Капітальний ремонт вул. Бидгощська від вул. Різдвяної до міжквартального проїзду від вул. Г. Сагайдачного до будівлі 175 по вул. Різдвяній в м. Черкаси </t>
  </si>
  <si>
    <t>1.3.9.277</t>
  </si>
  <si>
    <t xml:space="preserve">Капітальний ремонт вул. Іллєнка (тротуар, парна сторона/непарна сторона, від вул. Амброса до вул. Толстого) </t>
  </si>
  <si>
    <t>1.3.9.275</t>
  </si>
  <si>
    <t xml:space="preserve">Капітальний ремонт вул. Крилова (тротуар, парна сторона від вул. Надпільна до вул. І.Гонти) </t>
  </si>
  <si>
    <t>1.3.9.270</t>
  </si>
  <si>
    <t>Капітальний ремонт вул.Можайського (тротуар, непарна сторона, від бул. Шевченка до вул. Благовісна) в м.Черкаси</t>
  </si>
  <si>
    <t xml:space="preserve">Капітальний ремонт вул. Університетська (тротуар, непарна сторона, від вул. Надпільна до вул. І. Гонти) </t>
  </si>
  <si>
    <t>1.3.9.271</t>
  </si>
  <si>
    <t>1.3.9.273</t>
  </si>
  <si>
    <t xml:space="preserve">Капітальний ремонт вул. Амброса (тротуар, парна сторона/непарна сторона від вул. Новопричистенська до вул. Іллєнка) </t>
  </si>
  <si>
    <t xml:space="preserve">Капітальний ремонт міжквартального проїзду від вул. С. Амброса до житлового будинку № 6 по вул. Добровольского </t>
  </si>
  <si>
    <t>1.3.9.276</t>
  </si>
  <si>
    <t xml:space="preserve">Капітальний ремонт міжквартального проїзду від вул. Г. Сагайдачного до будівлі 175 по вул. Різдвяній в м. Черкаси </t>
  </si>
  <si>
    <t>1.3.9.269</t>
  </si>
  <si>
    <t>1.3.8.82</t>
  </si>
  <si>
    <t xml:space="preserve">Реконструкція вул. Бидгощська (тротуар, парна сторона, від вул. С. Кішки до вул. Пастерівська) </t>
  </si>
  <si>
    <t>1.3.8.81</t>
  </si>
  <si>
    <t xml:space="preserve">Реконструкція вул. С. Кішки (тротуар, парна сторона від вул. Бидгощскої до вул. Чайковського) </t>
  </si>
  <si>
    <t>1.3.8.83</t>
  </si>
  <si>
    <t xml:space="preserve">Реконструкція вул. Новопричистенська (тротуар, парна сторона, від вул. Нарбутівської до вул. Г. Сагайдачного) </t>
  </si>
  <si>
    <t>1.3.8.84</t>
  </si>
  <si>
    <t xml:space="preserve">Реконструкція узвозу Пастерівський </t>
  </si>
  <si>
    <t xml:space="preserve">Реконструкція вул. Генерела Момота (перехресття з вулицями Онопрієнка, Лісова Просіка) </t>
  </si>
  <si>
    <t>1.3.8.80</t>
  </si>
  <si>
    <t>1.2.1.136</t>
  </si>
  <si>
    <t>Департамент житлово-комунального комплексу, КПТМ ’Черкаситеплокомуненерго’</t>
  </si>
  <si>
    <t>Будівництво котельні в районі вул. Пацаєва (внески в статутний капітал КПТМ "Черкаситеплокомуненерго")</t>
  </si>
  <si>
    <t>1.1.1.12</t>
  </si>
  <si>
    <t>1.1.2.13</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</si>
  <si>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 (внески в статутний капітал КП "Черкасиводоканал")</t>
  </si>
  <si>
    <t>1.1.2.14</t>
  </si>
  <si>
    <t>Реконструкція мережі водопостачання провулок Макаренка (внески в статутний капітал КП "Черкасиводоканал")</t>
  </si>
  <si>
    <t>Будівництво контейнерного майданчику для ТПВ по вул. Бидгощська 36/147 (внески в статутний капітал КП "Черкаська служба чистоти")</t>
  </si>
  <si>
    <t>1.1.5.37</t>
  </si>
  <si>
    <t>Придбання контейнерів для сміття місткістю 1,1 куб.м. (внески в статутний капітал КП "Черкаська служба чистоти")</t>
  </si>
  <si>
    <t>Департамент житлово-комунального комплексу, КП ’Черкаська служба чистоти’</t>
  </si>
  <si>
    <t>1.2.1.137</t>
  </si>
  <si>
    <t>Придбання автобусу(внески в статутний капітал КП "Комбінат комунальних підприємств")</t>
  </si>
  <si>
    <t>1.4.1.96</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</si>
  <si>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 (внески в статутний капітал КП "Дирекція парків")</t>
  </si>
  <si>
    <t>Придбання техніки для озвучення місць відпочинку в парках та скверах (як внески до статутного капіталу КП ’Дирекція парків’)</t>
  </si>
  <si>
    <t>Придбання садово-паркового інвентарю (внески в статутний капітал КП “Дирекція парків”)</t>
  </si>
  <si>
    <t>1.2.1.138</t>
  </si>
  <si>
    <t>Придбання трактора з причепом (внески в статутний капітал КП "Дирекція парків")</t>
  </si>
  <si>
    <t>1.4.1.97</t>
  </si>
  <si>
    <t>Придбання будиночку для обслуговуючого персоналу на пляжі Соснівський (внески в статутний капітал КП "Дирекція парків")</t>
  </si>
  <si>
    <t>1.4.1.98</t>
  </si>
  <si>
    <t>1.4.1.99</t>
  </si>
  <si>
    <t>1.2.1.139</t>
  </si>
  <si>
    <t>Придбання мотоблоку (внески в статутний капітал КП "Дирекція парків")</t>
  </si>
  <si>
    <t>Придбання автономного паркового пилососа (внески в статутний капітал КП "Дирекція парків")</t>
  </si>
  <si>
    <t>1.2.1.141</t>
  </si>
  <si>
    <t>Придбання тенісних та шахових столів (внески в статутний капітал КП "Дирекція парків")</t>
  </si>
  <si>
    <t>1.4.1.100</t>
  </si>
  <si>
    <t>1.4.1.101</t>
  </si>
  <si>
    <t>Реконструкція освітлення в Дитячому парку (внески в статутний капітал КП "Дирекція парків")</t>
  </si>
  <si>
    <t>1.4.1.102</t>
  </si>
  <si>
    <t>Реконструкція парку-пам’ятки садово-паркового мистецтва загальнодержавного значення "ім. 50-річчя Радянської влади" (реконструкція освітлення) (внески в статутний капітал КП "Дирекція парків")</t>
  </si>
  <si>
    <t>Будівництво системи поливу в парку-пам’ятки садово-паркового мистецтва місцевого значення Перемоги (внески в статутний капітал КП "Дирекція парків")</t>
  </si>
  <si>
    <t>1.4.1.103</t>
  </si>
  <si>
    <t>1.4.1.104</t>
  </si>
  <si>
    <t>Реконструкція парку пам’ятки садово-паркового мистецтва місцевого значення "Парк "Перемоги" (реконструкція пам’ятного знаку "Літак") (внески в статутний капітал КП "Дирекція парків")</t>
  </si>
  <si>
    <t>1.4.1.106</t>
  </si>
  <si>
    <t>Придбання майданчика для вигулу та дресирування собак в парку-пам’ятці садово-паркового мистецтва "ім. 50-річчя Радянської влади" (внески в статутний капітал КП "Дирекція парків")</t>
  </si>
  <si>
    <t>1.4.1.107</t>
  </si>
  <si>
    <t>Капітальний ремонт Парку "Казка" (внески в статутний капітал КП "Дирекція парків")</t>
  </si>
  <si>
    <t>1.4.1.108</t>
  </si>
  <si>
    <t>Придбання рятувальної вежі на пляж Соснівський (внески в статутний капітал КП "Дирекція парків")</t>
  </si>
  <si>
    <t>1.4.1.110</t>
  </si>
  <si>
    <t>Придбання альтанки в парку-пам'ятці місцевого значення "Долина троянд" (внески в статутний капітал КП "Дирекція парків")</t>
  </si>
  <si>
    <t>1.4.1.111</t>
  </si>
  <si>
    <t>1.4.1.112</t>
  </si>
  <si>
    <t>Реконструкція скверу "Митницький" (внески в статутний капітал КП "Дирекція парків")</t>
  </si>
  <si>
    <t>1.4.1.113</t>
  </si>
  <si>
    <t>Реконструкція парку памʼятки садово-паркового мистецтва місцевого значення "Долина троянд" (внески в статутний капітал КП "Дирекція парків")</t>
  </si>
  <si>
    <t>1.4.1.115</t>
  </si>
  <si>
    <t>Реконструкція парку-пам'ятки садово-паркового мистецтва місцевого значення "Юність" (внески в статутний капітал КП "Дирекція парків")</t>
  </si>
  <si>
    <t>Будівництво мереж водопостачання та водовідведення пляжу "Пушкінський" (внески в статутний капітал КП "Дирекція парків")</t>
  </si>
  <si>
    <t>Реконструкція парку пам'ятки садово-паркового мистецтва місцевого значення парк "Хіміків" (реконструкція доріжок) (внески в статутний капітал КП "Дирекція парків")</t>
  </si>
  <si>
    <t>Реконструкція парку памятки садово-паркового мистецтва загальнодержавного значення парк "ім. 50-річчя Радянської влади" (реконструкція мосту)(внески в статутний капітал КП "Дирекція парків")</t>
  </si>
  <si>
    <t>1.2.1.142</t>
  </si>
  <si>
    <t>Реконструкція адміністративної будівлі по вул. Бидгощській, 13 м.Черкаси (внески в статутний капітал КП ’ЧЕЛУАШ’)</t>
  </si>
  <si>
    <t>1.3.3.323</t>
  </si>
  <si>
    <t>1.3.3.324</t>
  </si>
  <si>
    <t>1.3.3.325</t>
  </si>
  <si>
    <t>1.3.3.326</t>
  </si>
  <si>
    <t xml:space="preserve">Реконструкція мережі зовнішнього освітлення вул. Санаторна (внески в статутний капітал КП "Міськсвітло" ) </t>
  </si>
  <si>
    <t xml:space="preserve">Реконструкція мережі зовнішнього освітлення вул. Олени Теліги (внески в статутний капітал КП "Міськсвітло") </t>
  </si>
  <si>
    <t>1.3.3.327</t>
  </si>
  <si>
    <t xml:space="preserve">Реконструкція мережі зовнішнього освітлення вул. Віталія Вергая (внески в статутний капітал КП "Міськсвітло") </t>
  </si>
  <si>
    <t>Реконструкція мережі зовнішнього освітлення вул. Благовісна (від вул. В'ячеслава Чорновола до вул. Добровольського) (внески в статутний капітал КП "Міськсвітло")</t>
  </si>
  <si>
    <t xml:space="preserve">Реконструкція мережі зовнішнього освітлення прибудинкової території будинку 6 по вул. Горького (внсеки в статутний капітал КП "Міськсвітло") </t>
  </si>
  <si>
    <t>1.3.3.330</t>
  </si>
  <si>
    <t>1.3.3.331</t>
  </si>
  <si>
    <t>1.3.3.332</t>
  </si>
  <si>
    <t xml:space="preserve">Реконструкція мережі зовнішнього освітлення вул. З0-річчя Перемоги від вул. Сумгаїтська до вул. Руставі) (внески в статутний капітал КП "Міськсвітло") </t>
  </si>
  <si>
    <t xml:space="preserve">Реконструкція мережі зовнішнього освітлення вул.Самійла Кішки (внески в статутний капітал КП "Міськсвітло") </t>
  </si>
  <si>
    <t>1.3.3.340</t>
  </si>
  <si>
    <t>1.3.3.341</t>
  </si>
  <si>
    <t xml:space="preserve">Реконструкція мережі зовнішнього освітлення вул. Смілянська від вул. 30-чя Перемоги до вул. Володимира Ложешнікова (внески в статутний капітал кп "Міськсвітло") </t>
  </si>
  <si>
    <t xml:space="preserve">Реконструкція мережі зовнішнього освітлення вул. Сурікова (внески в статутний капітал КП "Міськсвітло") </t>
  </si>
  <si>
    <t xml:space="preserve">Реконструкція мережі зовнішнього освітлення вул. О. Дашковича (внески в статутний капітал КП "Міськсвітло) </t>
  </si>
  <si>
    <t>Реконструкція мережі зовнішнього освітлення прибудинкової території житлового будинку № 28, 30, 32, 34 по вул. 30 років Перемоги (внески в статутний капітал КП ’Міськсвітло’)</t>
  </si>
  <si>
    <t>Реконструкція мережі зовнішнього освітлення вул. Гуржіївська (внески в статутний капітал КП ’Міськсвітло’)</t>
  </si>
  <si>
    <t>Реконструкція мережі зовнішнього освітлення вул.Дахнівська (внески в статуний капітал КП ’Міськсвітло’)</t>
  </si>
  <si>
    <t>Реконструкція мережі зовнішнього освітлення вул. Байди Вишневецького (внески в статутний капітал КП ’Міськсвітло’)</t>
  </si>
  <si>
    <t>Реконструкція мережі зовнішнього освітлення набережної річкового вокзалу (внески в статутний капітал КП ’Міськсвітло’)</t>
  </si>
  <si>
    <t>Реконструкція мережі зовнішнього освітлення вул. Пастерівська від вул. Бидгощська до пр.Хіміків (внески в статутний капітал КП ’Міськсвітло’)</t>
  </si>
  <si>
    <t>Придбання автопідйомника телескопічного для проведення робіт з ремонту мереж зовнішнього освітлення міста (внески в статутний капітал КП ’Міськсвітло’)</t>
  </si>
  <si>
    <t>1.3.2.3</t>
  </si>
  <si>
    <t>1.3.2.4</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</si>
  <si>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</si>
  <si>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</si>
  <si>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 xml:space="preserve">Департамент житлово-комунального комплексу         </t>
  </si>
  <si>
    <t>Кроки</t>
  </si>
  <si>
    <t>Терміни виконання кроків</t>
  </si>
  <si>
    <t xml:space="preserve">Кроки </t>
  </si>
  <si>
    <t>1.Внесення змін до річного плану закупівель</t>
  </si>
  <si>
    <t>до 01.05</t>
  </si>
  <si>
    <t>2.Подання заявки на проведення конкурсних торгів по закупівлі</t>
  </si>
  <si>
    <t>3.Придбання та введення в експлуатацію</t>
  </si>
  <si>
    <t>до 25.12</t>
  </si>
  <si>
    <t>2. Виконання робіт (при умові наявності фінансування та своєчасної оплати робіт)</t>
  </si>
  <si>
    <t>до 01.04</t>
  </si>
  <si>
    <t>1. Проведення фінансування (відповідно до заявки)</t>
  </si>
  <si>
    <t>1.Виконання робіт</t>
  </si>
  <si>
    <t>1.Виготовлення ПКД</t>
  </si>
  <si>
    <t>2.Виконання робіт</t>
  </si>
  <si>
    <t>до 01.06</t>
  </si>
  <si>
    <t xml:space="preserve">1.Придбання товару </t>
  </si>
  <si>
    <t>до 20.11</t>
  </si>
  <si>
    <t xml:space="preserve">1.Придбання обладнання </t>
  </si>
  <si>
    <t>1.Придбання меблів</t>
  </si>
  <si>
    <t>2Виконання робіт</t>
  </si>
  <si>
    <t>1.Коригування ПКД</t>
  </si>
  <si>
    <t>1.Отримати сертифікат про готовність</t>
  </si>
  <si>
    <t>2.2.1.145</t>
  </si>
  <si>
    <t>Реконструкція будівлі (літера А-2) ПНЗ ЦДЮТ м. Черкаси по вул. Смілянська, 33 в м. Черкаси</t>
  </si>
  <si>
    <t>2.2.29.2</t>
  </si>
  <si>
    <t>Капітальний ремонт будівлі ДНЗ №50</t>
  </si>
  <si>
    <t xml:space="preserve">2.2.29. Покращення інфраструктури дошкільного навчального закладу  № 50 Черкаської міської ради </t>
  </si>
  <si>
    <t>2.2.57.3</t>
  </si>
  <si>
    <t>Капітальний ремонт будівлі ЗОШ І-ІІІ ст. № 2 ЧМР</t>
  </si>
  <si>
    <t>2.2.67.14</t>
  </si>
  <si>
    <t>Реконструкція будівлі (спортивна зала) ЗОШ № 12</t>
  </si>
  <si>
    <t>2.2.76.14</t>
  </si>
  <si>
    <t>2.2.80.8</t>
  </si>
  <si>
    <t xml:space="preserve">Капітальний ремонт будівлі (їдальня) СШ № 28 </t>
  </si>
  <si>
    <t>2.2.82.4</t>
  </si>
  <si>
    <t xml:space="preserve">Капітальний ремонт прилеглої території (спортивний майданчик) Черкаської загальоосвітньої школи І-ІІІ ст. № 30 ЧМР </t>
  </si>
  <si>
    <t>2.2.92.5</t>
  </si>
  <si>
    <t>Капітальний ремонт будівлі Палацу молоді</t>
  </si>
  <si>
    <t xml:space="preserve">2.2.92. Покращення інфраструктури Палацу Молоді  </t>
  </si>
  <si>
    <t>2. Виконання робіт</t>
  </si>
  <si>
    <t>до 15.07</t>
  </si>
  <si>
    <t>до 15.10</t>
  </si>
  <si>
    <t>Протягом року</t>
  </si>
  <si>
    <t>1. Підготовка проектів рішень ЧМР "Про розподіл коштів на капітальний ремонт житлових будинків ОСББ на 2019 рік"</t>
  </si>
  <si>
    <t>2. Прийнятя актів виконаних робіт</t>
  </si>
  <si>
    <t>3. Підготовка договору на отримання трансфертів на здійснення видатків</t>
  </si>
  <si>
    <t xml:space="preserve">1.Підготовка та затвердження рішення МВК про перелік об'єктів 
</t>
  </si>
  <si>
    <t xml:space="preserve">2.Укладання угоди на проведення робіт з експертного та технічного обстеження
</t>
  </si>
  <si>
    <t xml:space="preserve">3.Виготовлення проектно-кошторисної документації
</t>
  </si>
  <si>
    <t>4.Укладання угоди та виконання робіт</t>
  </si>
  <si>
    <t>1.Завершення робіт</t>
  </si>
  <si>
    <t>до 30.04</t>
  </si>
  <si>
    <t>до 31.07</t>
  </si>
  <si>
    <t xml:space="preserve">2.Придбання спортивного інвентарю </t>
  </si>
  <si>
    <t>3.Виконання робіт</t>
  </si>
  <si>
    <t>до 31.05</t>
  </si>
  <si>
    <t xml:space="preserve">1.Виготовлення ПКД </t>
  </si>
  <si>
    <t>до 31.08</t>
  </si>
  <si>
    <t>2.Придбання товару</t>
  </si>
  <si>
    <t xml:space="preserve">до 31.05 </t>
  </si>
  <si>
    <t>Реконструкція мережі зовнішнього освітлення Площі 700-річчя міста (внески в статутний капітал КП "Міськсвітло")</t>
  </si>
  <si>
    <t>до 01.09</t>
  </si>
  <si>
    <t>1.Придбання товару</t>
  </si>
  <si>
    <t xml:space="preserve">Капітальний ремонт скверу "Весна" </t>
  </si>
  <si>
    <t>до 25.10</t>
  </si>
  <si>
    <t>1.Пошук постачальника</t>
  </si>
  <si>
    <t>з 01.06 до 30.09</t>
  </si>
  <si>
    <t xml:space="preserve">2.Укладаня договору </t>
  </si>
  <si>
    <t>3. Проведення оплати</t>
  </si>
  <si>
    <t>з 01.10 до 31.12</t>
  </si>
  <si>
    <t xml:space="preserve">4. Виконання робіт </t>
  </si>
  <si>
    <t>з 01.04 до 31.05</t>
  </si>
  <si>
    <t>з 01.04 до 31.07</t>
  </si>
  <si>
    <t>4. Виконання робіт (укладання тротуарної плитки)</t>
  </si>
  <si>
    <t>з 01.06 до 31.07</t>
  </si>
  <si>
    <t>з 01.05 до 30.06</t>
  </si>
  <si>
    <t xml:space="preserve">4. Придбання та встановлення обладнання </t>
  </si>
  <si>
    <t>з 19.03 до 30.04</t>
  </si>
  <si>
    <t xml:space="preserve">з 01.04 до 30.06 </t>
  </si>
  <si>
    <t xml:space="preserve">з 01.05 до 30.06 </t>
  </si>
  <si>
    <t xml:space="preserve">з 01.04 до 31.08 </t>
  </si>
  <si>
    <t>з 01.05 до 31.08</t>
  </si>
  <si>
    <t xml:space="preserve">з 01.06 до 31.08 </t>
  </si>
  <si>
    <t>з 01.06 до 31.08</t>
  </si>
  <si>
    <t>1.Укладання договору</t>
  </si>
  <si>
    <t>з 01.04 до 31.08</t>
  </si>
  <si>
    <t>2.Виготовлення документації із землеустрою</t>
  </si>
  <si>
    <t>з 01.05 до 30.11</t>
  </si>
  <si>
    <t>1.Пошук постачальника згідно технічних вимог для встановлення спеціального програмного забезпечення</t>
  </si>
  <si>
    <t>2.Укладання договору</t>
  </si>
  <si>
    <t xml:space="preserve">3.Проведення оплати </t>
  </si>
  <si>
    <t>4.Отримання комп'ютерної техніки та накладної</t>
  </si>
  <si>
    <t xml:space="preserve">1.5.7. Капітальний ремонт будівлі "Палацу одруження" по вул. Небесної Сотні, 3 </t>
  </si>
  <si>
    <t>1.5.7.1</t>
  </si>
  <si>
    <t>1.Укладання договорів на виконання ремонтних робіт</t>
  </si>
  <si>
    <t>до 01.07</t>
  </si>
  <si>
    <t>до 31.12</t>
  </si>
  <si>
    <t>3.Контроль за виконанням робіт</t>
  </si>
  <si>
    <t>на протязі року</t>
  </si>
  <si>
    <t>4.Проведення оплати та підписання актів виконаних робіт</t>
  </si>
  <si>
    <t xml:space="preserve">1.5.11. Капітальний ремонт будівель станції швидкої допомоги по вул. О.Дашковича, 41, 40-42 </t>
  </si>
  <si>
    <t>1.5.11.2</t>
  </si>
  <si>
    <t>Капітальний ремонт будівель станції швидкої медичної допомоги по вул. О.Дашкевича, 41, 40-42</t>
  </si>
  <si>
    <t>1.1.5.3</t>
  </si>
  <si>
    <t>Реконструкція південно-західної частини полігону твердих побутових відходів в районі с.Руська Поляна</t>
  </si>
  <si>
    <t>1.1.5.38</t>
  </si>
  <si>
    <t>Придбання контейнерів для сміття місткістю 1,1 куб.м. (внески в статутний капітал КП "Комбінат комунальних підприємств")</t>
  </si>
  <si>
    <t>1.3.4.7</t>
  </si>
  <si>
    <t>Капітальний ремонт вулиці В.Чорновола (встановлення світлофору біля будинку № 243)</t>
  </si>
  <si>
    <t>1.3.9.2</t>
  </si>
  <si>
    <t>Капітальний ремонт вул. Оборонної</t>
  </si>
  <si>
    <t>1.3.9.7</t>
  </si>
  <si>
    <t xml:space="preserve">Капітальний ремонт вул. Першотравнева в м. Черкаси </t>
  </si>
  <si>
    <t>1.3.9.243</t>
  </si>
  <si>
    <t>Капітальний ремонт вул. Симиренківська (від вул. Чигиринської до вул. Гетьмана Сагайдачного) в м. Черкаси</t>
  </si>
  <si>
    <t>1.3.12.5</t>
  </si>
  <si>
    <t>Будівництво міського кладовища в районі вул. Промислової та станції Заводської (І черга)</t>
  </si>
  <si>
    <t>Департамент 
житлово-комунального комплексу, 
КП "Комбінат комунальних підприємств"</t>
  </si>
  <si>
    <t>Департамент житлово-комунального комплексу, КП "Дирекція парків"</t>
  </si>
  <si>
    <t>1.Завершення проведення ремонтних робіт</t>
  </si>
  <si>
    <t>до 30.09</t>
  </si>
  <si>
    <t>до 30.06</t>
  </si>
  <si>
    <t>до 30.08</t>
  </si>
  <si>
    <t>до 30.11</t>
  </si>
  <si>
    <t>1. Виготовлення ПКД</t>
  </si>
  <si>
    <t xml:space="preserve">до 30.04
</t>
  </si>
  <si>
    <t>до 27.12</t>
  </si>
  <si>
    <t xml:space="preserve">1. Виготовлення ПКД
</t>
  </si>
  <si>
    <t>1. Виконання робіт.</t>
  </si>
  <si>
    <t>1. Виконання робіт</t>
  </si>
  <si>
    <t xml:space="preserve"> до 30.05
</t>
  </si>
  <si>
    <t xml:space="preserve"> до 27.12</t>
  </si>
  <si>
    <t xml:space="preserve">до 30.05
</t>
  </si>
  <si>
    <t xml:space="preserve">до 31.07
</t>
  </si>
  <si>
    <t xml:space="preserve"> до 31.07
</t>
  </si>
  <si>
    <t>до 30.05</t>
  </si>
  <si>
    <t>1. Виконання робіт (при наявності фінансування)</t>
  </si>
  <si>
    <t>Терміни виконання кроків будуть визначені при наявності передбачених видатків в бюджеті розвитку</t>
  </si>
  <si>
    <t>до 27.06</t>
  </si>
  <si>
    <t>до 25.05</t>
  </si>
  <si>
    <t>до 20.09</t>
  </si>
  <si>
    <t>1. Укласти договір на придбання</t>
  </si>
  <si>
    <t>2. Придбати предмети довгострокового користування</t>
  </si>
  <si>
    <t>до 05.06</t>
  </si>
  <si>
    <t>1.5.2.11</t>
  </si>
  <si>
    <t xml:space="preserve">Реконструкція приміщення майнового комплексу за адресою: вул. Благовісна, 170, м.Черкаси (корпус В-2, І поверх) </t>
  </si>
  <si>
    <t>1. Провести роботи з реконструкції</t>
  </si>
  <si>
    <t>1.5.2.19</t>
  </si>
  <si>
    <t xml:space="preserve">Капітальний ремонт приміщення майнового комплексу за адресою: вул. Благовісна, 170 (корпус И-4) (2 поверх, зал дзюдо, школа Вікторія) </t>
  </si>
  <si>
    <t>1. Провести роботи з капітального ремонту</t>
  </si>
  <si>
    <t>1.5.2.20</t>
  </si>
  <si>
    <t xml:space="preserve">Капітальний ремонт приміщення майнового комплексу за адресою вул. Благовісна, 170 (корпус И-4, 4 поверх) </t>
  </si>
  <si>
    <t>до 15.05</t>
  </si>
  <si>
    <t>до 01.11</t>
  </si>
  <si>
    <t xml:space="preserve"> до 31.07</t>
  </si>
  <si>
    <t>до 30.07</t>
  </si>
  <si>
    <t>до 25.09</t>
  </si>
  <si>
    <t>до 20.06</t>
  </si>
  <si>
    <t>до 20.08</t>
  </si>
  <si>
    <t xml:space="preserve"> до 15.06</t>
  </si>
  <si>
    <t>до 30.10</t>
  </si>
  <si>
    <t>до 20.12</t>
  </si>
  <si>
    <t xml:space="preserve">1.Створення та подача тендерної заявки
</t>
  </si>
  <si>
    <t xml:space="preserve">2.Заключення договору з переможцем
</t>
  </si>
  <si>
    <t>3.Встановлення та налаштування програмного забезпечення</t>
  </si>
  <si>
    <t xml:space="preserve">до 30.09
</t>
  </si>
  <si>
    <t xml:space="preserve">до 15.08
</t>
  </si>
  <si>
    <t>до 15.12</t>
  </si>
  <si>
    <t xml:space="preserve">1.Заключення договору з постачальником
</t>
  </si>
  <si>
    <t>2.Отримання техніки</t>
  </si>
  <si>
    <t>1.5.1.42</t>
  </si>
  <si>
    <t>4.2.2.18</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</si>
  <si>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</si>
  <si>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Звіт про виконання</t>
  </si>
  <si>
    <t>Департамент фінансової політики</t>
  </si>
  <si>
    <t>1.Управлінню у м.Черкасах ГУ ДФС в Черкаській області надати департаменту фінансової політики Черкаської міської ради  звіт про виконання заходів, передбачених Програмою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</si>
  <si>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 xml:space="preserve">щомісячно до 10-го числа місяця, наступного за звітним </t>
  </si>
  <si>
    <t xml:space="preserve">2. Провести аналіз поданого звіту Управління у м.Черкасах ГУ ДФС в Черкаській област  щодо виконання заходів, передбачених Програмою </t>
  </si>
  <si>
    <t xml:space="preserve">щомісячно до 20-го числа місяця, наступного за звітним </t>
  </si>
  <si>
    <t>3. Надати пропозиції щодо доцільності виділення коштів Управлінню у м.Черкасах ГУ ДФС в Черкаській област відповідно до Програми</t>
  </si>
  <si>
    <t>4. Виділити кошти з міського бюджету</t>
  </si>
  <si>
    <t>5. Управлінню у м.Черкасах ГУ ДФС в Черкаській област надати звіт про витрачання коштів</t>
  </si>
  <si>
    <t>у місячний термін після виділення коштів</t>
  </si>
  <si>
    <t>1.3.5.1</t>
  </si>
  <si>
    <t>1.3.8.85</t>
  </si>
  <si>
    <t>Реконструкція із застосуванням щебенево-мастичного асфальтобетону вул.Хрещатик від вул.Котовського до вул.Леніна (з ПКД)</t>
  </si>
  <si>
    <t>1.3.9.251</t>
  </si>
  <si>
    <t>Капітальний ремонт бульв. Шевченка (тротуари від вул. Припортова до вул. Добровольського), м. Черкаси</t>
  </si>
  <si>
    <t xml:space="preserve">до 31.10
</t>
  </si>
  <si>
    <t>Стан виконання</t>
  </si>
  <si>
    <t>1.1.3.18</t>
  </si>
  <si>
    <t>Капітальний ремонт житлового будинку по вул.Надпільна, 214 (демонтаж димової труби котельні житлового будинку) (внески в статутний капітал КП "Соснівська СУБ")</t>
  </si>
  <si>
    <t>Департамент 
житлово-комунального комплексу, 
КП Соснівська СУБ</t>
  </si>
  <si>
    <t>до 01.10</t>
  </si>
  <si>
    <t>1.1.3.121</t>
  </si>
  <si>
    <t>Капітальний ремонт житлового будинку по вул.Хоменка,3 (заміна водопідігрівача) в м.Черкаси (внески в статутний капітал КП “Соснівська СУБ”)</t>
  </si>
  <si>
    <t>1.1.3.179</t>
  </si>
  <si>
    <t>Капітальний ремонт будівлі по вул.Хоменка, 19 (внески в статутний капітал КП "Соснівська СУБ")</t>
  </si>
  <si>
    <t>Департамент житлово-комунального комплексу, КП ’Соснівська СУБ’</t>
  </si>
  <si>
    <t>1.1.4.34</t>
  </si>
  <si>
    <t>Капітальний ремонт прибудинкової території житлового будинку по вул. 30-років Перемоги, 42 (внески в статутний капітал КП ’Соснівська СУБ’)</t>
  </si>
  <si>
    <t xml:space="preserve">Департамент 
житлово-комунального комплексу                       КП "Соснівська СУБ" </t>
  </si>
  <si>
    <t>1.1.4.36</t>
  </si>
  <si>
    <t>Капітальний ремонт прибудинкової території житлового будинку по вул. Лук'янова, 3 (внески в статутний капітал КП "Соснівська СУБ")</t>
  </si>
  <si>
    <t>1.1.4.108</t>
  </si>
  <si>
    <t>Капітальний ремонт ґанків до під’їздів № 1-8 житлового будинку по вул. Гуржіївській, 30</t>
  </si>
  <si>
    <t xml:space="preserve">Департамент 
житлово-комунального комплексу                       КП "Соснівська СУБ" 
</t>
  </si>
  <si>
    <t>1.3.3.135</t>
  </si>
  <si>
    <t>Капітальний ремонт мереж зовнішнього освітлення з встановленням додаткового освітлення пішоходних переходів (внески в статутний капітал КП ’Міськсвітло’)</t>
  </si>
  <si>
    <t>Департамент 
житлово-комунального комплексу,
 КП "Міськсвітло"</t>
  </si>
  <si>
    <t>1.4.2.12</t>
  </si>
  <si>
    <t>Будівництво спортивного майданчика по вул.Гагаріна (перехрестя з узвозом Франка)</t>
  </si>
  <si>
    <t>Дія виконана частково
Внесено зміни до річного плану закупівель</t>
  </si>
  <si>
    <t>Дія виконана 
Внесено зміни до річного плану закупівель</t>
  </si>
  <si>
    <t>Дія виконана
Внесено зміни до річного плану закупівель</t>
  </si>
  <si>
    <t>Придбано та введено в експлуатацію обладнання: комплекс для лапароскопії-1шт., електроніж -1шт., стул операційний -1шт.</t>
  </si>
  <si>
    <t>Дія виконана
Роботи завершено</t>
  </si>
  <si>
    <t>Дія виконана
Укладено договір
Товар придбано</t>
  </si>
  <si>
    <t>1.3.9.149</t>
  </si>
  <si>
    <t>Капремонт вул. Вернигори (тротуар, непарна сторона, від вул. Лук’янова до вул. Десантників)</t>
  </si>
  <si>
    <t>1.3.9.150</t>
  </si>
  <si>
    <t>Капремонт вул. Вернигори (тротуар, парна сторона, від вул. Смілянської до будинку №20 по вул. Вернигори, 20)</t>
  </si>
  <si>
    <t>1.3.9.278</t>
  </si>
  <si>
    <t>Капітальний ремонт міжквартального проїзду від вул.Різдв'яна до ДНЗ № 43</t>
  </si>
  <si>
    <t>1.5.6. Капітальний ремонт адміністративної будівлі територіального центру надання соціальних послуг м.Черкаси</t>
  </si>
  <si>
    <t>1.5.6.5</t>
  </si>
  <si>
    <t>Капітальний ремонт приміщення територіального центру надання соціальних послуг м.Черкаси за адресою: вул.Гвардійська, 7/5 (з ПКД)</t>
  </si>
  <si>
    <t>Територіальний центр надання соціальних послуг м.Черкасиг</t>
  </si>
  <si>
    <t xml:space="preserve">1.Укладання договору на проведення ремонтних робіт </t>
  </si>
  <si>
    <t>2.Проведення ремонтних робіт</t>
  </si>
  <si>
    <t>3.Проведення фінансових розрахунків з підрядником</t>
  </si>
  <si>
    <t>2.Проведення фінансових розрахунків з підрядником</t>
  </si>
  <si>
    <t>2.Укласти договір з переможцем процедури закупівлі</t>
  </si>
  <si>
    <t>3.Здійснити фінансові розрахунки</t>
  </si>
  <si>
    <t>Дія виконана частково
Виготовлено ПКД</t>
  </si>
  <si>
    <t>Дія виконана 
Виготовлено ПКД
Роботи виконані</t>
  </si>
  <si>
    <t>Реконструкція будівлі по вул. Кобзарській, 1 (для розміщення кризового центру для жінок-жертв насильства) в м. Черкаси</t>
  </si>
  <si>
    <t>Придбання дорожньо-ремонтної техніки (самоскид, каток дорожній, рециклер, причіп вантажний, телескопічний навантажвувач)  (внески в статутний капітал КПТМ ’Черкаситеплокомуненерго’)</t>
  </si>
  <si>
    <t xml:space="preserve">Реконструкція Набережної ("Митниця" - І черга) (ПКД) (внески в статутний капітал КП "Дирекція парків") </t>
  </si>
  <si>
    <t xml:space="preserve">Реконструкція скверу "В'ячеслава Чорновола" (ПКД) (внески в статутний капітал КП "Дирекція парків") </t>
  </si>
  <si>
    <t xml:space="preserve">Реконструкція Дитячого парку (реконструкція басейну з фонтаном) (ПКД) (внески в статутний капітал КП "Дирекція парків") </t>
  </si>
  <si>
    <t>Реконструкція парку-пам'ятки садово-паркового мистецтва місцевого значення "Сквер Обласної ради" (ПКД) (внески в статутний капітал КП "Дирекція парків")</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</si>
  <si>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</si>
  <si>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будівлі (заміна вікон та внутрішніх дверей) Черкаської загальоосвітньої школи І-ІІІ ст. № 30 ЧМР</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</si>
  <si>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 (внески в статутний капітал КНП "Третя Черкаська міська лікарня швидкої медичної допомоги")</t>
  </si>
  <si>
    <t xml:space="preserve">Реконструкція із застосуванням щебенево-мастичного асфальтобетону бульв. Шевченка (від вул. Лазарєва до вул. Небесної Сотні), м. Черкаси  </t>
  </si>
  <si>
    <t>Капітальний ремонт вул.Пилипенка (тротуар парна сторона) від вул. Пастерівської до вул. М.Залізняка, м. Черкаси</t>
  </si>
  <si>
    <t>Будівництво дитячого майданчика на пляжі Митницький (внески в статутний капітал КП ’Дирекція парків’)</t>
  </si>
  <si>
    <t>Реконструкція освітлення в парку-пам’ятці садово-паркового мистецтва місцевого значення Перемоги (внески в статутний капітал КП "Міськсвітло")</t>
  </si>
  <si>
    <t>Капітальний ремонт будівлі спортивного комплексу з басейном на КП ’Центральний стадіон’ (роздягальні, фойє) вул. Смілянська, 78 (внески в статутний капітал КП ’Центральний стадіон’)</t>
  </si>
  <si>
    <t>Реконструкція будівлі (фасад) ДНЗ № 29</t>
  </si>
  <si>
    <t>Реконструкція будівлі (харчоблок) СШ № 18</t>
  </si>
  <si>
    <t>1.3.9.22</t>
  </si>
  <si>
    <t>Капітальний ремонт вул.Ільїна (від вул. Можайського до вул. М. Грушевського) м.Черкаси</t>
  </si>
  <si>
    <t xml:space="preserve">1.Оплата за сертифікат про готовність об'єкту до експлуатації </t>
  </si>
  <si>
    <t>Дія виконана частково
Придбано 6 комп'ютерів</t>
  </si>
  <si>
    <t xml:space="preserve">2.Укладання договору </t>
  </si>
  <si>
    <t xml:space="preserve">1.Укладання договору </t>
  </si>
  <si>
    <t>2.2.1.146</t>
  </si>
  <si>
    <t>Придбання фотокамери для відділення культури</t>
  </si>
  <si>
    <t>2.2.1.148</t>
  </si>
  <si>
    <t xml:space="preserve">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 </t>
  </si>
  <si>
    <t>2.2.1.149</t>
  </si>
  <si>
    <t xml:space="preserve">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 </t>
  </si>
  <si>
    <t>2.2.1.150</t>
  </si>
  <si>
    <t>Придбання спортивного інвентарю для КДЮСШ м.Черкаси згідно Програми розвитку єдиноборств у м.Черкаси на 2019-2023 роки</t>
  </si>
  <si>
    <t>2.2.1.151</t>
  </si>
  <si>
    <t>Придбання музичних інструментів, комп'ютерного обладнання, відповідногомультимедійного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-732 725,00 грн.)</t>
  </si>
  <si>
    <t>2.2.1.152</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</si>
  <si>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</si>
  <si>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2.2.1.153</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</si>
  <si>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</si>
  <si>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2.2.1.154</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</si>
  <si>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</si>
  <si>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2.2.9.11</t>
  </si>
  <si>
    <t>Реконструкція прилеглої території ДНЗ № 18</t>
  </si>
  <si>
    <t>2.2.11.6</t>
  </si>
  <si>
    <t xml:space="preserve">Реконструкція будівлі ДНЗ № 22 </t>
  </si>
  <si>
    <t>2.2.14.1</t>
  </si>
  <si>
    <t>Реконструкція будівлі (фасад) ДНЗ № 27</t>
  </si>
  <si>
    <t>2.2.19.4</t>
  </si>
  <si>
    <t>Капітальний ремонт будівлі (санітарні вузли) ДНЗ №33</t>
  </si>
  <si>
    <t>2.2.54.5</t>
  </si>
  <si>
    <t>Капітальний ремонт будівлі (групові осередки) ДНЗ № 91</t>
  </si>
  <si>
    <t>2.2.58.2</t>
  </si>
  <si>
    <t xml:space="preserve">Капітальний ремонт будівлі СШ № 3 </t>
  </si>
  <si>
    <t>2.2.68.22</t>
  </si>
  <si>
    <t>Реконструкція будівлі (утеплення фасаду) СШ № 13</t>
  </si>
  <si>
    <t>2.2.68.23</t>
  </si>
  <si>
    <t>Придбання акустичної системи для Черкаської СШ І-ІІІ ст. №13 Черкаської міської ради Черкаської області</t>
  </si>
  <si>
    <t>2.2.82.5</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</si>
  <si>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</si>
  <si>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2.2.96.7</t>
  </si>
  <si>
    <t xml:space="preserve">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 </t>
  </si>
  <si>
    <t>Додаток 2 
до рішення міської  ради
від 13.02.2017 № 2-1613</t>
  </si>
  <si>
    <t xml:space="preserve">Календарний план виконання кожної дії </t>
  </si>
  <si>
    <t>Програми соціально - економічного і культурного розвитку міста Черкаси на 2017-2019 роки</t>
  </si>
  <si>
    <t>Терміни виконання</t>
  </si>
  <si>
    <t>Фінансове забезпечення (бюджет розвитку) 
(тис.грн. на рік)</t>
  </si>
  <si>
    <t>Інші кошти</t>
  </si>
  <si>
    <t>+</t>
  </si>
  <si>
    <t>1.1.1.1</t>
  </si>
  <si>
    <t>Капітальний ремонт взятих на баланс безгосподарських мереж теплопостачання та гарячого водопостачання (внески в статутний капітал КПТМ "Черкаситеплокомуненерго")</t>
  </si>
  <si>
    <t xml:space="preserve">КПТМ "Черкаситеплокомуненерго", департамент житлово-комунального комплексу </t>
  </si>
  <si>
    <t xml:space="preserve">1. Підготовка та прийняття рішення міської ради про згоду щодо безоплатної передачі безгосподарських мереж у властність територіальної громади міста з подальшою передачею на баланс КПТМ "Черкаситеплокомуненерго"
</t>
  </si>
  <si>
    <t xml:space="preserve">до 20.04
</t>
  </si>
  <si>
    <t xml:space="preserve">Дія виконана
Прийнято на баланс підприємства безгосподарські мережі
</t>
  </si>
  <si>
    <t>ДЖКК</t>
  </si>
  <si>
    <t xml:space="preserve">2. Затвердження актів прийому-передачі рішенням виконавчого комітету
</t>
  </si>
  <si>
    <t xml:space="preserve">до 01.05
</t>
  </si>
  <si>
    <t xml:space="preserve">Підготовлено та затверджено рішення МВК про перелік об`єктів
     </t>
  </si>
  <si>
    <t xml:space="preserve">3. Підготовка та прийняття рішення МВК про перелік об'єктів
</t>
  </si>
  <si>
    <t xml:space="preserve">до 10.05
</t>
  </si>
  <si>
    <t xml:space="preserve">Підприємством власними силами виготовлено проектно-кошторисну документацію
</t>
  </si>
  <si>
    <t xml:space="preserve">4.Заключення договорів на розроблення проектно-кошторисної документації
</t>
  </si>
  <si>
    <t xml:space="preserve">Виконано роботи та підписано акти виконаних робіт по 43-х об`єктах на загальну суму 4 896,15720 тис.грн.                                                               </t>
  </si>
  <si>
    <t>5. Виконання капітальних ремонтів об`єктів</t>
  </si>
  <si>
    <t>1.1.1.8</t>
  </si>
  <si>
    <t>Капітальний ремонт мережі теплопостачання і ГВП від ТК-18-4-А3 до ж/б по вул. Новопричистенсь-кій, 65 та від ж/б по вул. Новопричистенсь-кій, 65 до ж/б по вул. Новопричистенсь-кій, 63 в м. Черкаси (внески в статутний капітал КПТМ “Черкаси-теплокомуненерго”)</t>
  </si>
  <si>
    <t xml:space="preserve">Департамент житлово-комунального комплексу, КПТМ "Черкаси-теплокомуненерго" </t>
  </si>
  <si>
    <t>Дія виконана частково
Капітальний ремонт мереж теплопостачання здійснено, залишились роботи з благоустрою</t>
  </si>
  <si>
    <t>1. Зключення договорів на розроблення проектно-кошторисної документації</t>
  </si>
  <si>
    <t xml:space="preserve">Дія не виконана 
1. Роботи не виконано у зв`язку з тим, що переможець допорогових торгів ТОВ «Науково-виробнича фірма «ЕНЕРГОПЛАСТ» відмовився від підписання договору підряду. Відмову пояснює тим, що завод – виробник не має технічної можливості відвантажити матеріали необхідного ассортименту в строк, достатній для виконання робіт по договору, про що повідомило листом від 18.12.2017 № 185
</t>
  </si>
  <si>
    <t>2. Виконання капітальних ремонтів об`єктів</t>
  </si>
  <si>
    <t xml:space="preserve">2. Підприємство подало пропозиції до департаменту ЖКК про включення цього об`єкту на виконання у 2018 році </t>
  </si>
  <si>
    <t>1.1.1.9</t>
  </si>
  <si>
    <t>Капітальний ремонт прийнятих в комунальну власність безгосподарських мереж теплопостачання та гарячого водопостачання</t>
  </si>
  <si>
    <t>до 15.11</t>
  </si>
  <si>
    <t>Дія виконана частково
Здійснено капітальний ремонт мереж, залишились роботи з благоустрою</t>
  </si>
  <si>
    <t>протягом  року</t>
  </si>
  <si>
    <t>1.1.1.10</t>
  </si>
  <si>
    <t>Реконструкція теплової мережі від ЦТП Митниця-8 «Гагаріна, 21» до житлового будинку по вул. Гагаріна, 21 в м. Черкаси (3 вводи) (внески в статутний капітал КПТМ “Черкаситеплокомуненерго”)</t>
  </si>
  <si>
    <t>Дія виконана
Роботи завершені</t>
  </si>
  <si>
    <t>1.1.2.10</t>
  </si>
  <si>
    <t>Будівництво зовнішніх мереж водопостачання та водовідведення мікрорайону “Дахнівський” в місті Черкаси (виготовлення ПКД)</t>
  </si>
  <si>
    <t>Департамент 
житлово-комунального комплексу, 
КП "Черкасиводоканал"</t>
  </si>
  <si>
    <t>Дія виконана частково
Ведуться проектні роботи</t>
  </si>
  <si>
    <t xml:space="preserve">до 01.07
</t>
  </si>
  <si>
    <t>Дію виконано частково
Здійснено часткове виготовлення ПКД</t>
  </si>
  <si>
    <t>1.1.2.11</t>
  </si>
  <si>
    <t>Капітальний ремонт (заміна) водопровідної мережі від вул.Надпільна до будинків 185,187, 189, 191, 193, 201, 203, 205 по вул. Надпільна (з ПКД) (внески в статутний капітал КП "Черкасиводоканал")</t>
  </si>
  <si>
    <t>Дія виконана
Виготовлення ПКД
Роботи виконані</t>
  </si>
  <si>
    <t xml:space="preserve">1. Підготовка проектів рішень ЧМР "Про розподіл коштів на капітальний ремонт житлових будинків ОСББ на 2018 рік"
</t>
  </si>
  <si>
    <t>Дія виконана частково
Підготовлено 117 рішень ЧМР на загальну суму 18,7 млн.грн. Підготовлено 111 договорів на загальну суму 16,5 млн.грн.</t>
  </si>
  <si>
    <t xml:space="preserve">1. Підготовка проектів рішень ЧМР "Про розподіл коштів на капітальний ремонт житлових будинків ОСББ на 2017 рік" </t>
  </si>
  <si>
    <t>Дію виконано частково
Підготовлено  94 рішення  виконавчого комітету ЧМР на загальну суму 13 098 717,40 тис.грн. Профінансовано 83 ОСББ на загальну суму 11 876 795,45 тис. грн.</t>
  </si>
  <si>
    <t xml:space="preserve">2. Прийнятя актів виконаних робіт </t>
  </si>
  <si>
    <t xml:space="preserve">3. Підготовка договору на отримання трансфертів на здійснення видатків
</t>
  </si>
  <si>
    <t>1. Підготовка проектів рішень ЧМР "Про розподіл коштів на капітальний ремонт житлових будинків ОСББ на 2017 рік"</t>
  </si>
  <si>
    <t>Дія виконана 
Здійснено ремонт 205 ліфтів</t>
  </si>
  <si>
    <t xml:space="preserve">1.Підготовка та затвердження рішення МВК про перелік об'єктів  </t>
  </si>
  <si>
    <t>Дія виконана
Виготовлено ПКД та завершені роботи по 110 ліфтах</t>
  </si>
  <si>
    <t>3.Виготовлення проектно-кошторисної документації</t>
  </si>
  <si>
    <t>4.Укладання угоди на виконання робіт</t>
  </si>
  <si>
    <t>5.Виконання робіт</t>
  </si>
  <si>
    <t>1.1.3.6</t>
  </si>
  <si>
    <t>Капітальний ремонт житлового будинку по вул. В.Чорновола, 162/3 (капітальний ремонт даху) (з ПКД)</t>
  </si>
  <si>
    <t xml:space="preserve">до 30.06 </t>
  </si>
  <si>
    <t>2.Укладання угод з підрядними організаціями</t>
  </si>
  <si>
    <t>1.1.3.7</t>
  </si>
  <si>
    <t xml:space="preserve"> Капітальний ремонт житлових будинків (дах, покрівля у 156 будинках)</t>
  </si>
  <si>
    <t xml:space="preserve">1. Виготовлення проектно-кошторисної документації
</t>
  </si>
  <si>
    <t>Дія виконана частково
Рішенням виконавчого комітету затверджено перелік з 11 житлових будинків. З них 5 виконано капітальний ремонт, по решті виготовлено ПКД</t>
  </si>
  <si>
    <t xml:space="preserve">2. Укладення угоди
</t>
  </si>
  <si>
    <t>3. Виконання робіт</t>
  </si>
  <si>
    <t>1.1.3.12</t>
  </si>
  <si>
    <t>Капітальний ремонт житлового будинку по вул.Різдвяна, 56 (ремонт покрівлі та перекриття 2-го поверху)</t>
  </si>
  <si>
    <t>Дія не виконана 
Обсяг фінансового забезпечення міського бюджету передбачено у кінці року</t>
  </si>
  <si>
    <t xml:space="preserve">2. Укладення угоди 
</t>
  </si>
  <si>
    <t>Капітальний ремонт  житлового будинку по вул. Надпільна,214 (демонтаж димової труби котельні  житлового будинку)</t>
  </si>
  <si>
    <t xml:space="preserve">1. Виготовлення ПКД </t>
  </si>
  <si>
    <t>Дія не виконана 
Відсутнє фінансування із міського бюджету</t>
  </si>
  <si>
    <t>2. Укладання угод з підрядною організацією</t>
  </si>
  <si>
    <t>1.1.3.22</t>
  </si>
  <si>
    <t>Капітальний ремонт житлового будинку 9 по вул. Чорновола (система холодного та гарячого водопостачання та водовідведення)</t>
  </si>
  <si>
    <t xml:space="preserve">1. Виготовлення проектно-кошторисної документації                                              </t>
  </si>
  <si>
    <t xml:space="preserve">2. Укладення угоди                                     </t>
  </si>
  <si>
    <t>1.1.3.23</t>
  </si>
  <si>
    <t>Капітальний ремонт житлового будинку 7 по вул. Чорновола (система холодного та гарячого водопостачання та водовідведення)</t>
  </si>
  <si>
    <t xml:space="preserve">2. Укладання угоди                                     </t>
  </si>
  <si>
    <t>1.1.3.27</t>
  </si>
  <si>
    <t>Капітальний ремонт житлового будинку № 14/2 по вул. Хоменка (покрівля)</t>
  </si>
  <si>
    <t>Департамент 
житлово-комунального комплексу,
Соснівська СУБ</t>
  </si>
  <si>
    <t>2.Укладання угод з підрядною організацією</t>
  </si>
  <si>
    <t>1.1.3.28</t>
  </si>
  <si>
    <t>Капітальний ремонт житлового будинку по вул. Пастерівській ,11 (мережі теплопостачання), з ПКД</t>
  </si>
  <si>
    <t xml:space="preserve">2. Укладання угоди
</t>
  </si>
  <si>
    <t>1.1.3.82</t>
  </si>
  <si>
    <t>Реконструкція житлового будинку по вул. Гагаріна,45 з посиленням несучих конструкцій (усунення аварійного стану першого під'їзду)</t>
  </si>
  <si>
    <t xml:space="preserve">КП "Черкасиінвестбуд"  Департамент архітектури та містобудування Черкаської міської ради </t>
  </si>
  <si>
    <t xml:space="preserve">1.Отримання експертизи по І черзі реконструкції
</t>
  </si>
  <si>
    <t xml:space="preserve">до 31.04
</t>
  </si>
  <si>
    <t>Дія виконана частково
Експерний звіт від 18.04.2017 №00-2270-16/ЦБ, проведено тендер, визначено переможця, підготовлено документи для перерахунку авансу</t>
  </si>
  <si>
    <t xml:space="preserve">2. Проведення тендеру
</t>
  </si>
  <si>
    <t xml:space="preserve">до 25.07
</t>
  </si>
  <si>
    <t xml:space="preserve">3. Виконання робіт
</t>
  </si>
  <si>
    <t>1.1.3.84</t>
  </si>
  <si>
    <t>Реконструкція житлового будинку по вул. В’ячеслава Чорновола № 7 (реконструкція системи газопостачання кв. №2 та кв.27) в м. Черкаси</t>
  </si>
  <si>
    <t xml:space="preserve">1. Виготовлення проектно-кошторисної документації 
</t>
  </si>
  <si>
    <t>Дія не виконана
Отримано висновок експертизи, направлено лист пропозиція до Черкасигаз щодо виконання будівельно-монтажних робіт згідно наявного проекту</t>
  </si>
  <si>
    <t>1.1.3.90</t>
  </si>
  <si>
    <t>Капітальний ремонт житлового будинку №115 по вул. Нижня Горова (заміна вікон)</t>
  </si>
  <si>
    <t>Дія виконана
Роботи виконані</t>
  </si>
  <si>
    <t>Дія виконано частково
Виготовлено ПКД</t>
  </si>
  <si>
    <t>Дія виконана частково
Виготовлено ПКД
Роботи виконані частково</t>
  </si>
  <si>
    <t xml:space="preserve">1.Виготовлення ПКД
</t>
  </si>
  <si>
    <t>до 01.12</t>
  </si>
  <si>
    <t xml:space="preserve">2.Виконання робіт
</t>
  </si>
  <si>
    <t>1.1.3.95</t>
  </si>
  <si>
    <t>Капітальний ремонт житлового будинку №76 по вул. Толстого (заміна вікон)</t>
  </si>
  <si>
    <t>Дію виконано частково
Виготовлено ПКД, роботи на стадії завершення</t>
  </si>
  <si>
    <t>1.1.3.97</t>
  </si>
  <si>
    <t>Капітальний ремонт житлового будинку №9а по вул. Чехова (заміна вікон)</t>
  </si>
  <si>
    <t xml:space="preserve">Дія виконана 
Виготовлено ПКД
Роботи виконані
</t>
  </si>
  <si>
    <t>1.1.3.98</t>
  </si>
  <si>
    <t>Капітальний ремонт житлового будинку №43 по вул. Різдвяна (заміна вікон)</t>
  </si>
  <si>
    <t>Реконструкція житлового будинку по вул. Чорновола, 122/41  (заміна склоблоків)</t>
  </si>
  <si>
    <t>з 01.09 до 31.12</t>
  </si>
  <si>
    <t>1.1.3.103</t>
  </si>
  <si>
    <t>Укріплення будинку по вул. Гагаріна, 45</t>
  </si>
  <si>
    <t xml:space="preserve">Департамент 
архітектури та містобування </t>
  </si>
  <si>
    <t>1.1.3.105</t>
  </si>
  <si>
    <t>Капітальний ремонт житлового будинку № 105 по вул. Нижня Горова (інженерні мережі)</t>
  </si>
  <si>
    <t>Дія виконана частково
Виготовлено ПКД, роботи на стадії завершення</t>
  </si>
  <si>
    <t>1.1.3.106</t>
  </si>
  <si>
    <t>Капітальний ремонт житлового будинку № 103 по вул. Нижня Горова (інженерні мережі)</t>
  </si>
  <si>
    <t>1.1.3.112</t>
  </si>
  <si>
    <t>Капітальний ремонт житлового будинку № 43/1 по вул. Різдвяна (заміна вікон)</t>
  </si>
  <si>
    <t>1.1.3.113</t>
  </si>
  <si>
    <t>Капітальний ремонт житлового будинку № 6 по вул. Юрія Іллєнка (заміна вікон)</t>
  </si>
  <si>
    <t>1.1.3.114</t>
  </si>
  <si>
    <t>Реконструкція внутрішньобудинкових мереж теплопостачання в житловому будинку № 214 по вул. Благовісній</t>
  </si>
  <si>
    <t xml:space="preserve">Департамент 
житлово-комунального комплексу 
</t>
  </si>
  <si>
    <t>Дія виконана частково
Укладено договір на виготовлення ПКД</t>
  </si>
  <si>
    <t>1.1.3.115</t>
  </si>
  <si>
    <t>Капітальний ремонт житлового будинку по бульв.Шевченка, 132 (утеплення фасаду зі сторони бул.Шевченка з 1 по 4 під'їзд)</t>
  </si>
  <si>
    <t>Виконання робіт</t>
  </si>
  <si>
    <t>Дія виконана 
Роботи завершені</t>
  </si>
  <si>
    <t>1.1.3.116</t>
  </si>
  <si>
    <t>Капітальний ремонт житлового будинку № 99 по вул.М.Залізняка (заміна водопідігрівача)</t>
  </si>
  <si>
    <t xml:space="preserve"> Департамент житлово-комунального комплексу</t>
  </si>
  <si>
    <t xml:space="preserve">1. Укладення угоди 
</t>
  </si>
  <si>
    <t>Дія виконана 
Роботи виконані</t>
  </si>
  <si>
    <t>1.1.3.117</t>
  </si>
  <si>
    <t>Капітальний ремонт житлового будинку по вул. Смілянська, 88 (заміна водопідігрівача)</t>
  </si>
  <si>
    <t>1.1.3.118</t>
  </si>
  <si>
    <t>Технічне (експертне) обстеження житлового будинку по узвозу Замковому, 1</t>
  </si>
  <si>
    <t>1.Укладання угоди</t>
  </si>
  <si>
    <t xml:space="preserve">2.Проведення обстеження </t>
  </si>
  <si>
    <t>3.Надання експертного звіту</t>
  </si>
  <si>
    <t>1.1.3.119</t>
  </si>
  <si>
    <t>Капітальний ремонт житлового будинку по вул. Різдвяній, 54 (покрівля) (з ПКД)</t>
  </si>
  <si>
    <t>Капітальний ремонт житлового будинку по вул.. Благовісна, 180 (покрівля)</t>
  </si>
  <si>
    <t>Дія виконана частково
Роботи виконано частково, завершення робіт заплановано у 2019 році</t>
  </si>
  <si>
    <t>до 31.10</t>
  </si>
  <si>
    <t>1.1.3.122</t>
  </si>
  <si>
    <t xml:space="preserve">Капітальний ремонт житлового будинку по вул. С.Жужоми, 6 в м.Черкаси (покрівля) </t>
  </si>
  <si>
    <t>1.1.3.123</t>
  </si>
  <si>
    <t>Капітальний ремонт житлового будинку по бульв. Шевченка, 276 (аварійні балкони)</t>
  </si>
  <si>
    <t>Капітальний ремонт внутрішньобудинкової мережі електропостачання житлового будинку №8/1 по вул. Яцика (з ПКД)</t>
  </si>
  <si>
    <t xml:space="preserve">Дія не виконана 
Обсяг фінансового забезпечення міського бюджету передбачено у кінці року
</t>
  </si>
  <si>
    <t>Капітальний ремонт житлового будинку №2 по вул. Сержанта Смірнова  (внутрішньобудинкові мережі теплопостачання) (з ПКД)</t>
  </si>
  <si>
    <t>Дія виконана
Виготовлено ПКД
Укладано договори
Роботи виконані</t>
  </si>
  <si>
    <t>Капітальний ремонт житлового будинку №37 по вул. Сумгаїтській (заміна вікон) (з ПКД)</t>
  </si>
  <si>
    <t>Капітальний ремонт житлового будинку №39 по вул. Сумгаїтськаій (заміна вікон) (з ПКД)</t>
  </si>
  <si>
    <t>Дія виконана частково
Роботи виконано частково, завершення робіт заплановано на 2019 рік</t>
  </si>
  <si>
    <t>1.1.3.142</t>
  </si>
  <si>
    <t>Реконструкція житлового будинку по вул. В'ячеслава Чорновола, 122/41  (заміна склоблоків)</t>
  </si>
  <si>
    <t>Капітальний ремонт прибудинкової території житлового будинку по вул. В.Чорновола 122/41 (з ПКД)</t>
  </si>
  <si>
    <t>Капітальний ремонт прибудинкової території житлових будинків   по бул. Шевченка, 264 та по вул. Небесної Сотні, 41  (з ПКД)</t>
  </si>
  <si>
    <t>Капітальний ремонт прибудинкової території житлових будинків по вул. Митницькій, 17, 17/1 та по вул. Гоголя, 315 (з ПКД)</t>
  </si>
  <si>
    <t>Дія виконана
Виготовлено ПКД
Роботи виконані</t>
  </si>
  <si>
    <t>1.1.3.150</t>
  </si>
  <si>
    <t>Капітальний ремонт житлового будинку № 43/1 по вул.Різдвяна (покрівля) (з ПКД)</t>
  </si>
  <si>
    <t>Капітальний ремонт житлового будинку № 43 по вул.Різдвяна (покрівля) (з ПКД)</t>
  </si>
  <si>
    <t>Капітальний ремонт житлового будинку № 115 по вул.Нижня горова (покрівля) (з ПКД)</t>
  </si>
  <si>
    <t>Капітальний ремонт житлового будинку № 105 по вул. Нижня горова (покрівля) (з ПКД)</t>
  </si>
  <si>
    <t>Капітальний ремонтжитлового будинку № 50 по вул.Толстого (покрівля) (з ПКД)</t>
  </si>
  <si>
    <t>Капітальний ремонт житлового будинку № 103 по вул.Нижня горова (покрівля) (з ПКД)</t>
  </si>
  <si>
    <t>1.1.3.157</t>
  </si>
  <si>
    <t>Капітальний ремонт житлового будинку № 143/4 по вул.Нижня горова (утеплення) (з ПКД)</t>
  </si>
  <si>
    <t>Капітальний ремонт житлового будинку № 9 а по вул.Чехова (інженерні мережі) (з ПКД)</t>
  </si>
  <si>
    <t>Капітальний ремонт житлового будинку № 57 по вул.Різдвяна (інженерні мережі) (з ПКД)</t>
  </si>
  <si>
    <t>Капітальний ремонт житлового будинку № 57/1 по вул.Різдвяна (інженерні мережі) (з ПКД)</t>
  </si>
  <si>
    <t>Капітальний ремонт житлового будинку № 43 по вул.Різдвяна (інженерні мережі) (з ПКД)</t>
  </si>
  <si>
    <t>Капітальний ремонт житлового будинку № 115 по вул.Нижня горова (інженерні мережі) (з ПКД)</t>
  </si>
  <si>
    <t>1.1.3.163</t>
  </si>
  <si>
    <t>Капітальний ремонт житлового будинку № 3 по вул.Максима Залізняка (покрівля)</t>
  </si>
  <si>
    <t>1.1.3.164</t>
  </si>
  <si>
    <t>Капітальний ремонт житлового будинку № 22 по вул.Вернигори (заміна водопідігрівача) (внески в статутний капітал КП "Соснівська СУБ")</t>
  </si>
  <si>
    <t>до 25.11</t>
  </si>
  <si>
    <t>1.1.3.165</t>
  </si>
  <si>
    <t>Капітальний ремонт житлового будинку № 214 по вул. Благовісна (інженерні мережі)</t>
  </si>
  <si>
    <t>1.1.3.166</t>
  </si>
  <si>
    <t>Капітальний ремонт житлового будинку № 220 по вул. Благовісна (інженерні мережі)</t>
  </si>
  <si>
    <t>1.1.3.167</t>
  </si>
  <si>
    <t>Будівництво модульної топочної житлового будинку по вул.Пальохи,1 (внески в статутний капітал КП "Черкаситеплокомуненерго")</t>
  </si>
  <si>
    <t>1.1.3.168</t>
  </si>
  <si>
    <t xml:space="preserve">Капітальний ремонт житлового будинку №43 по вул. Різдвяна (інженерні мережі) </t>
  </si>
  <si>
    <t>1.1.3.169</t>
  </si>
  <si>
    <t>Капітальний ремонт прибудинкової території житлового будинку № 37 по вул.М.Грушевського(асфальтування) (внески в статутний капітал КП "Соснівська СУБ")</t>
  </si>
  <si>
    <t>1.1.3.170</t>
  </si>
  <si>
    <t>Капітальний ремонт прибудинкової території житлового будинку № 43 по вул.М.Грушевського (асфальтування) (внески в статутний капітал КП "Соснівська СУБ")</t>
  </si>
  <si>
    <t>1.1.3.171</t>
  </si>
  <si>
    <t>Капітальний ремонт прибудинкової території житлового будинку № 45 по вул.М.Грушевського(асфальтування) (внески в статутний капітал КП "Соснівська СУБ")</t>
  </si>
  <si>
    <t>1.1.3.172</t>
  </si>
  <si>
    <t>Капітальний ремонт прибудинкової території житлового будинку № 23 по вул. Святотроїцька (асфальтування) (внески в статутний капітал КП "Соснівська СУБ")</t>
  </si>
  <si>
    <t>1.1.3.173</t>
  </si>
  <si>
    <t>Капітальний ремонт житлового будинку№ 16 по вул. Припортова (покрівля) (внески в статутний капітал КП "Соснівська СУБ")</t>
  </si>
  <si>
    <t>1.1.3.174</t>
  </si>
  <si>
    <t>Капітальний ремонт житлового будинку № 14 по вул. Припортова (покрівля) (внески в статутний капітал КП "Соснівська СУБ")</t>
  </si>
  <si>
    <t>1.1.3.175</t>
  </si>
  <si>
    <t>Капітальний ремонт житлового будинку № 5/1 по вул. Поднєвича (покрівля) (внески в статутний капітал КП "Соснівська СУБ")</t>
  </si>
  <si>
    <t>1.1.3.176</t>
  </si>
  <si>
    <t>Капітальний ремонт житлового будинку № 10 по вул. Тараскова (покрівля)(внески в статутний капітал КП "Соснівська СУБ")</t>
  </si>
  <si>
    <t>1.1.3.177</t>
  </si>
  <si>
    <t>Капітальний ремонт житлового будинку № 24 по вул. Б.Вишневецького (покрівля)(внески в статутний капітал КП "Соснівська СУБ")</t>
  </si>
  <si>
    <t>1.1.4.2</t>
  </si>
  <si>
    <t xml:space="preserve"> Капітальний ремонт прибудинкової території житлового будинку вул. Толстого, 76 (внески в статутний капітал КП "Придніпровська СУБ")</t>
  </si>
  <si>
    <t>1.1.4.3</t>
  </si>
  <si>
    <t xml:space="preserve"> Капітальний ремонт прибудинкової території житлового будинку вул. Толстого, 78 (внески в статутний капітал КП "Придніпровська СУБ")</t>
  </si>
  <si>
    <t>1.1.4.4</t>
  </si>
  <si>
    <t>Капітальний ремонт прибудинкової території житлового будинку бул. Шевченка, 470  (внески в статутний капітал КП "Придніпровська СУБ")</t>
  </si>
  <si>
    <t xml:space="preserve">Департамент 
житлово-комунального комплексу                       КП "Придніпровська СУБ" </t>
  </si>
  <si>
    <t>1.1.4.7</t>
  </si>
  <si>
    <t>Капітальний ремонт прибудинкової території житлового будинку № 45 по вул. Небесної Сотні  (внески в статутний капітал КП "Придніпровська СУБ")</t>
  </si>
  <si>
    <t>1.1.4.9</t>
  </si>
  <si>
    <t>Капітальний ремонт прибудинкової території житлового будинку № 75 по вул. Волкова (внески в статутний капітал КП "Придніпровська СУБ")</t>
  </si>
  <si>
    <t>1.1.4.10</t>
  </si>
  <si>
    <t>Капітальний ремонт прибудинкової території житлового будинку № 95 по вул. Волкова (внески в статутний капітал КП "Придніпровська СУБ")</t>
  </si>
  <si>
    <t>1.1.4.11</t>
  </si>
  <si>
    <t>Капітальний ремонт прибудинкової території житлового будинку № 101 по вул. Волкова (внески в статутний капітал КП "Придніпровська СУБ")</t>
  </si>
  <si>
    <t>Завершення робіт</t>
  </si>
  <si>
    <t>1.1.4.12</t>
  </si>
  <si>
    <t xml:space="preserve"> Капітальний ремонт прибудинкової територій житлового будинку №43 по вул. Б. Хмельницького (внески в статутний капітал КП "Придніпровська СУБ")</t>
  </si>
  <si>
    <t>Департамент 
житлово-комунального комплексу 
КП "Придніпровська СУБ"</t>
  </si>
  <si>
    <t>1.1.4.13</t>
  </si>
  <si>
    <t xml:space="preserve"> Капітальний ремонт прибудинкової територій житлового будинку №341 по вул. Надпільна (внески в статутний капітал КП "Придніпровська СУБ")</t>
  </si>
  <si>
    <t>Департамент 
житлово-комунального комплексу КП "Придніпровська СУБ"</t>
  </si>
  <si>
    <t>1.1.4.14</t>
  </si>
  <si>
    <t xml:space="preserve"> Капітальний ремонт прибудинкової територій житлового будинку №214 по вул. Благовісна (внески в статутний капітал КП "Придніпровська СУБ")</t>
  </si>
  <si>
    <t>1.1.4.15</t>
  </si>
  <si>
    <t xml:space="preserve"> Капітальний ремонт прибудинкової територій житлового будинку №220 по вул. Благовісна (внески в статутний капітал КП "Придніпровська СУБ")</t>
  </si>
  <si>
    <t>1.1.4.16</t>
  </si>
  <si>
    <t>Капітальний ремонт прибудинкової територій житлового будинку №222 по вул. Благовісна (внески в статутний капітал КП "Придніпровська СУБ")</t>
  </si>
  <si>
    <t>1.1.4.17</t>
  </si>
  <si>
    <t xml:space="preserve"> Капітальний ремонт прибудинкової територій житлового будинку №8/1 по вул. Нарбутівська (внески в статутний капітал КП "Придніпровська СУБ")</t>
  </si>
  <si>
    <t>1.1.4.18</t>
  </si>
  <si>
    <t>Капітальний ремонт прибудинкової території житлового будинку бул.Шевченко 470 (внески в статутний капітал КП "Придніпровська СУБ")</t>
  </si>
  <si>
    <t>1.1.4.19</t>
  </si>
  <si>
    <t>Реконструкція прибудинкових територій житлових будинків 7, 9 по вул. Чорновола</t>
  </si>
  <si>
    <t>1.1.4.21</t>
  </si>
  <si>
    <t>Реконструкція прибудинкової території житлового будинку 325 по бул. Шевченка</t>
  </si>
  <si>
    <t>1.1.4.22</t>
  </si>
  <si>
    <t>Капітальний ремонт прибудинкової територій житлового будинку 11 по вул. Пастерівській  (внески в статутний капітал КП "Придніпровська СУБ")</t>
  </si>
  <si>
    <t>1.1.4.23</t>
  </si>
  <si>
    <t>Капітальний ремонт прибудинкової територій житлового будинку 89 по вул. Різдвяна (внески в статутний капітал КП "Придніпровська СУБ")</t>
  </si>
  <si>
    <t>1.1.4.24</t>
  </si>
  <si>
    <t>Капітальний ремонт прибудинкової територій житлових будинків 106, 108, 110 по вул. Чехова (внески в статутний капітал КП "Придніпровська СУБ")</t>
  </si>
  <si>
    <t xml:space="preserve">1.Підготовка та затвердження рішення МВК щодо виконання робіт по об'єктно
</t>
  </si>
  <si>
    <t xml:space="preserve">2.Виготовлення проекту
</t>
  </si>
  <si>
    <t xml:space="preserve">3. Укладеня угоди 
</t>
  </si>
  <si>
    <t>4. Виконання робіт</t>
  </si>
  <si>
    <t>1.1.4.26</t>
  </si>
  <si>
    <t>Капітальний ремонт прибудинкової територій житлового будинку 399/1 по бул. Шевченка (внески в статутний капітал КП "Придніпровська СУБ")</t>
  </si>
  <si>
    <t>Капітальний ремонт прибудинкової території житлового будинку № 42 по вул. 30-років Перемоги (внески в статутний капітал КП "Соснівська СУБ")</t>
  </si>
  <si>
    <t xml:space="preserve">до 30.11 </t>
  </si>
  <si>
    <t>Дія не виконана 
Відсутнє фінансування із міського бюджету (заключена додаткова угода щодо перенесення фінансування на наступний рік)</t>
  </si>
  <si>
    <t>1.1.4.37</t>
  </si>
  <si>
    <t xml:space="preserve">Капітальний ремонт прибудинкової території житлових будинків(внески в статутний капітал КП "Соснівська СУБ"): </t>
  </si>
  <si>
    <t xml:space="preserve"> до 30.06</t>
  </si>
  <si>
    <t>вул. Самійла Кішки, 185/1</t>
  </si>
  <si>
    <t>Вул.В.Чорновола, 142</t>
  </si>
  <si>
    <t>Вул.Чорновола, 158/1</t>
  </si>
  <si>
    <t>1.1.4.38</t>
  </si>
  <si>
    <t>Капітальний ремонт прибудинкової території житлового будинку по вул. Самійла Кішки, 183/1 (внески в статутний капітал КП "Соснівська СУБ")</t>
  </si>
  <si>
    <t xml:space="preserve">2.Укладення договору </t>
  </si>
  <si>
    <t>1.1.4.39</t>
  </si>
  <si>
    <t>Капітальний ремонт прибудинкової території житлового будинку по вул. Академіка Корольова, 16 (внески в статутний капітал КП "Соснівська СУБ")</t>
  </si>
  <si>
    <t>1.1.4.40</t>
  </si>
  <si>
    <t>Капітальний ремонт прибудинкової території житлового будинку по вул. Академіка Корольова, 14 (внески в статутний капітал  КП "Соснівська СУБ")</t>
  </si>
  <si>
    <t xml:space="preserve"> до 30.09</t>
  </si>
  <si>
    <t>1.1.4.41</t>
  </si>
  <si>
    <t>Капітальний ремонт прибудинкової території житлового будинку по вул. Крилова, 63 (внески в статутний капітал  КП "Соснівська СУБ")</t>
  </si>
  <si>
    <t>1.1.4.42</t>
  </si>
  <si>
    <t>Капітальний ремонт прибудинкової території житлового будинку по вул. Крилова, 61 (внески в статутний капітал КП "Соснівська СУБ")</t>
  </si>
  <si>
    <t xml:space="preserve"> до 30.11 </t>
  </si>
  <si>
    <t>1.1.4.43</t>
  </si>
  <si>
    <t>Капітальний ремонт прибудинкової території житлового будинку по вул. Хрещатик, 130 (внески в статутний капітал КП "Соснівська СУБ")</t>
  </si>
  <si>
    <t>1.1.4.44</t>
  </si>
  <si>
    <t>Капітальний ремонт прибудинкової території житлового будинку по вул. Хрещатик, 55 (внески в статутний капітал КП "КП "Соснівська СУБ")</t>
  </si>
  <si>
    <t>1.1.4.45</t>
  </si>
  <si>
    <t>Капітальний ремонт прибудинкової території житлового будинку по вул. Вернигори, 29 (внески в статутний капітал  КП "Соснівська СУБ")</t>
  </si>
  <si>
    <t>1.1.4.49</t>
  </si>
  <si>
    <t>Капітальний ремонт прибудинкової території житлового будинку по вул. Генерала Момота, 11 (внески в статутний капітал  КП "Соснівська СУБ")</t>
  </si>
  <si>
    <t>1.1.4.50</t>
  </si>
  <si>
    <t>Капітальний ремонт прибудинкової територій житлового будинку 91 по вул. М. Грушевського (внески в статутний капітал КП "Соснівська СУБ")</t>
  </si>
  <si>
    <t>1.1.4.51</t>
  </si>
  <si>
    <t>Капітальний ремонт прибудинкової територій житлового будинку 93 по вул. М. Грушевського (внески в статутний капітал КП "Соснівська СУБ")</t>
  </si>
  <si>
    <t>1.1.4.56</t>
  </si>
  <si>
    <t>Капітальний ремонт прибудинкової територій житлового будинку 29/4 по вул. М. Залізняка (внески в статутний капітал КП "Соснівська СУБ")</t>
  </si>
  <si>
    <t>1.1.4.59</t>
  </si>
  <si>
    <t>Капітальний ремонт прибудинкової територій житлового будинку 63 по вул. Чайковського (внески в статутний капітал КП "Соснівська СУБ")</t>
  </si>
  <si>
    <t>1.1.4.61</t>
  </si>
  <si>
    <t>Капітальний ремонт прибудинкової територій житлового будинку 95 по вул. Крилова (внески в статутний капітал КП "Соснівська СУБ")</t>
  </si>
  <si>
    <t>1.1.4.62</t>
  </si>
  <si>
    <t>Капітальний ремонт прибудинкової територій житлового будинку 28 по просп. Хіміків (внески в статутний капітал КП "Соснівська СУБ")</t>
  </si>
  <si>
    <t>1.1.4.63</t>
  </si>
  <si>
    <t>Капітальний ремонт прибудинкової територій житлового будинку 115/1 по вул. Смілянській (внески в статутний капітал КП "Соснівська СУБ")</t>
  </si>
  <si>
    <t>1.1.4.65</t>
  </si>
  <si>
    <t>Капітальний ремонт прибудинкової територій житлового будинку 32 по вул. Ярославська (внески в статутний капітал КП "Соснівська СУБ")</t>
  </si>
  <si>
    <t xml:space="preserve">Департамент 
житлово-комунального комплексу КП "Соснівська СУБ" </t>
  </si>
  <si>
    <t>з 01.07 до 30.11</t>
  </si>
  <si>
    <t>1.1.4.66</t>
  </si>
  <si>
    <t>Капітальний ремонт прибудинкової територій по вул. С. Смірнова, 2 (внески в статутний капітал КП "Соснівська СУБ")</t>
  </si>
  <si>
    <t xml:space="preserve"> 2.Укладання угод з підрядною організацією</t>
  </si>
  <si>
    <t>1.1.4.67</t>
  </si>
  <si>
    <t>Реконструкція прибудинкової території вул. Героїв Дніпра, 69</t>
  </si>
  <si>
    <t>Дія виконана частково
Укладений договір на виготовлення ПКД</t>
  </si>
  <si>
    <t>1.1.4.71</t>
  </si>
  <si>
    <t xml:space="preserve"> Встановлення футбольно-баскетбольного облаштування по вул. Кобзарська, 1  (внески в статутний капітал КП "Придніпровська СУБ")</t>
  </si>
  <si>
    <t xml:space="preserve">Департамент 
житлово-комунального комплексу, Придніпровська СУБ </t>
  </si>
  <si>
    <t>1.Виконати роботи (при наявності фінансування із міського бюджету)</t>
  </si>
  <si>
    <t>Дія не виконана
Не відноситься до прибудинкової території СУБа</t>
  </si>
  <si>
    <t>Дія не виконана 
Відсутній необхідний обсяг фінансування із міського бюджету</t>
  </si>
  <si>
    <t xml:space="preserve">1. Виготовлення проектно-кошторисної документації  
</t>
  </si>
  <si>
    <t>Дія виконана частково
 Виготовлено ПКД</t>
  </si>
  <si>
    <t>1.1.4.79</t>
  </si>
  <si>
    <t xml:space="preserve">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2015- 2019 роки”) 
</t>
  </si>
  <si>
    <t>Дія виконана
Виготовлено ПКД</t>
  </si>
  <si>
    <t>Роботи виконані</t>
  </si>
  <si>
    <t>1.1.4.80</t>
  </si>
  <si>
    <t>Придбання та встановлення елементів дитячого майданчика по вул.Новопречистенській, 63 (внески в статутний капітал КП "Придніпровськиа СУБ")</t>
  </si>
  <si>
    <t>Дія виконана
Придбано та встановлено елементи дитячого майданчика за рахунок коштів ПАТ "Азот"</t>
  </si>
  <si>
    <t>1.1.4.81</t>
  </si>
  <si>
    <t>Придбання елементів для дитячого майданчика на прибудинковій території біля будинку за адресою вулиця М. Залізняка, 96/1 (внески в статутний капітал КП "Соснівська СУБ")</t>
  </si>
  <si>
    <t xml:space="preserve"> до 31.08</t>
  </si>
  <si>
    <t>Дія не виконана 
Відсутнє фінансування із міського бюджету (планується придбання елементів у наступному році)</t>
  </si>
  <si>
    <t>1.1.4.82</t>
  </si>
  <si>
    <t>Капітальний ремонт прибудинкової території (дитячий майданчик) за адресою:  вул. Небесна Сотня, 45</t>
  </si>
  <si>
    <t xml:space="preserve">до 01.09
</t>
  </si>
  <si>
    <t>Дія не виконана
Роботи планується здійснити у 2018 році</t>
  </si>
  <si>
    <t>1.1.4.83</t>
  </si>
  <si>
    <t>Придбання елементів для дитячого майданчика на прибудинковій території біля будинку за адресою вулиця Лупиноса, 37 (внески в статутний капітал КП "Соснівська СУБ")</t>
  </si>
  <si>
    <t>Дія не виконана 
Відсутнє фінансування із міського бюджету (роботи планується здійснити у наступному році)</t>
  </si>
  <si>
    <t>1.1.4.84</t>
  </si>
  <si>
    <t>Придбання елементів для дитячого майданчика на прибудинковій території біля будинку за адресою вулиця Яцика, 8/1, 8/2 (внески в статутний капітал КП "Соснівська СУБ")</t>
  </si>
  <si>
    <t>1.1.4.86</t>
  </si>
  <si>
    <t>Капітальний ремонт прибудинкової території "Дитячий майданчик" за адресою вул. Смілянська, 80 (внески в статутний капітал КП "Соснівська СУБ")</t>
  </si>
  <si>
    <t>1.1.4.87</t>
  </si>
  <si>
    <t xml:space="preserve">Капітальний ремонт прибудинкової території (дитячий спортивний майданчик) житлового будинку № 29 по вул.Г.Дніпра, м.Черкаси </t>
  </si>
  <si>
    <t>Дія виконана частково
Виготовлено ПКД. Укладений договір. Заключена додаткова угода щодо перенесення фінансування на 2018 рік</t>
  </si>
  <si>
    <t>1.1.4.88</t>
  </si>
  <si>
    <t xml:space="preserve">Придбання елементів для дитячих спортивних майданчиків на прибудинкових територіях біля будинків за адресами; вул. Чорновола, 7, бул. Шевченка, 325 (внески в статутний капітал КП "Придніпровський СУБ") </t>
  </si>
  <si>
    <t xml:space="preserve">Департамент 
житлово-комунального комплексу,
КП "Придніпровський СУБ" </t>
  </si>
  <si>
    <t>1.Придбання та встановлення</t>
  </si>
  <si>
    <t>Дія виконана частково
Обладнання придбане, встановлення буде здійснене силами Придніпровської СУБ після настання сприятливих погодних умов. Додаткового фінансування не потребує.</t>
  </si>
  <si>
    <t xml:space="preserve">1.Підготовка та затвердження рішення МВК про перелік обєктів з  кількістю елементів
</t>
  </si>
  <si>
    <t>Дія не виконаноа
Роботи планується здійснити у 2018 році</t>
  </si>
  <si>
    <t>2.Виконати роботи (при наявності фінансування із міського бюджету)</t>
  </si>
  <si>
    <t>1.1.4.90</t>
  </si>
  <si>
    <t xml:space="preserve">Капітальний ремонт прибудинкової території житлового будинку вул.Нижня Горова, 103
(внески в статутний капітал КП "Придніпровська СУБ")
</t>
  </si>
  <si>
    <t>1.1.4.91</t>
  </si>
  <si>
    <t xml:space="preserve">Капітальний ремонт прибудинкової території житлового будинку вул.Нижня Горова, 105
(внески в статутний капітал КП "Придніпровська СУБ")
</t>
  </si>
  <si>
    <t>1.1.4.92</t>
  </si>
  <si>
    <t>Придбання та встановлення елементів для дитячого майданчика на прибудинкових територіях біля будинків за адресою: вул. Благовісна, 180 та 180/1</t>
  </si>
  <si>
    <t>1.1.4.93</t>
  </si>
  <si>
    <t xml:space="preserve">Придбання та встановлення одного комплекту поштових скриньок (на 96 відділень) в будинку за адресою вул. Яцика, 8/2
(внески в статутний капітал КП " Соснівська СУБ")
</t>
  </si>
  <si>
    <t>Дія виконана 
Придбано та встановлено</t>
  </si>
  <si>
    <t>1.1.4.94</t>
  </si>
  <si>
    <t>Придбання елементів для дитячих та спортивних майданчиків на прибудинкових територіях біля будинку за адресами: вул. Волкова, 40, вул. Чорновола, 9 (внески в статутний капітал КП "Придніпровська СУБ")</t>
  </si>
  <si>
    <t>Департамент житлово-комунального комплексу, Придніпровська СУБ</t>
  </si>
  <si>
    <t>У зв'язку з неможливістю профінансувати об'єкт автором проекту готується пропозиція щодо зміни місцерозташування дитячого майданчика</t>
  </si>
  <si>
    <t>1.1.4.95</t>
  </si>
  <si>
    <t>Придбання цифрового обладнання (внески в статутний капітал КП СК "Будівельник")</t>
  </si>
  <si>
    <t>1.Придбання обладнання</t>
  </si>
  <si>
    <t>Дія виконана 
Придбано обладнання та встановлено</t>
  </si>
  <si>
    <t>1.1.4.96</t>
  </si>
  <si>
    <t>Капітальний ремонт прибудинкових територій (вул.Чорновола, 235-16300,00 грн.,вул.Н.Левицького, 10-42000,0 грн., вул.Н.Левицького,14-18900,0 грн., вул.Н.Левицького,14/1-209800,0 грн.)</t>
  </si>
  <si>
    <t>Департамент житлово-комунального комплексу, КП “Придніпровська СУБ”</t>
  </si>
  <si>
    <t>2.Уукладення договору</t>
  </si>
  <si>
    <t>Реконструкція вул. Гагаріна ( від парку «Сосновий Бір» до узвозу Франка) в м. Черкаси</t>
  </si>
  <si>
    <t>2.Укладення договору</t>
  </si>
  <si>
    <t>1.1.4.98</t>
  </si>
  <si>
    <t>Капітальний ремонт прибудинкових територій житлового будинку 32 по вул. Ярославській</t>
  </si>
  <si>
    <t>1.1.4.99</t>
  </si>
  <si>
    <t>Капітальний ремонт прибудинкової територій житлового будинку 95 по вул. М. Грушевського (внески в статутний капітал КП "Соснівська СУБ")</t>
  </si>
  <si>
    <t>1.1.4.100</t>
  </si>
  <si>
    <t>Капітальний ремонт прибудинкової територій житлового будинку № 180 по вул. Хрещатик (внески в статутний капітал КП «Соснівська СУБ»)</t>
  </si>
  <si>
    <t>1.1.4.101</t>
  </si>
  <si>
    <t>Капітальний ремонт прибудинкової територій житлового будинку №103 по вул. Волкова</t>
  </si>
  <si>
    <t xml:space="preserve"> 3.Виконання робіт</t>
  </si>
  <si>
    <t>1.1.4.102</t>
  </si>
  <si>
    <t>Капітальний ремонт прибудинкової територій житлового будинку №42 по вул. Різдвяна</t>
  </si>
  <si>
    <t>1.1.4.103</t>
  </si>
  <si>
    <t>Капітальний ремонт прибудинкової території житлового будинку № 21 по вул.Гагаріна (з ПКД)</t>
  </si>
  <si>
    <t>1.1.4.104</t>
  </si>
  <si>
    <t>Придбання елементів для дитячого майданчика на прибудинковій території біля будинку за адресою вулиця Олексія Панченка, 13/2 (внески в статутний капітал КП "Соснівська СУБ" )</t>
  </si>
  <si>
    <t>1.Укладення договору</t>
  </si>
  <si>
    <t>1.1.4.105</t>
  </si>
  <si>
    <t>Реконструкція житлового будинку 7 по вул.Чорновола (система холодного та гарячого водопостачання та водовідведення, внутрішньо будинкових мереж опалення встановлення регулятора температури з погодною корекцією та циркуляційним насосом)</t>
  </si>
  <si>
    <t>Дія не виконана
Відповідно до актів обстеження загального обліку за вересень 2017 року, виконаного КП "Придніпровська СУБ", роботи по вказаних об’єктах підлягають поточному, а не капітальному ремонту</t>
  </si>
  <si>
    <t>1.1.4.106</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</si>
  <si>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</si>
  <si>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1.1.4.107</t>
  </si>
  <si>
    <t>Капітальний ремонт покрівлі будівлі за адресою: вул.Хоменка, 19 в м,Черкаси</t>
  </si>
  <si>
    <t>Дія виконана 
Здійснено коригування ПКД
Роботи виконані</t>
  </si>
  <si>
    <t>Виготовлення ПКД</t>
  </si>
  <si>
    <t>Капітальний ремонт прибудинкової території  житлових будинків по вул. Пилипенка 10, 12 та вул. Пастерівська, 106 (з ПКД)</t>
  </si>
  <si>
    <t>1.1.4.110</t>
  </si>
  <si>
    <t>Капітальний ремонт прибудинкової території  житлового будинку по вул. Сумгаїтська, 59 (з ПКД)</t>
  </si>
  <si>
    <t>1.1.4.111</t>
  </si>
  <si>
    <t>Капітальний ремонт прибудинкової території житлового будинку № 350 по вул.Гоголя в м.Черкаси</t>
  </si>
  <si>
    <t>Капітальний ремонт прибудинкової території будинку № 96 по вул.М.Залізняка</t>
  </si>
  <si>
    <t>Капітальний ремонт прибудинкової території будинку № 96/1 по вул.М.Залізняка</t>
  </si>
  <si>
    <t>Капітальний ремонт прибудинкової території (дитячий майданчик) за адресою; вул. Ярославська, 24 (з ПКД)</t>
  </si>
  <si>
    <t>Капітальний ремонт прибудинкової території (дитячий майданчик) за адресою: вул. Ярославська, 32 (з ПКД)</t>
  </si>
  <si>
    <t>1.1.4.116</t>
  </si>
  <si>
    <t>Реконструкція узвозу Пастерівський</t>
  </si>
  <si>
    <t xml:space="preserve">1.Коригування ПКД </t>
  </si>
  <si>
    <t>1.1.4.117</t>
  </si>
  <si>
    <t>Реконструкція спортивної площадки у дворі житлових будинків №17/1 та №17 по вул. Митницькій, №315 по вул. Гоголя (демонтаж старої та встановлення нової огорожі спортивної площадки)</t>
  </si>
  <si>
    <t>Реконструкція футбольно-баскетбольного майданчика за адресою бульвар Шевченка, 399/1</t>
  </si>
  <si>
    <t xml:space="preserve">до 31.08
</t>
  </si>
  <si>
    <t>Дія виконана частково. Виготовлено проектно-кошторисну документацію  та отримано позитивний експертний звіт.
Укладено договори на виконання будівельних робіт та робіт з технічного та авторського нагляду</t>
  </si>
  <si>
    <t>до 29.12</t>
  </si>
  <si>
    <t xml:space="preserve">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</si>
  <si>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</si>
  <si>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Дія не виконана. Виконання робіт заплановане у 2019 році</t>
  </si>
  <si>
    <t xml:space="preserve">1. Виготовлено ПКД </t>
  </si>
  <si>
    <t>Дія виконана частково
Виготовлено ПКД
Роботи виконані частково на 62%
Залишок робіт складає 38 %</t>
  </si>
  <si>
    <t xml:space="preserve">2. Проведення тендеру </t>
  </si>
  <si>
    <t xml:space="preserve">3. Укладення договору </t>
  </si>
  <si>
    <t>1.1.5.4</t>
  </si>
  <si>
    <t>Будівництво полігону твердих побутових відходів в районі с. Руська Поляна (І черга)</t>
  </si>
  <si>
    <t xml:space="preserve">1. Коригування проектно-кошторисної документації
</t>
  </si>
  <si>
    <t xml:space="preserve">до 27.06
</t>
  </si>
  <si>
    <t>Дія виконана частково
Уточнено виконавця проектних робіт та підготовлено проект договору на виготовлення коригування проектно-кошторисної документації</t>
  </si>
  <si>
    <t>ДАМІ</t>
  </si>
  <si>
    <t xml:space="preserve">1. Виготовлення ПКД 
</t>
  </si>
  <si>
    <t xml:space="preserve"> до 01.06
</t>
  </si>
  <si>
    <t>Дія виконана частково
Було подано 2 оголошення про проведення відкритих торгів. Торги скасовано. Виконавця не визначено.</t>
  </si>
  <si>
    <t xml:space="preserve">2. Отримання експертного звіту
</t>
  </si>
  <si>
    <t>Отримано позитивний експертний звіт</t>
  </si>
  <si>
    <t xml:space="preserve">2. Проведення процедури закупівлі
</t>
  </si>
  <si>
    <t xml:space="preserve">3. Проведення тендеру 
</t>
  </si>
  <si>
    <t xml:space="preserve">до 28.09
</t>
  </si>
  <si>
    <t>Торги відмінено через відсутність достатнього фінансування для виконання робіт.</t>
  </si>
  <si>
    <t xml:space="preserve">3. Укладення договору на виконання робіт
</t>
  </si>
  <si>
    <t xml:space="preserve">до 15.07
</t>
  </si>
  <si>
    <t>1.1.5.7</t>
  </si>
  <si>
    <t>Будівництво контейнерних майданчиків для збору ТПВ по вул. Чайковського, 63 (з ПКД) (внески в статутний капітал КП "Черкаська служба чистоти")</t>
  </si>
  <si>
    <t xml:space="preserve">1. Укладення договору  
</t>
  </si>
  <si>
    <t xml:space="preserve">з 01.11 до 07.11 </t>
  </si>
  <si>
    <t xml:space="preserve">2. Виготовлення ПКД  
</t>
  </si>
  <si>
    <t>з 07.11 до 21.11</t>
  </si>
  <si>
    <t xml:space="preserve">3. Будівництво майданчика </t>
  </si>
  <si>
    <t>з 22.11 до 10.12</t>
  </si>
  <si>
    <t>1.1.5.8</t>
  </si>
  <si>
    <t>Будівництво контейнерних майданчиків для збору ТПВ по вул. Гоголя, 290 (з ПКД) (внески в статутний капітал КП "Черкаська служба чистоти")</t>
  </si>
  <si>
    <t xml:space="preserve">1. Укладення договору </t>
  </si>
  <si>
    <t>з 01.11 до 07.11</t>
  </si>
  <si>
    <t>2. Виготовлення ПКД</t>
  </si>
  <si>
    <t xml:space="preserve"> 3. Будівництво майданчика</t>
  </si>
  <si>
    <t>1.1.5.9</t>
  </si>
  <si>
    <t>Будівництво контейнерних майданчиків для збору ТПВ по вул.Небесної Сотні, 41-45 (з ПКД) (внески в статутний капітал КП "Черкаська служба чистоти")</t>
  </si>
  <si>
    <t xml:space="preserve">1. Укладення договору  </t>
  </si>
  <si>
    <t>з 01.08 до 07.08</t>
  </si>
  <si>
    <t xml:space="preserve">2. Виготовлення ПКД  </t>
  </si>
  <si>
    <t xml:space="preserve"> з 07.08 до 21.08 </t>
  </si>
  <si>
    <t>з 22.08 до 10.09</t>
  </si>
  <si>
    <t>1.1.5.10</t>
  </si>
  <si>
    <t>Будівництво контейнерних майданчиків для збору ТПВ по вул. Максима Залізняка, 96/1 (з ПКД) (внески в статутний капітал КП "Черкаська служба чистоти")</t>
  </si>
  <si>
    <t xml:space="preserve"> з 22.08 до 10.09</t>
  </si>
  <si>
    <t>1.1.5.11</t>
  </si>
  <si>
    <t>Будівництво контейнерних майданчиків для збору ТПВ по вул.Яцика, 8/2 (з ПКД) (внески в статутний капітал КП "Черкаська служба чистоти")</t>
  </si>
  <si>
    <t xml:space="preserve"> з 01.08 до 07.08</t>
  </si>
  <si>
    <t xml:space="preserve">  з 07.08 до 21.08</t>
  </si>
  <si>
    <t>1.1.5.12</t>
  </si>
  <si>
    <t>Будівництво контейнерних майданчиків для збору ТПВ по вул. Лупиноса, 35/1-37 (З ПКД), внески в статутний капітал КП "Черкаська служба чистоти")</t>
  </si>
  <si>
    <t xml:space="preserve"> з 01.09 до 07.09 </t>
  </si>
  <si>
    <t xml:space="preserve"> 2. Виготовлення ПКД  </t>
  </si>
  <si>
    <t>з 07.09 до 21.09</t>
  </si>
  <si>
    <t>з 22.09 до 10.10</t>
  </si>
  <si>
    <t>1.1.5.13</t>
  </si>
  <si>
    <t>Будівництво полігону твердих побутових відходів в районі с.Руська Поляна (ПКД І, ІІ, ІІІ черга)</t>
  </si>
  <si>
    <t xml:space="preserve">Акт
виконаних робіт
</t>
  </si>
  <si>
    <t xml:space="preserve">Департамент 
архітектури та містобудування 
</t>
  </si>
  <si>
    <t xml:space="preserve">1. Проведення тендеру
</t>
  </si>
  <si>
    <t>Дія виконана частково
Проведено процедуру закупівлі проектних робіт та укладено договір</t>
  </si>
  <si>
    <t xml:space="preserve"> до 22.09
</t>
  </si>
  <si>
    <t>Дія виконана частково
Проводиться виготовлення проектно-кошторисної документації ІІ та ІІІ черги</t>
  </si>
  <si>
    <t xml:space="preserve">2. Виконання робіт </t>
  </si>
  <si>
    <t>Розпочато виготовлення проектно-кошторисної документації</t>
  </si>
  <si>
    <t>1.1.5.14</t>
  </si>
  <si>
    <t xml:space="preserve">Будівництво контейнерних майданчиків для збору ТПВ (з ПКД) (внески в статутний капітал 
КП "Черкаська служба  чистоти")
</t>
  </si>
  <si>
    <t xml:space="preserve">Департамент
 житлово-комунального комплексу,
</t>
  </si>
  <si>
    <t>Дія виконана
Встановлено 6 майданчиків</t>
  </si>
  <si>
    <t>3.Вконання робіт</t>
  </si>
  <si>
    <t>1.1.5.15</t>
  </si>
  <si>
    <t>Будівництво контейнерного майданчика для збору ТПВ біля житлового будинку 22 по вул. Толстого (з ПКД) (внески в статутний капітал КП "Черкаська служба чистоти")</t>
  </si>
  <si>
    <t xml:space="preserve"> 2.Укладення договору</t>
  </si>
  <si>
    <t>1.1.5.16</t>
  </si>
  <si>
    <t>Будівництво контейнерного майданчика для збору ТПВ по вул. Різдвяна (між бульв. Шевченка та вул. Волкова) (з ПКД) (внески в статутний капітал КП "Черкаська служба чистоти")</t>
  </si>
  <si>
    <t>3.Ввиконання робіт</t>
  </si>
  <si>
    <t>1.1.5.17</t>
  </si>
  <si>
    <t>Придбання контейнерів для збору одягу, що був у використанні (реалізація проектів-переможців визначених згідно Програми "Громадський бюджет міста Черкаси на 2015-2019 роки")</t>
  </si>
  <si>
    <t>Департамент соціальної політики</t>
  </si>
  <si>
    <t>1. Серед пропозицій суб'єктів підприємницької діяльності, обрати пропозицію з найсприятливішою ціною та якістю</t>
  </si>
  <si>
    <t>до 28.02</t>
  </si>
  <si>
    <t>Дія виконана
Серед пропозицій суб'єктів господарювання, обрано пропозицію ТОВ “НВП Укрресурс”</t>
  </si>
  <si>
    <t>2. Укласти із обраним суб'єктом підприємницької діяльності договір із закупівлі  та провести фінансові розрахунки</t>
  </si>
  <si>
    <t>Укладено договір №1 від 24.05.2018, заявка оплачена 15.06.2018. Контейнери придбані</t>
  </si>
  <si>
    <t>1.1.5.18</t>
  </si>
  <si>
    <t>Будівництво контейнерного майданчика для збору ТПВ по вул. Гетьмана Сагайдачного, 174</t>
  </si>
  <si>
    <t xml:space="preserve">Дія виконана 
Виготовлено ПКД
Роботи виконані </t>
  </si>
  <si>
    <t>1.1.5.19</t>
  </si>
  <si>
    <t>Будівництво контейнерного майданчика для збору ТПВ по вул. Нижня Горова, 70</t>
  </si>
  <si>
    <t>Дія виконана частково
Виготовлено ПКД, проте документація потребує коригування (через скарги громадян необхідно визначити інше місце розташування)</t>
  </si>
  <si>
    <t>Придбання контейнерів для сміття місткістю 1,1 куб.м.</t>
  </si>
  <si>
    <t>Дія виконана
Придбано 330 контейнерів</t>
  </si>
  <si>
    <t>1.1.5.24</t>
  </si>
  <si>
    <t>Придбання контейнерів для збору ТПВ (внески в статутний капітал КП "Черкаська служба чистоти")</t>
  </si>
  <si>
    <t>Дія виконана
Придбано 660 контейнерів</t>
  </si>
  <si>
    <t>1.1.5.25</t>
  </si>
  <si>
    <t>Будівництво контейнерного майданчика для збору ТПВ за адресою Героїв Дніпра, 49</t>
  </si>
  <si>
    <t>1.1.5.26</t>
  </si>
  <si>
    <t>Будівництво контейнерного майданчика для збору ТПВ за адресою Героїв Дніпра, 81</t>
  </si>
  <si>
    <t>1.1.5.27</t>
  </si>
  <si>
    <t xml:space="preserve">Будівництво контейнерного майданчика для збору ТПВ за адресою Сумгаїтська, 17/1 </t>
  </si>
  <si>
    <t>1.1.5.28</t>
  </si>
  <si>
    <t xml:space="preserve">Будівництво контейнерного майданчика для збору ТПВ за адресою Корольова 12,14, 16, 16/1 </t>
  </si>
  <si>
    <t>1.2.1.12</t>
  </si>
  <si>
    <t>Придбання дизельного автомобіля мулососного (з отвалом) -2шт (внески в статутний капітал КП "Черкасиводоканал)</t>
  </si>
  <si>
    <t xml:space="preserve">Департамент 
житлово-комунального комплексу, 
КП "Черкасиводоканал" 
</t>
  </si>
  <si>
    <t xml:space="preserve">1. Проведення торгів та укладення договору 
</t>
  </si>
  <si>
    <t>Дія виконана
Придбано техніку</t>
  </si>
  <si>
    <t>2. Придбання техніки</t>
  </si>
  <si>
    <t>1.2.1.15</t>
  </si>
  <si>
    <t>Придбання автомобілів-самоскидів — 2 шт. (внески в статутний капітал КП "Черкасиводоканал)</t>
  </si>
  <si>
    <t>1.2.1.17</t>
  </si>
  <si>
    <t>Придбання автобусу загального призначення (внески в статутний капітал КП "Черкасиводоканал)</t>
  </si>
  <si>
    <t>Дія виконана
Придбано автобус</t>
  </si>
  <si>
    <t>1.2.1.18</t>
  </si>
  <si>
    <t>Придбання автоцистерни (внески в статутний капітал КП "Черкасиводоканал)</t>
  </si>
  <si>
    <t>1.2.1.29</t>
  </si>
  <si>
    <t>Придбання трактора з навісним обладнанням (для прибирання прибудинкових територій мі-нів  "Соснівський" та "Митниця" ) -3 од.(внески в статутний капітал КП "Соснівський СУБ")</t>
  </si>
  <si>
    <t>Видаткова
 накладна</t>
  </si>
  <si>
    <t xml:space="preserve">Департамент 
житлово-комунального комплексу,
Соснівська СУБ </t>
  </si>
  <si>
    <t xml:space="preserve">до 31.03
</t>
  </si>
  <si>
    <t>Дія виконана 
Проведено торги, укладені договори.
Придбано техніку</t>
  </si>
  <si>
    <t>1.2.1.41</t>
  </si>
  <si>
    <t>Придбання рушниць для відлову тварин</t>
  </si>
  <si>
    <t>з 01.07 до 30.07</t>
  </si>
  <si>
    <t>Дія виконана
Придбано обладнання</t>
  </si>
  <si>
    <t>1.2.1.42</t>
  </si>
  <si>
    <t>Придбання петель для захвату та утримання тварин</t>
  </si>
  <si>
    <t xml:space="preserve"> до 30.05</t>
  </si>
  <si>
    <t>1.2.1.43</t>
  </si>
  <si>
    <t>Придбання морозильної камери</t>
  </si>
  <si>
    <t>з 01.12 до 31.12</t>
  </si>
  <si>
    <t>1.2.1.44</t>
  </si>
  <si>
    <t>Придбання холодильника</t>
  </si>
  <si>
    <t>1.2.1.45</t>
  </si>
  <si>
    <t>Придбання вагів</t>
  </si>
  <si>
    <t>Придбання вал'єрів для утримання тварин</t>
  </si>
  <si>
    <t>1.2.1.51</t>
  </si>
  <si>
    <t>Придбання головного комп'ютера (внески в статутний капітал КП "Міськсвітло")</t>
  </si>
  <si>
    <t xml:space="preserve">1. Укладення договору на закупівлі техніки 
</t>
  </si>
  <si>
    <t>до  31.10</t>
  </si>
  <si>
    <t xml:space="preserve">Дія виконана
Укладено договір на закупівлю техніки </t>
  </si>
  <si>
    <t>2. Закупівля техніки та розрахунки</t>
  </si>
  <si>
    <t xml:space="preserve">до  31.12 </t>
  </si>
  <si>
    <t>Закуплено техніку та проведені розрахунки</t>
  </si>
  <si>
    <t>1.2.1.52</t>
  </si>
  <si>
    <t>Придбання комп'ютера в комплекті з принтером (внески в статутний капітал КП "Міськсвітло")</t>
  </si>
  <si>
    <t xml:space="preserve">1. Укладення договору на закупівлі техніки  
</t>
  </si>
  <si>
    <t xml:space="preserve">до 31.12 </t>
  </si>
  <si>
    <t>1.2.1.61</t>
  </si>
  <si>
    <t xml:space="preserve">Придбання навісного обладнання для холодного фрезерування асфальтного покриття (внески в статутний капітал КП "ЧЕЛУАШ") </t>
  </si>
  <si>
    <t>Департамент 
житлово-комунального комплексу, КП "ЧЕЛУАШ"</t>
  </si>
  <si>
    <t xml:space="preserve">1. Укладення договору на закупівлі техніки  </t>
  </si>
  <si>
    <t>Дію виконано
Проведено торги, укладені договори.
Придбано техніку</t>
  </si>
  <si>
    <t>1.2.1.66</t>
  </si>
  <si>
    <t>Придбання кузовів транспортних засобів (обладнання піскорозкидача) - 5 одиниць (внески в статутний капітал КП "ЧЕЛУАШ")</t>
  </si>
  <si>
    <t xml:space="preserve">1. Проведення конкурсно процедури закупівлі  </t>
  </si>
  <si>
    <t xml:space="preserve">до 31.06  </t>
  </si>
  <si>
    <t xml:space="preserve">Дія виконана  
Проведені конкурсні процедури закупівлі  </t>
  </si>
  <si>
    <t xml:space="preserve">2. Укладення договору на закупівлю техніки  </t>
  </si>
  <si>
    <t xml:space="preserve">Укладені договори на закупівлю техніки  </t>
  </si>
  <si>
    <t>3. Поставка техніки та розрахунки</t>
  </si>
  <si>
    <t xml:space="preserve"> до 31.12 </t>
  </si>
  <si>
    <t>Техніка доставлена та проведені розрахунки</t>
  </si>
  <si>
    <t>1.2.1.67</t>
  </si>
  <si>
    <t>Придбання тракторів з навісним обладнанням (відвал, щітка комунальна) 9 од. (внески в статутний капітал КП "ЧЕЛУАШ")</t>
  </si>
  <si>
    <t xml:space="preserve">1. Проведення конкурсно процедури закупівлі </t>
  </si>
  <si>
    <t>до 31.06</t>
  </si>
  <si>
    <t>Дія виконана 
Проведено торги, укладені договори.
Придбано техніку (9 од.)</t>
  </si>
  <si>
    <t xml:space="preserve"> 2. Укладення договору на закупівлю техніки</t>
  </si>
  <si>
    <t xml:space="preserve"> до 31.10</t>
  </si>
  <si>
    <t xml:space="preserve"> 3. Поставка техніки та розрахунки</t>
  </si>
  <si>
    <t>1.2.1.69</t>
  </si>
  <si>
    <t xml:space="preserve">Придбання комп"ютерної техніки (внески в статутний капітал КП "ЧЕЛУАШ") </t>
  </si>
  <si>
    <t>1. Укладення договору на закупівлі техніки</t>
  </si>
  <si>
    <t>Дія виконана
Укладено договір на закупівлю техніки</t>
  </si>
  <si>
    <t>Закупівлено техніку та розрахунки</t>
  </si>
  <si>
    <t>1.2.1.85</t>
  </si>
  <si>
    <t>Придбання машини для прибирання пляжів</t>
  </si>
  <si>
    <t xml:space="preserve">1.Проведення тендеру </t>
  </si>
  <si>
    <t xml:space="preserve"> до 31.05</t>
  </si>
  <si>
    <t xml:space="preserve">Дія виконана
Проведено тендер </t>
  </si>
  <si>
    <t>Укладено договір</t>
  </si>
  <si>
    <t xml:space="preserve"> 3. Придбання</t>
  </si>
  <si>
    <t>Придбано автотехніку</t>
  </si>
  <si>
    <t>1.2.1.86</t>
  </si>
  <si>
    <t>Придбання легкового  автомобіля</t>
  </si>
  <si>
    <t>3. Придбання</t>
  </si>
  <si>
    <t>1.2.1.88</t>
  </si>
  <si>
    <t>Придбання ноутбуків (як внески до статутного капіталу КП "Дирекція парків")</t>
  </si>
  <si>
    <t xml:space="preserve">1.Укладання договору    </t>
  </si>
  <si>
    <t>Дія виконана
Придбано ноутбуки</t>
  </si>
  <si>
    <t>2. Придбання</t>
  </si>
  <si>
    <t>1.2.1.91</t>
  </si>
  <si>
    <t xml:space="preserve">Придбання металевої огорожі для проведення ярмарок (внески в статутний капітал КП"Черкаські ринки") 
</t>
  </si>
  <si>
    <t>Видаткові накладні</t>
  </si>
  <si>
    <t>КП"Черкаські ринки"              Департамент економіки та розвитку</t>
  </si>
  <si>
    <t>Дія виконана 
Товар придбано і встановлено</t>
  </si>
  <si>
    <t>ДЕР</t>
  </si>
  <si>
    <t xml:space="preserve"> 2.Укладаня договору</t>
  </si>
  <si>
    <t xml:space="preserve"> 3. Проведення оплати</t>
  </si>
  <si>
    <t>1.2.1.92</t>
  </si>
  <si>
    <t xml:space="preserve">Придбання біо-туалетів (внески в статутний капітал КП"Черкаські ринки") 
</t>
  </si>
  <si>
    <t xml:space="preserve">Дія виконана 
Товар придбано
</t>
  </si>
  <si>
    <t>1.2.1.97</t>
  </si>
  <si>
    <t>Будівництво пляжу "Пушкінський" (з ПКД)</t>
  </si>
  <si>
    <t xml:space="preserve">1. Замовлення та виготовлення ПКД    </t>
  </si>
  <si>
    <t xml:space="preserve">до  31.05 </t>
  </si>
  <si>
    <t>Дія виконана 
Виготовлено ПКД, укладено договір на виконання робіт, роботи виконані</t>
  </si>
  <si>
    <t>2. Укладення договору з підрядником та виконання робіт</t>
  </si>
  <si>
    <t>1.2.1.98</t>
  </si>
  <si>
    <t>Придбання та встановлення трибуни до волейбольного майданчика на пляжі "Пушкінський" (внески в статутний капітал КП "Дирекція парків")</t>
  </si>
  <si>
    <t>1.Укладення угоди</t>
  </si>
  <si>
    <t>з 01.11 до 31.12</t>
  </si>
  <si>
    <t xml:space="preserve">Дія виконана 
Товар придбано
</t>
  </si>
  <si>
    <t>2.Придбання та встановлення</t>
  </si>
  <si>
    <t>1.2.1.103</t>
  </si>
  <si>
    <t>Придбання вантажопасажирських автомобілів (внески в статутний капітал КП "Черкасиводоканал")</t>
  </si>
  <si>
    <t>1.2.1.104</t>
  </si>
  <si>
    <t xml:space="preserve">Придбання екскаватора-бульдозера </t>
  </si>
  <si>
    <t>Дія виконана 
Товар придбано</t>
  </si>
  <si>
    <t>1.2.1.105</t>
  </si>
  <si>
    <t>Придбання перфоратора</t>
  </si>
  <si>
    <t>1.2.1.106</t>
  </si>
  <si>
    <t>Придбання бензобура</t>
  </si>
  <si>
    <t>1.2.1.107</t>
  </si>
  <si>
    <t>Придбання обладнання (навісних пилососів паркових та причепів тракторних для прибирання опалого листя)</t>
  </si>
  <si>
    <t>1.2.1.108</t>
  </si>
  <si>
    <t>Придбання та встановлення вагів для зважування автомобілів на полігоні ТПВ</t>
  </si>
  <si>
    <t xml:space="preserve">Департамент
 житлово-комунального комплексу,
КП "Черкаська служба чистоти"
</t>
  </si>
  <si>
    <t>1.2.1.109</t>
  </si>
  <si>
    <t>Придбання контейнерів для збору ТПВ (внески в статутний капітал КП “Черкаська служба чистоти”)</t>
  </si>
  <si>
    <t>1.2.1.110</t>
  </si>
  <si>
    <t xml:space="preserve">Придбання причепа-самоскида 
(внески в статутний капітал КП "ЧЕЛУАШ")
</t>
  </si>
  <si>
    <t xml:space="preserve">Департамент 
житлово-комунального комплексу, КП "ЧЕЛУАШ"
</t>
  </si>
  <si>
    <t>1.2.1.111</t>
  </si>
  <si>
    <t xml:space="preserve">Придбання установки інфракрасної регенерації (розігріву асфальту)
(внески в статутний капітал КП "ЧЕЛУАШ")
</t>
  </si>
  <si>
    <t>1.2.1.112</t>
  </si>
  <si>
    <t xml:space="preserve">Капітальний ремонт прицепа 2 ПТС-4
(внески в статутний капітал КП "ЧЕЛУАШ")
</t>
  </si>
  <si>
    <t xml:space="preserve">1.Укладення договору </t>
  </si>
  <si>
    <t>1.2.1.113</t>
  </si>
  <si>
    <t>Придбання бойлерів (внески в статутний капітал КП "ЧЕЛУАШ")</t>
  </si>
  <si>
    <t>1.2.1.115</t>
  </si>
  <si>
    <t>Придбання відвалу поворотного (2 штуки) (внески в статутний капітал КП "ЧЕЛУАШ")</t>
  </si>
  <si>
    <t>Дія виконана
Товар придбано</t>
  </si>
  <si>
    <t>1.2.1.116</t>
  </si>
  <si>
    <t>Придбання машини для посипання доріг піском та відсівом (2 штуки) (внески в статутний капітал КП "ЧЕЛУАШ")</t>
  </si>
  <si>
    <t>1.2.1.117</t>
  </si>
  <si>
    <t>Придбання бензопили (внески в статутний капітал КП "ЧЕЛУАШ")</t>
  </si>
  <si>
    <t>Будівництво мереж водопостачання та водовідведення пляжу "Пушкінський" (з ПКД) (внески в статутний капітал КП “Дирекція парків”)</t>
  </si>
  <si>
    <t>1.2.1.119</t>
  </si>
  <si>
    <t>Придбання сміттєвоза (внески в статутний капітал КП "Черкаська служба чистоти")</t>
  </si>
  <si>
    <t>2.Придбання автотехніки</t>
  </si>
  <si>
    <t>1.2.1.120</t>
  </si>
  <si>
    <t>Придбання боксерських рингів (внески в статутний капітал КП "Дирекція парків")</t>
  </si>
  <si>
    <t>2.Встановлення</t>
  </si>
  <si>
    <t>1.2.1.121</t>
  </si>
  <si>
    <t>Придбання гумового покриття для майданчиків (внески в статутний капітал КП "Дирекція парків")</t>
  </si>
  <si>
    <t>1.2.1.125</t>
  </si>
  <si>
    <t>Придбання мотопомпи професійної (внески в статутний капітал КП "ЧЕЛУАШ")</t>
  </si>
  <si>
    <t>Акт прийому-передачі</t>
  </si>
  <si>
    <t>Дія виконана 
Придбано товар</t>
  </si>
  <si>
    <t>1.2.1.126</t>
  </si>
  <si>
    <t>Придбання комп'ютерної техніки (внески в статутний капітал КП "ЧЕЛУАШ")</t>
  </si>
  <si>
    <t>1.2.1.127</t>
  </si>
  <si>
    <t>Придбання дробилки для гілок тракторної (внески в статутний капітал КП "ЧЕЛУАШ")</t>
  </si>
  <si>
    <t>1.2.1.128</t>
  </si>
  <si>
    <t>Придбання електричного колуна (внески в статутний капітал КП "ЧЕЛУАШ")</t>
  </si>
  <si>
    <t>1.2.1.129</t>
  </si>
  <si>
    <t>Придбання грейферного ковша (внески в статутний капітал КП "ЧЕЛУАШ")</t>
  </si>
  <si>
    <t>1.2.1.130</t>
  </si>
  <si>
    <t>Придбання висоторізу (внески в статутний капітал КП "ЧЕЛУАШ")</t>
  </si>
  <si>
    <t>1.2.1.131</t>
  </si>
  <si>
    <t>Капітальний ремонт ЗІЛ-433362 (внески в статутний капітал КП "ЧЕЛУАШ")</t>
  </si>
  <si>
    <t>1.2.1.132</t>
  </si>
  <si>
    <t>Капітальний ремонт двигуна на 2 машини ЗІЛ-433362  (СА04-88 ВХ, СА 04-91 ВХ) (внески в статутний капітал КП "ЧЕЛУАШ")</t>
  </si>
  <si>
    <t>1.2.1.133</t>
  </si>
  <si>
    <t>Придбання установки для приготування сольового розчину (внески в статутний капітал КП "ЧЕЛУАШ")</t>
  </si>
  <si>
    <t>1.2.1.135</t>
  </si>
  <si>
    <t>Придбання техніки в лізинг (внески в статутний капітал КП "Черкаситеплокомуненерго")</t>
  </si>
  <si>
    <t xml:space="preserve">Департамент 
житлово-комунального комплексу, 
КП "Черкаситеплокомуненерго"
</t>
  </si>
  <si>
    <t>1.Отримання дозволу ЧМР на придбання техніки в лізинг</t>
  </si>
  <si>
    <t>2.Укладення догогвору</t>
  </si>
  <si>
    <t>3.Отримання техніки</t>
  </si>
  <si>
    <t>1.3.1.1</t>
  </si>
  <si>
    <t>Придбання камер та відеореєстраторів для системи відеоспостереження з монтажем</t>
  </si>
  <si>
    <t>1.Підготувати  тендерну документацію</t>
  </si>
  <si>
    <t>до 25.04</t>
  </si>
  <si>
    <t>Дія виконана</t>
  </si>
  <si>
    <t>ДОЗ</t>
  </si>
  <si>
    <t>2.Провести тендер</t>
  </si>
  <si>
    <t>Проведено конкурсні торги</t>
  </si>
  <si>
    <t>3.Укласти договір на придбання</t>
  </si>
  <si>
    <t xml:space="preserve">Укладені договори, зокрема:1. ФОП Бондаренко В.М. договір на придбання камери для спостереження від 20.07.2017 № 000034 на суму 11,9568 тис. грн., 2. ФОП Бондаренко В.М. договір на придбання камер для спостереження від 18.08.2017 № 000046 на суму 20,220 тис. грн., 3. ПП "ПРОНЕТ" договір на придбання системи відеоспостереження від 19.07.2017 № 060717/184 на суму 213,588 тис. грн. </t>
  </si>
  <si>
    <t>4.Придбати катери та відереєстратори для системи відеоспотсереження з монтажем</t>
  </si>
  <si>
    <t>Придбано камери та відеореєстратори</t>
  </si>
  <si>
    <t>1.3.1.2</t>
  </si>
  <si>
    <t>Субвенція Черкаському відділу поліції ГУНП в Черкаській області для проведення капітального ремонту приміщення</t>
  </si>
  <si>
    <t>1.Укласти договір про надання субвенції</t>
  </si>
  <si>
    <t>до 05.04</t>
  </si>
  <si>
    <t>Дія виконана
Укладено договір  про надання субвенції</t>
  </si>
  <si>
    <t>2.Отримати звіт про використання коштів субвенції</t>
  </si>
  <si>
    <t>до 26.12</t>
  </si>
  <si>
    <t>Виконано</t>
  </si>
  <si>
    <t>1.3.1.3</t>
  </si>
  <si>
    <t>Будівництво відеоспостереження в м. Черкаси (з ПКД)</t>
  </si>
  <si>
    <t>Дія не виконана
Не виготовлено ПКД
(інформація за 2017 рік)</t>
  </si>
  <si>
    <t xml:space="preserve">2. Укладення договору з підрядником та виконання робіт                                       </t>
  </si>
  <si>
    <t>3. Підписання актів та розрахунки</t>
  </si>
  <si>
    <t>Будівництво системи відеоспостереження в м. Черкаси (з ПКД)</t>
  </si>
  <si>
    <t>1.Заключення договору на виготовлення ПКД</t>
  </si>
  <si>
    <t>Дія виконана частково
Укладено договір на виготовлення ПКД від 16.05.2018
Виготовлено ПКД</t>
  </si>
  <si>
    <t>2.Отримання та оплата ПКД</t>
  </si>
  <si>
    <t>1.3.2.1</t>
  </si>
  <si>
    <t xml:space="preserve"> 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</si>
  <si>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1.Придбання автомобіля</t>
  </si>
  <si>
    <t>Дія виконана
Субвенцію перераховано 
Придбано автомобіль</t>
  </si>
  <si>
    <t>1.3.3.3</t>
  </si>
  <si>
    <t>Реконструкція мереж зовнішнього освітлення прибудинкової території житлових будинків № 45, 47 по вул.Гагаріна (внески в статутний капітал КП “Міськсвітло”)</t>
  </si>
  <si>
    <t>Департамент
 житлово-комунального комплексу,
 КП "Міськсвітло"</t>
  </si>
  <si>
    <t>1 . Отримання паспорту технічної інвентаризації</t>
  </si>
  <si>
    <t>Дія виконана
Отримано паспорт технічної інвентаризації</t>
  </si>
  <si>
    <t xml:space="preserve">до 31.10 </t>
  </si>
  <si>
    <t>1.3.3.4</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</si>
  <si>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</si>
  <si>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до  31.05</t>
  </si>
  <si>
    <t xml:space="preserve">до  31.10 </t>
  </si>
  <si>
    <t xml:space="preserve"> 3. Підписання актів та розрахунки</t>
  </si>
  <si>
    <t>1.3.3.5</t>
  </si>
  <si>
    <t>Будівництво мережі зовнішнього освітлення прибудинкових територій житлового будинку № 43 по вул. Різдв'яній</t>
  </si>
  <si>
    <t xml:space="preserve">2. Укладення договору з підрядником та виконання робіт  </t>
  </si>
  <si>
    <t>до  31.12</t>
  </si>
  <si>
    <t>1.3.3.6</t>
  </si>
  <si>
    <t>Будівництво мережі зовнішнього освітлення прибудинкової території житлових будинків № 103, 105, 115  по вул.Нижня Горова</t>
  </si>
  <si>
    <t xml:space="preserve">до  31.05  </t>
  </si>
  <si>
    <t>1.3.3.7</t>
  </si>
  <si>
    <t>Будівництво мережі зовнішнього освітлення прибудинкових територій житлового будинку № 57, 57/1, 57/2 по вул. Різдв'яній</t>
  </si>
  <si>
    <t xml:space="preserve">  3. Підписання актів та розрахунки</t>
  </si>
  <si>
    <t>1.3.3.8</t>
  </si>
  <si>
    <t>Будівництво мережі зовнішнього освітлення прибудинкових територій житлового будинку № 31/1 по вул.Гвардійська</t>
  </si>
  <si>
    <t xml:space="preserve">Департамент житлово-комунального комплексу     </t>
  </si>
  <si>
    <t xml:space="preserve">2. Укладення договору з підрядником та виконання робіт </t>
  </si>
  <si>
    <t>1.3.3.9</t>
  </si>
  <si>
    <t>Будівництво мережі зовнішнього освітлення прибудинкових територій житлового будинку № 34/1 по вул. Гвардійська</t>
  </si>
  <si>
    <t>1.3.3.10</t>
  </si>
  <si>
    <t>Будівництво мережі зовнішнього освітлення прибудинкових територій житлового будинку № 16/1 по пров. Авіаційний</t>
  </si>
  <si>
    <t xml:space="preserve"> до 31.10 </t>
  </si>
  <si>
    <t>1.3.3.11</t>
  </si>
  <si>
    <t>Будівництво мережі зовнішнього освітлення від будинку № 40 по вул. Бидгощській до будинку № 116/2 по вул. В. Чорновола</t>
  </si>
  <si>
    <t>1.3.3.12</t>
  </si>
  <si>
    <t>Будівництво мережі зовнішнього освітлення від будинку № 37 до буд. № 39/1 по вул. Лупиноса</t>
  </si>
  <si>
    <t>1.3.3.13</t>
  </si>
  <si>
    <t>Будівництво мережі зовнішнього освітлення прибудинкових територій житлового будинку № 94,96 по вул. Смілянська</t>
  </si>
  <si>
    <t xml:space="preserve">до 31.05  </t>
  </si>
  <si>
    <t>1.3.3.16</t>
  </si>
  <si>
    <t>Будівництво мережі зовнішнього освітлення прибудинкових територій житлового будинку № 100/1 по вул. Смілянська</t>
  </si>
  <si>
    <t>1.3.3.18</t>
  </si>
  <si>
    <t>Будівництво мережі зовнішнього освітлення прибудинкових територій житлового будинку № 263/1 по вул. Пастерівська</t>
  </si>
  <si>
    <t>1.3.3.19</t>
  </si>
  <si>
    <t>Будівництво мережі зовнішнього освітлення прибудинкових територій житлового будинку № 218 по вул. Самійла Кішки</t>
  </si>
  <si>
    <t xml:space="preserve">2. Укладення договору з підрядником та виконання робіт   </t>
  </si>
  <si>
    <t>1.3.3.20</t>
  </si>
  <si>
    <t>Будівництво мережі зовнішнього освітлення прибудинкових територій житлового будинку № 220 по вул. Самійла Кішки</t>
  </si>
  <si>
    <t xml:space="preserve"> до  31.10 </t>
  </si>
  <si>
    <t>1.3.3.23</t>
  </si>
  <si>
    <t>Будівництво мережі зовнішнього освітлення прибудинкових територій житлового будинку № 61,63 по вул. Крилова, № 88 по вул. Шевченка</t>
  </si>
  <si>
    <t>Дію виконано частково
Виготовлено ПКД</t>
  </si>
  <si>
    <t>1.3.3.25</t>
  </si>
  <si>
    <t>Реконструкція мережі зовнішнього освітлення вул.Карбишева (від вул.2-го Українського фронту до вул.Канівська) (внески в статутний капітал КП “Міськсвітло”)</t>
  </si>
  <si>
    <t>1.3.3.26</t>
  </si>
  <si>
    <t>Будівництво мережі зовнішнього освітлення по вул. Нова</t>
  </si>
  <si>
    <t>1.3.3.27</t>
  </si>
  <si>
    <t>Будівництво мережі зовнішнього освітлення по вул. Сонячна</t>
  </si>
  <si>
    <t>1.3.3.28</t>
  </si>
  <si>
    <t>Будівництво мережі зовнішнього освітлення прибудинкових територій житлового будинку № 95, 101 по вул. Волкова</t>
  </si>
  <si>
    <t>1.3.3.29</t>
  </si>
  <si>
    <t>Будівництво мережі зовнішнього освітлення мікрорайону "Поляна" (вул. Яблунева, Буркацької, Куліка, Лисенка, Городецького, Єфремова, Вишнева)</t>
  </si>
  <si>
    <t>1.3.3.30</t>
  </si>
  <si>
    <t>Будівництво мережі зовнішнього освітлення на прибудинковій території житлових будинків № 472, 474 по вул. Шевченка</t>
  </si>
  <si>
    <t>1.3.3.31</t>
  </si>
  <si>
    <t>Реконструкція мережі зовнішнього освітлення  (внески в статутний капітал КП "Міськсвітло")</t>
  </si>
  <si>
    <t>Дія виконана  частково
7 об'єктів завершено, по 3х виготовлено ПКД</t>
  </si>
  <si>
    <t>1.3.3.32</t>
  </si>
  <si>
    <t>Реконструкція мережі зовнішнього освітлення вул. Десантників (від вул. Вернигори до вул. Хоменка) (внески в статутний капітал КП "Міськсвітло")</t>
  </si>
  <si>
    <t>Дія не виконана
Відсутнє фінансування із міського бюджету</t>
  </si>
  <si>
    <t>1.3.3.33</t>
  </si>
  <si>
    <t>Реконструкція мережі зовнішнього освітлення пров. Андрія Яковліва (внески в статутний капітал КП "Міськсвітло")</t>
  </si>
  <si>
    <t xml:space="preserve"> до  31.10</t>
  </si>
  <si>
    <t>1.3.3.34</t>
  </si>
  <si>
    <t>Реконструкція мережі зовнішнього освітлення прибудинкової території житлових будинків № 15 по вул. Добровольського (внески в статутний капітал КП "Міськсвітло")</t>
  </si>
  <si>
    <t>1.3.3.36</t>
  </si>
  <si>
    <t>Реконструкція мережі зовнішнього освітлення прибудинкової території житлових будинків по вул. Пилипенка, 8, 10, 12 (внески в статутний капітал КП "Міськсвітло")</t>
  </si>
  <si>
    <t xml:space="preserve">1. Замовлення та виготовлення ПКД   </t>
  </si>
  <si>
    <t xml:space="preserve"> 2. Укладення договору з підрядником та виконання робіт                                       </t>
  </si>
  <si>
    <t>1.3.3.37</t>
  </si>
  <si>
    <t>Реконструкція мережі зовнішнього освітлення вул. Василини (внески в статутний капітал КП "Міськсвітло")</t>
  </si>
  <si>
    <t>1.3.3.38</t>
  </si>
  <si>
    <t>Реконструкція мережі зовнішнього освітлення вул. Івана Гонти (внески в статутний капітал КП "Міськсвітло")</t>
  </si>
  <si>
    <t>1.3.3.39</t>
  </si>
  <si>
    <t>Реконструкція мережі зовнішнього освітлення вул. Раїси Кириченко (внески в статутний капітал КП "Міськсвітло")</t>
  </si>
  <si>
    <t>1.3.3.40</t>
  </si>
  <si>
    <t>Реконструкція мережі зовнішнього освітлення вул. Володимира Ложешнікова (внески в статутний капітал КП "Міськсвітло")</t>
  </si>
  <si>
    <t>1.3.3.41</t>
  </si>
  <si>
    <t>Реконструкція мережі зовнішнього освітлення провулку Артема (внески в статутний капітал КП "Міськсвітло")</t>
  </si>
  <si>
    <t>1.3.3.42</t>
  </si>
  <si>
    <t>Реконструкція мережі зовнішнього освітлення провулку Михайла Ханенка (внески в статутний капітал КП "Міськсвітло")</t>
  </si>
  <si>
    <t>1.3.3.44</t>
  </si>
  <si>
    <t>Будівництво мережі зовнішнього освітлення прибудинкової території по вул.Чехова, 209, 211</t>
  </si>
  <si>
    <t>Дія не виконана, фінансування об'єкта було передбачено у кінці року. Роботи заплановано здійснити у наступному році</t>
  </si>
  <si>
    <t>1.3.3.46</t>
  </si>
  <si>
    <t>Будівництво мережі зовнішнього освітлення пішохідної алеї по вул.Митницька (від вул.Надпільна до вул.Благовісна)</t>
  </si>
  <si>
    <t>Дія виконана
Виготовлено ПКД 
Роботи виконані</t>
  </si>
  <si>
    <t>1.3.3.47</t>
  </si>
  <si>
    <t xml:space="preserve">Будівництво мережі зовнішнього освітлення пішохідної алеї по вул.Надпільна (від вул.Пастерівська до вул.Б.Хмельницького) </t>
  </si>
  <si>
    <t>1.3.3.49</t>
  </si>
  <si>
    <t>Реконструкція мережі зовнішнього освітлення від будинку № 14/2 до будинку № 16 по вул. Хоменка (внески в статутний капітал КП "Міськсвітло")</t>
  </si>
  <si>
    <t xml:space="preserve"> до 31.12</t>
  </si>
  <si>
    <t>1.3.3.50</t>
  </si>
  <si>
    <t>Капітальний ремонт міжквартального проїзду від житлового будинку 5 по вул. Кобзарська до вул. Амброса</t>
  </si>
  <si>
    <t xml:space="preserve">1.Завершення робіт </t>
  </si>
  <si>
    <t>Дія виконана частково
Виготовлено ПКД, укладено договір на виконання робіт, надано аванс</t>
  </si>
  <si>
    <t>1.3.3.51</t>
  </si>
  <si>
    <t>Будівництво мережі зовнішнього освітлення прибудинкової території житлового будинку № 241 по вул. Надпільна</t>
  </si>
  <si>
    <t>1.3.3.52</t>
  </si>
  <si>
    <t>Будівництво мережі зовнішнього освітлення прибудинкової території житлового будинку № 227 по вул. Благовісна</t>
  </si>
  <si>
    <t>1.3.3.53</t>
  </si>
  <si>
    <t>Будівництво мережі зовнішнього освітлення прибудинкової території житлових будинків: по вул. Максима Залізняка, 34/1-34/6;по вул. Кооперативна, 3, 5;по вул. Красовського, 6</t>
  </si>
  <si>
    <t>1.3.3.54</t>
  </si>
  <si>
    <t>Будівництво мережі зовнішнього освітлення прибудинкової території житлових будинків № 16, 18, 20 по вул. Ложешнікова</t>
  </si>
  <si>
    <t>1.3.3.55</t>
  </si>
  <si>
    <t>Будівництво мережі зовнішнього освітлення прибудинкової території житлових будинків № 7 по вул. Залізняка та № 4 по вул. Привокзальна</t>
  </si>
  <si>
    <t xml:space="preserve">1. Замовлення та виготовлення ПКД    
</t>
  </si>
  <si>
    <t xml:space="preserve">2. Укладення договору з підрядником та виконання робіт
</t>
  </si>
  <si>
    <t>1.3.3.56</t>
  </si>
  <si>
    <t>Будівництво мережі зовнішнього освітлення прибудинкової території житлового будинку № 16/1 по пров. Стасова</t>
  </si>
  <si>
    <t>1.3.3.57</t>
  </si>
  <si>
    <t>Будівництво мережі зовнішнього освітлення прибудинкової території житлового будинку № 106 по вул. Пастерівській</t>
  </si>
  <si>
    <t>Дія не виконана
Роботи враховані в проекті реконструкції вулиці Пастерівської</t>
  </si>
  <si>
    <t>1.3.3.58</t>
  </si>
  <si>
    <t>Будівництво мережі зовнішнього освітлення пішохідної  алеї вздовж житлових будинків № 37-39 по вул. Сумгаїтській</t>
  </si>
  <si>
    <t>1.3.3.59</t>
  </si>
  <si>
    <t>Будівництво мережі зовнішнього освітлення прибудинкової території житлових будинків № 52-54 по просп. Хіміків</t>
  </si>
  <si>
    <t>1.3.3.60</t>
  </si>
  <si>
    <t>Будівництво мережі зовнішнього освітлення прибудинкової території житлових будинків № 7, 9 по вул. Чорновола</t>
  </si>
  <si>
    <t>1.3.3.61</t>
  </si>
  <si>
    <t>Будівництво мережі зовнішнього освітлення прибудинкової території житлового будинку № 325 по бул. Шевченка</t>
  </si>
  <si>
    <t>1.3.3.63</t>
  </si>
  <si>
    <t>Будівництво мережі зовнішнього освітлення по вул. Гоголя від вул. Пастерівська до вул. Гуржіївська</t>
  </si>
  <si>
    <t xml:space="preserve">1. Замовлення та виготовлення ПКД   
</t>
  </si>
  <si>
    <t>1.3.3.64</t>
  </si>
  <si>
    <t>Будівництво мережі зовнішнього освітлення внутрішньоквартального проїзду від вул. Смілянська до житлового будинку 126/2 по вул. Смілянська</t>
  </si>
  <si>
    <t>Дія не виконана
Роботи повинен виконати забудовник в межах наданих йому містобудівних умов</t>
  </si>
  <si>
    <t>1.3.3.65</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</si>
  <si>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</si>
  <si>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1.3.3.128</t>
  </si>
  <si>
    <t xml:space="preserve">Реконструкція мереж зовнішнього освітлення прибудинкової території житлових будинків № 1, 3, 5 по вул. Сержанта Смірнова </t>
  </si>
  <si>
    <t>Дія виконана
Виготовлено ПКД. Роботи виконані. Встановлено 19 од. металевих опор, 21 од. світлодіодних світильників, натянуто 0,394 км  СІП-4, 0,02 км кабелю</t>
  </si>
  <si>
    <t xml:space="preserve">1. Замовлення та виготовлення ПКД  </t>
  </si>
  <si>
    <t xml:space="preserve">  2. Укладання договору з підрядником та виконання робіт   </t>
  </si>
  <si>
    <t>1.3.3.129</t>
  </si>
  <si>
    <t>Будівництво мережі зовнішнього освітлення прибудинкової території житлових будинків №6 по  вул. Сержанта Жужоми</t>
  </si>
  <si>
    <t>1.3.3.137</t>
  </si>
  <si>
    <t>Реконструкція мережі зовнішнього освітлення вулиці Кобзарської (внески в статутний капітал КП "Міськсвітло")</t>
  </si>
  <si>
    <t xml:space="preserve">Дія виконана
Виготовлено ПКД. Роботи виконані. Встановлено 8 од. залізобетонних опор, 36 од. світлодіодних світильників, натянуто 0,06  км кабелю та 1,259 км СІП-4, 1 шафу керування </t>
  </si>
  <si>
    <t xml:space="preserve">до 31.05                        </t>
  </si>
  <si>
    <t xml:space="preserve">до 31.06                        </t>
  </si>
  <si>
    <t>1.3.3.138</t>
  </si>
  <si>
    <t>Реконструкція мережі зовнішнього освітлення вул. Можайського (внески в статутний капітал КП ’Міськсвітло’)</t>
  </si>
  <si>
    <t>1.3.3.142</t>
  </si>
  <si>
    <t xml:space="preserve">Реконструкція мережі зовнішнього освітлення по вул.Одеській в м.Черкаси (внески в статутний капітал  КП "Міськсвітло") </t>
  </si>
  <si>
    <t>Дія виконана
Виготовлено ПКД.
Встановлено 19 од. залізобетонних опор, 233 од. світлодіодних світильників, натянуто 0,262 км кабелю та 6,302 км СІП-4
Роботи виконані</t>
  </si>
  <si>
    <t>1. Укладання договору з підрядником та виконання робіт</t>
  </si>
  <si>
    <t xml:space="preserve">до 30.04                      </t>
  </si>
  <si>
    <t xml:space="preserve">  2. Підписання актів та розрахунки</t>
  </si>
  <si>
    <t>1.3.3.167</t>
  </si>
  <si>
    <t xml:space="preserve">Реконструкція мережі зовнішнього освітлення по вул. Вернигори (внески в статуний капітал  КП "Міськсвітло")  </t>
  </si>
  <si>
    <t>1.3.3.174</t>
  </si>
  <si>
    <t xml:space="preserve">Реконструкція мережі зовнішнього освітлення по вул. Лазарєва (внески в статуний капітал  КП "Міськсвітло")  </t>
  </si>
  <si>
    <t>1.3.3.176</t>
  </si>
  <si>
    <t>Реконструкція мережі зовнішнього освітлення вул. Менделєєва (внески в статутний капітал КП ’Міськсвітло’)</t>
  </si>
  <si>
    <t>1.3.3.188</t>
  </si>
  <si>
    <t xml:space="preserve">Реконструкція мережі зовнішнього освітлення по вул.Онопрієнка (внески в статуний капітал  КП "Міськсвітло")  </t>
  </si>
  <si>
    <t>1.3.3.207</t>
  </si>
  <si>
    <t xml:space="preserve">Реконструкція мережі зовнішнього освітлення по вул. Руставі в м.Черкаси (внески в статутний капітал  КП "Міськсвітло") </t>
  </si>
  <si>
    <t>Дія виконана
Виготовлено ПКД
Роботи виконані. Встановлено 167 од. світлодіодних світильників, натянуто 0,1 км кабелю та 5,802 км СІП-4</t>
  </si>
  <si>
    <t xml:space="preserve">1. Укладання договору з підрядником та виконання робіт </t>
  </si>
  <si>
    <t>Дія виконана частково
Виготовлено ПКД, виконуються роботи</t>
  </si>
  <si>
    <t xml:space="preserve"> 2. Підписання актів та розрахунки</t>
  </si>
  <si>
    <t>1.3.3.208</t>
  </si>
  <si>
    <t>Реконструкція мережі зовнішнього освітлення вул. Святотроїцька в м.Черкаси (внески в статутний капітал КП "Міськсвітло")</t>
  </si>
  <si>
    <t>Дія виконана
Виготовлено ПКД
Роботи виконані. Встановлено 9 од. залізобетонних опор, 42 од. світлодіодних світильників, натянуто 0,779 км  СІП-4</t>
  </si>
  <si>
    <t xml:space="preserve">2. Укладання договору з підрядником та виконання робіт   </t>
  </si>
  <si>
    <t xml:space="preserve">до 31.06                       </t>
  </si>
  <si>
    <t>1.3.3.228</t>
  </si>
  <si>
    <t xml:space="preserve">Реконструкція мережі зовнішнього освітлення по вул.Сумгаїтській (від вул. 30 років Перемоги до вул. Одеської) в м.Черкаси (внески в статутний капітал  КП "Міськсвітло") </t>
  </si>
  <si>
    <t>Дія виконана
Роботи виконані. Встановлено 318 од. світлодіодних світильників, натянуто 0,1 км кабелю та 5,782 км СІП-4</t>
  </si>
  <si>
    <t>1.3.3.230</t>
  </si>
  <si>
    <t>Реконструкція мережі зовнішнього освітлення вул. Тараскова (внески в статутний капітал КП ’Міськсвітло’)</t>
  </si>
  <si>
    <t>1.3.3.235</t>
  </si>
  <si>
    <t>Реконструкція мережі зовнішнього освітлення вул. Генерала Момота (внески в статутний капітал КП "Міськсвітло")</t>
  </si>
  <si>
    <t>1.3.3.241</t>
  </si>
  <si>
    <t>Реконструкція мережі зовнішнього освітлення вул. Хоменка (внески в статутний капітал КП "Міськсвітло")</t>
  </si>
  <si>
    <t>1.3.3.242</t>
  </si>
  <si>
    <t xml:space="preserve"> Реконструкція мережі зовнішнього освітлення прибудинкової території житлових будинків № 30, 32  по вул. Хоменка  (внески в статутний капітал КП "Міськсвітло")</t>
  </si>
  <si>
    <t>1.3.3.256</t>
  </si>
  <si>
    <t>Реконструкція мереж зовнішнього освітлення прибудинкової території житлових будинків  № 4, 6, 8 по вул. Героїв Майдану (внески в статутний капітал КП "Міськсвітло")</t>
  </si>
  <si>
    <t>1.3.3.262</t>
  </si>
  <si>
    <t xml:space="preserve">Капітальний ремонт  шаф управління зовнішнім освітленням міста в Придніпровському районі (заміна 31 одиниця шаф) (внески в статуний капітал  КП "Міськсвітло") </t>
  </si>
  <si>
    <t>1.3.3.263</t>
  </si>
  <si>
    <t xml:space="preserve">Капітальний ремонт  шаф управління зовнішнім освітленням міста в Соснівському районі (заміна 36 одиниць шаф) (внески в статуний капітал  КП "Міськсвітло") </t>
  </si>
  <si>
    <t>1.3.3.264</t>
  </si>
  <si>
    <t xml:space="preserve">Капітальний ремонт вул. Смілянська (встановлення регульованого пішохідного світлофору навпроти будинку № 133 по вул. Смілянській) в м. Черкаси </t>
  </si>
  <si>
    <t>1.3.3.265</t>
  </si>
  <si>
    <t xml:space="preserve">Капітальний ремонт вул. 30 років Перемоги (встановлення регульованого пішохідного світлофору поблизу житлового будинку № 4) в м. Черкаси </t>
  </si>
  <si>
    <t>1.3.3.266</t>
  </si>
  <si>
    <t>Будівництво мережі зовнішнього освітлення прибудинкових територій житлового будинку № 8а, 8/1 по вул. Одеській</t>
  </si>
  <si>
    <t>1.3.3.267</t>
  </si>
  <si>
    <t>Будівництво мережі зовнішнього освітлення прибудинкових територій житлового будинку № 12/1, 14  по вул. Одеській</t>
  </si>
  <si>
    <t>1.3.3.269</t>
  </si>
  <si>
    <t>Капітальний ремонт мережі зовнішнього освітлення прибудинкової території житлових будинків № 163 по вул. Нарбутівська (внески в статутний капітал КП "Міськсвітло")</t>
  </si>
  <si>
    <t xml:space="preserve">Департамент 
житлово-комунального комплексу,
 КП "Міськсвітло"
</t>
  </si>
  <si>
    <t>1.3.3.270</t>
  </si>
  <si>
    <t xml:space="preserve">Капітальний ремонт мережі зовнішнього освітлення прибудинкової території житлових будинків № 130 по вул. Юрія Іллєнка
 (внески в статутний капітал КП "Міськсвітло")
</t>
  </si>
  <si>
    <t>1.3.3.271</t>
  </si>
  <si>
    <t xml:space="preserve">Будівництво мережі зовнішнього освітлення прибудинкової території житлових будинків № 43 по вул. Сергія Амброса та № 9 по вул. Різдвяна
(внески в статутний капітал КП "Міськсвітло")
</t>
  </si>
  <si>
    <t>1.3.3.272</t>
  </si>
  <si>
    <t>Капітальний ремонт пішохідної алеї від житлових будинків 31, 33 по вул. Симиренківська до вул. Гетьмана Сагайдачного</t>
  </si>
  <si>
    <t>1.3.3.273</t>
  </si>
  <si>
    <t>Капітальний ремонт пішохідної алеї від житлового будинку № 41 по вул. Різдвяній до вул. Різдвяної</t>
  </si>
  <si>
    <t>1.3.3.274</t>
  </si>
  <si>
    <t>Будівництво мереж зовнішнього освітлення прибудинкової території ж/б № 419 по бул. Шевченка</t>
  </si>
  <si>
    <t>Будівництво мереж здійснено у склада іншого об'єкта (дія 1.3.3.301)</t>
  </si>
  <si>
    <t xml:space="preserve"> 2. Укладання договору з підрядником та виконання робіт  </t>
  </si>
  <si>
    <t>1.3.3.275</t>
  </si>
  <si>
    <t>Будівництво мереж зовнішнього освітлення прибудинкової території ж/б № 61 по вул. Кобзарська</t>
  </si>
  <si>
    <t xml:space="preserve">  2. Укладання договору з підрядником та виконання робіт  </t>
  </si>
  <si>
    <t>1.3.3.278</t>
  </si>
  <si>
    <t xml:space="preserve">Будівництво мереж зовнішнього освітлення прибудинкової території ж/б № 209 по вул.Чехова </t>
  </si>
  <si>
    <t>Дію виконано частково
Укладено договір на виготовлення ПКД</t>
  </si>
  <si>
    <t>1.3.3.279</t>
  </si>
  <si>
    <t>Будівництво мереж зовнішнього освітлення пішохідної алеї від вул.Благовісна до ж/б № 262 по вул.Благовісна</t>
  </si>
  <si>
    <t>1.3.3.281</t>
  </si>
  <si>
    <t>Будівництво мереж зовнішнього освітлення прибудинкової території житлового будинку № 15 по вул. Героїв Дніпра</t>
  </si>
  <si>
    <t xml:space="preserve">2. Укладання договору з підрядником та виконання робіт  </t>
  </si>
  <si>
    <t>1.3.3.284</t>
  </si>
  <si>
    <t>Капітальний ремонт шаф управління зовнішнім освітленням міста в Придніпровському районі (4 одиниці) (внески в статуний капітал  КП "Міськсвітло")</t>
  </si>
  <si>
    <t>1.3.3.285</t>
  </si>
  <si>
    <t xml:space="preserve">Капітальний ремонт шаф управління зовнішнім освітленням міста в Соснівському районі (4 одиниці) (внески в статуний капітал  КП "Міськсвітло")  </t>
  </si>
  <si>
    <t>1.3.3.286</t>
  </si>
  <si>
    <t>Реконструкція мережі зовнішнього освітлення по вул.Гетьмана Сагайдачного (від вул.В'ячеслава Чорновола до вул.Пацаєва) (внески в статутний капітал КП “Міськсвітло”)</t>
  </si>
  <si>
    <t xml:space="preserve">до 31.05                            </t>
  </si>
  <si>
    <t>Дія виконана
Виготовлено ПКД
Роботи виконані. Встановлено 22 од. залізобетонних опор, 119 од. світлодіодних світильників, натянуто 1,421 км СІП-4</t>
  </si>
  <si>
    <t xml:space="preserve">до 31.07                            </t>
  </si>
  <si>
    <t>1.3.3.287</t>
  </si>
  <si>
    <t>Реконструкція мереж зовнішнього освітлення Алеї Путейка (внески в статутний капітал КП “Міськсвітло”)</t>
  </si>
  <si>
    <t>Дія виконана
Виготовлено ПКД
Роботи виконані. Встановлено додатково 1 металеву опору з 2 плафонами "Шар", 71 од. фундаментних блоків  та 140 од. муфт з'єднувальних,  142 од . світлодіодних лампочок</t>
  </si>
  <si>
    <t xml:space="preserve"> 2. Укладання договору з підрядником та виконання робіт   </t>
  </si>
  <si>
    <t xml:space="preserve">до 31.06                            </t>
  </si>
  <si>
    <t>1.3.3.288</t>
  </si>
  <si>
    <t>Реконструкція мережі зовнішнього освітлення по вул. Верхня Горова в м.Черкаси (внески в статутний капітал КП "Міськсвітло")</t>
  </si>
  <si>
    <t>Дія виконана
Виготовлено ПКД
Роботи виконані. Встановлено 3 од. залізобетонних опор,  4 од. металевих опор, 38 од. світлодіодних світильників, 3 од. світильників ЖКУ-100, натянуто 0,453км  СІП-4</t>
  </si>
  <si>
    <t xml:space="preserve">до 31.06                         </t>
  </si>
  <si>
    <t>1.3.3.289</t>
  </si>
  <si>
    <t xml:space="preserve">Реконструкція мереж зовнішнього освітлення прибудинкової території ж/б № 103 по вул. Волкова (внески в статуний капітал  КП "Міськсвітло"  </t>
  </si>
  <si>
    <t>Дія виконана
Виготовлено ПКД
Роботи виконані. Встановлено 4 од. залізобетонних опор, 13 од. світлодіодних світильників, натянуто 0,323 км  СІП-4</t>
  </si>
  <si>
    <t>1.3.3.290</t>
  </si>
  <si>
    <t xml:space="preserve">Реконструкція мереж зовнішнього освітлення прибудинкової території ж/б № 75 по вул. Волкова (внески в статуний капітал  КП "Міськсвітло"  </t>
  </si>
  <si>
    <t xml:space="preserve">до 31.05                         </t>
  </si>
  <si>
    <t>Дія виконана
Виготовлено ПКД
Роботи виконані. лено 5 од. металевих опор, 12 од. світлодіодних світильників, натянуто 0,245 км  СІП-4</t>
  </si>
  <si>
    <t>1.3.3.291</t>
  </si>
  <si>
    <t xml:space="preserve">Реконструкція мереж зовнішнього освітлення прибудинкової території ж/б № 185, 187 по вул. Нарбутівська (внески в статуний капітал  КП "Міськсвітло"  </t>
  </si>
  <si>
    <t>Дія виконана
Виготовлено ПКД
Роботи виконані. Встановлено 1 од. залізобетонних опор, 11 од. світлодіодних світильників, натянуто 0,394 км  СІП-4</t>
  </si>
  <si>
    <t>1.3.3.292</t>
  </si>
  <si>
    <t xml:space="preserve">Реконструкція мереж зовнішнього освітлення прибудинкової території житлових будинків № 29, 31, 35 по вул. Героїв Дніпра (внески в статуний капітал  КП "Міськсвітло"  </t>
  </si>
  <si>
    <t>Дія виконана
Виготовлено ПКД
Роботи виконані. Встановлено 15 од. металевих опор, 18 од. світлодіодних світильників, натянуто 0,343 км  СІП-4</t>
  </si>
  <si>
    <t xml:space="preserve">до 31.05                          </t>
  </si>
  <si>
    <t xml:space="preserve">до 31.07                        </t>
  </si>
  <si>
    <t>1.3.3.293</t>
  </si>
  <si>
    <t xml:space="preserve">Реконструкція мереж зовнішнього освітлення прибудинкової території ж/б № 43,45,47,49,51 по вул. Г. Дніпра (внески в статуний капітал  КП "Міськсвітло")  </t>
  </si>
  <si>
    <t>Дія виконана
Виготовлено ПКД
Роботи виконані. Встановлено 24 од. металевих опор, 24 од. світлодіодних світильників, натянуто 0,540 км  СІП-4, 0,02 км кабелю</t>
  </si>
  <si>
    <t>1.3.3.294</t>
  </si>
  <si>
    <t xml:space="preserve">Реконструкція мережі зовнішнього освітлення по вул. Хрещатик (внески в статуний капітал  КП "Міськсвітло")  </t>
  </si>
  <si>
    <t>1.3.3.295</t>
  </si>
  <si>
    <t xml:space="preserve">Реконструкція мережі зовнішнього освітлення по вул. Десантників (внески в статуний капітал  КП "Міськсвітло")  </t>
  </si>
  <si>
    <t>1.3.3.296</t>
  </si>
  <si>
    <t xml:space="preserve">Реконструкція мережі зовнішнього освітлення по вул. Лісова Просіка (внески в статуний капітал  КП "Міськсвітло")  </t>
  </si>
  <si>
    <t>1.3.3.297</t>
  </si>
  <si>
    <t xml:space="preserve">Реконструкція мережі зовнішнього освітлення по вул. Максима Залізняка (внески в статуний капітал  КП "Міськсвітло")  </t>
  </si>
  <si>
    <t xml:space="preserve">1.Замовлення та виготовлення ПКД </t>
  </si>
  <si>
    <t>2.Укладання договору з підрядником та виконання робіт</t>
  </si>
  <si>
    <t>3.Підписання актів та розрахунки</t>
  </si>
  <si>
    <t>1.3.3.301</t>
  </si>
  <si>
    <t>Будівництво мереж зовнішнього освітлення прибудинкової території житлових будинків №№ 417, 419 по бульв. Шевченка та № 79 по вул. Кобзарська</t>
  </si>
  <si>
    <t>1.3.3.303</t>
  </si>
  <si>
    <t>Реконструкція мереж зовнішнього освітлення прибудинкової території житлових будинків  № 12, 14 по вул. Академіка Корольова (внески в статутний капітал  КП "Міськсвітло")</t>
  </si>
  <si>
    <t>1.3.3.304</t>
  </si>
  <si>
    <t>Реконструкція мереж зовнішнього освітлення прибудинкової території житлового будинку  № 16 по вул. Академіка Корольова (внески в статутний капітал  КП "Міськсвітло")</t>
  </si>
  <si>
    <t>1.3.3.305</t>
  </si>
  <si>
    <t>Реконструкція мереж зовнішнього освітлення прибудинкової території житлових будинків  № 15, 15/1, 17, 19, 21 по вул. Олександра Маламужа (внески в статутний капітал  КП "Міськсвітло")</t>
  </si>
  <si>
    <t>1.3.3.306</t>
  </si>
  <si>
    <t>Реконструкція мереж зовнішнього освітлення прибудинкової території житлових будинків  № 13/1, 13/2 по вул. Олексія Панченка  (внески в статутний капітал  КП "Міськсвітло")</t>
  </si>
  <si>
    <t>1.3.3.307</t>
  </si>
  <si>
    <t>Реконструкція мереж зовнішнього освітлення прибудинкової території житлового  будинку  № 95 по вул. Крилова(внески в статутний капітал  КП "Міськсвітло")</t>
  </si>
  <si>
    <t>1.3.3.308</t>
  </si>
  <si>
    <t>Реконструкція мереж зовнішнього освітлення прибудинкової території житлових будинків  № 2, 4 по вул. Тараскова  (внески в статутний капітал  КП "Міськсвітло")</t>
  </si>
  <si>
    <t>1.3.3.309</t>
  </si>
  <si>
    <t>Реконструкція мереж зовнішнього освітлення прибудинкової території житлових будинків  № 10, 12 по вул. Тараскова  (внески в статутний капітал  КП "Міськсвітло")</t>
  </si>
  <si>
    <t>1.3.3.310</t>
  </si>
  <si>
    <t>Реконструкція мереж зовнішнього освітлення прибудинкової території житлових будинків  № 16, 18  по вул. Тараскова (внески в статутний капітал  КП "Міськсвітло")</t>
  </si>
  <si>
    <t>1.3.3.311</t>
  </si>
  <si>
    <t>Реконструкція мереж зовнішнього освітлення прибудинкової території житлового будинку  № 12 по вул. прикордонника Лазаренка (внески в статутний капітал  КП "Міськсвітло")</t>
  </si>
  <si>
    <t>1.3.3.312</t>
  </si>
  <si>
    <t>Реконструкція мереж зовнішнього освітлення прибудинкової території житлових будинків  № 6, 8, 8/1, 10, 10/1, 10/2  по вул. прикордонника Лазаренка  (внески в статутний капітал  КП "Міськсвітло")</t>
  </si>
  <si>
    <t>1.3.3.313</t>
  </si>
  <si>
    <t>Реконструкція мережі зовнішнього освітлення вул. Олексія Панченко (внески в статутний капітал  КП "Міськсвітло")</t>
  </si>
  <si>
    <t>1.3.3.314</t>
  </si>
  <si>
    <t>Реконструкція мережі зовнішнього освітлення вул. Пахарів Хутір (внески в статутний капітал  КП "Міськсвітло")</t>
  </si>
  <si>
    <t>1.3.3.315</t>
  </si>
  <si>
    <t>Реконструкція мережі зовнішнього освітлення вул. Смаглія (внески в статутний капітал  КП "Міськсвітло")</t>
  </si>
  <si>
    <t>1.3.3.316</t>
  </si>
  <si>
    <t>Реконструкція мережі зовнішнього освітлення вул. прикордонника Лазаренка  (внески в статутний капітал  КП "Міськсвітло")</t>
  </si>
  <si>
    <t>1.3.3.317</t>
  </si>
  <si>
    <t>Реконструкція мережі зовнішнього освітлення вул. Героїв Майдану  (внески в статутний капітал  КП "Міськсвітло")</t>
  </si>
  <si>
    <t>1.3.3.318</t>
  </si>
  <si>
    <t>Реконструкція мережі зовнішнього освітлення вул. Мечникова(внески в статутний капітал  КП "Міськсвітло")</t>
  </si>
  <si>
    <t>1.3.3.319</t>
  </si>
  <si>
    <t>Реконструкція мережі зовнішнього освітлення вул. Ціолковського(внески в статутний капітал  КП "Міськсвітло")</t>
  </si>
  <si>
    <t>1.3.3.320</t>
  </si>
  <si>
    <t>Реконструкція мережі зовнішнього освітлення вул. Грузиненка  (внески в статутний капітал  КП "Міськсвітло")</t>
  </si>
  <si>
    <t>1.3.3.321</t>
  </si>
  <si>
    <t>Реконструкція мережі зовнішнього освітлення вул. Соснівська  (внески в статутний капітал  КП "Міськсвітло")</t>
  </si>
  <si>
    <t>1.3.3.322</t>
  </si>
  <si>
    <t>Реконструкція мережі зовнішнього освітлення вул. Золотоніська  (внески в статутний капітал  КП "Міськсвітло")</t>
  </si>
  <si>
    <t>1.3.4. Покращення стану безпеки руху</t>
  </si>
  <si>
    <t xml:space="preserve">Дія виконана частково
Виготовлено ПКД
</t>
  </si>
  <si>
    <t>Дія виконана
Відремонтовано 22 зупинки</t>
  </si>
  <si>
    <t>Реконструкція із застосуванням щебенево-мастичного асфальтобетону бульв. Шевченка (від вул. Лазарєва до вул. Небесної Сотні), м. Черкаси (з ПКД)</t>
  </si>
  <si>
    <t>Дія виконана частково
Отримано відмову в реєстрації  УДКСУ у м.Черкасах у звязку з проведенням тендерної закупівлі до 01.08.2017. Роботи буде продовжено після судового зобовязання реєстрації договору в УДКСУ у м.Черкасах. Проводяться судові засідання</t>
  </si>
  <si>
    <t xml:space="preserve">1.Виконання робіт </t>
  </si>
  <si>
    <t>Дія виконана частково
Проводяться роботи щодо укладання верхнього шару асфальту. Загалом роботи виконані на 75%.</t>
  </si>
  <si>
    <t>1.3.5.2</t>
  </si>
  <si>
    <t>Реконструкція із застосуванням щебенево-мастичного асфальтобетону бульв. Шевченка (від вул. Небесної Сотні до вул. Г.Сталінграда), м. Черкаси (з ПКД)</t>
  </si>
  <si>
    <t>Дія виконана частково
Отримано відмову в реєстрації  УДКСУ у м.Черкасах у звязку з проведенням тендерної закупівлі до 01.08.2017. Роботи буде продовжено після судового зобовязання реєстрації договору в УДКСУ у м.Черкасах. По договору на додаткові роботи частково виконані та оплачені роботи</t>
  </si>
  <si>
    <t xml:space="preserve">Дія виконана частково
Проводяться роботи щодо укладання верхнього шару асфальту. Загалом роботи виконані на 80%. </t>
  </si>
  <si>
    <t>Реконструкція із застосуванням щебенево-мастичного асфальтобетону бульв. Шевченка (від вул. Г.Сталінграда до вул. Різдв'яна), м. Черкаси (з ПКД)</t>
  </si>
  <si>
    <t>Дія виконана частково
Укладено договори на продовження робіт. Оплачено виконані роботи</t>
  </si>
  <si>
    <t xml:space="preserve">1.Виготовлення ПКД  
</t>
  </si>
  <si>
    <t>Дія виконана частково
Проектно-кошторисну документацію виготовлено. Укладено договір на виконання підрядних робіт. Оплачено аванс</t>
  </si>
  <si>
    <t>Реконструкція із застосуванням щебенево-мастичного асфальтобетону бульв.Шевченка (від вул.Різдв'яна до вул.Добровольського), м.Черкаси</t>
  </si>
  <si>
    <t>1. Коригування проектно-кошторисної документації</t>
  </si>
  <si>
    <t>Дія виконана частково
Укладено договір на виконання коригування проектно-кошторисної документації
Проведено процедуру закупівлі будівельних робіт та визначено переможця.  Укладено договори на виконання будівельних робіт та робіт з авторського та технічного нагляду. Частково виконано та оплачено підрядні роботи</t>
  </si>
  <si>
    <t xml:space="preserve">1.Виготовлення ПКД  </t>
  </si>
  <si>
    <t>Дія виконана
Виготовлено проектно-кошторисну документацію</t>
  </si>
  <si>
    <t>Реконструкція вул. Героїв Дніпра  (від вул. Богдана Хмельницького до вул. Сержанта Смірнова), м. Черкаси (з ПКД)</t>
  </si>
  <si>
    <t>Дія виконана частково
Виконуються роботи щодо облаштування освтлення та благоустрою території</t>
  </si>
  <si>
    <t>Реконструкція вул. Героїв Дніпра  (від вул. Сержанта Жужоми до вул. Богдана Хмельницького), в м. Черкаси (з ПКД)</t>
  </si>
  <si>
    <t>Дія виконана частково 
Отримано відмову в реєстрації  УДКСУ у м.Черкасах у звязку з проведенням тендерної закупівлі до 01.08.2017. Роботи буде продовжено після судового зобовязання реєстрації договору в УДКСУ у м.Черкасах</t>
  </si>
  <si>
    <t>Реконструкція вул. Героїв Дніпра  (від вул. Сержанта Смірнова до вул. Козацька), в м. Черкаси (з ПКД)</t>
  </si>
  <si>
    <t>Дія виконана частково
Укладено договори на продовження робіт. Перераховано аванс та  оплачено виконані роботи</t>
  </si>
  <si>
    <t>Дія виконана
Виготовлено проектно-кошторисну документацію, отримано позитивний експертний звіт. Проведено відкриті торги та визначено виконавця робіт, укладено договір та частково оплачено аванс</t>
  </si>
  <si>
    <t>1.3.7. Реконструкція вул. Молоткова, м. Черкаси (з ПКД)</t>
  </si>
  <si>
    <t>1.3.7.2</t>
  </si>
  <si>
    <t>Реконструкція вул. Молоткова, м. Черкаси (з ПКД) (ІІ черга)</t>
  </si>
  <si>
    <t>до 01.08</t>
  </si>
  <si>
    <t>Дія виконана частково
Укладено договори на продовження робіт та оплачено аванс</t>
  </si>
  <si>
    <t xml:space="preserve">2.Виконання робіт </t>
  </si>
  <si>
    <t xml:space="preserve">Дія виконана частково
Загалом роботи виконані на 80%. </t>
  </si>
  <si>
    <t>1.3.8.1</t>
  </si>
  <si>
    <t>Реконструкція вулиці Сурікова (ІІІ черга)</t>
  </si>
  <si>
    <t>1.Виконання робіт (продовження робіт)</t>
  </si>
  <si>
    <t>2.Підписання актів та розрахунки</t>
  </si>
  <si>
    <t>1.3.8.3</t>
  </si>
  <si>
    <t>Реконструкція вул. Толстого (влаштування автостоянки) в м.Черкаси</t>
  </si>
  <si>
    <t>Дія не виконана
Завершення робіт заплановане у 2019 році</t>
  </si>
  <si>
    <t>1.3.8.16</t>
  </si>
  <si>
    <t>Реконструкція вул. Дашковича (від вул. Гоголя до вул. Хрещатик) в м. Черкаси</t>
  </si>
  <si>
    <t>Реконструкція вул. Ільїна (від вул. Чорновола до вул. Пацаєва) (з ПКД)</t>
  </si>
  <si>
    <t>Дія виконана частково
Проводиться перерахунок кошторисної вартості у звязку з змінами в законодавстві
Отримано позитивний експертний звіт</t>
  </si>
  <si>
    <t>1.3.8.22</t>
  </si>
  <si>
    <t>Реконструкція вул. Сумгаїтської від межі міста до вул.Одеської</t>
  </si>
  <si>
    <t xml:space="preserve">Дія виконана частково
Проводяться роботи щодо укладання верхнього шару асфальту. Загалом роботи виконані на 85%. </t>
  </si>
  <si>
    <t>1.3.8.23</t>
  </si>
  <si>
    <t>Реконструкція вул. Корольова від вул. Оборонної до вул. Вернигори (з ПКД)</t>
  </si>
  <si>
    <t>Дія виконана частково
Проектно-кошторисна документація подана на експертизу та обсяг фінансового забезпечення заплановано використати у 2019 році</t>
  </si>
  <si>
    <t>1.3.8.24</t>
  </si>
  <si>
    <t>Реконструкція вул. Олени Теліги від вул.В. Вергая до вул. М. Грушевського (виготовлення ПКД)</t>
  </si>
  <si>
    <t>1. Виготовлення проектно-кошторисної документації</t>
  </si>
  <si>
    <t>Дія виконана частково
Проводяться роботи по виготовленню проектно-кошторисної документації</t>
  </si>
  <si>
    <t xml:space="preserve"> до 01.06</t>
  </si>
  <si>
    <t>Дія виконана частково. Проектно-кошторисна документація подана на експертизу та обсяг фінансового забезпечення перерозподілено на 2018 рік</t>
  </si>
  <si>
    <t>1.3.8.25</t>
  </si>
  <si>
    <t xml:space="preserve">Реконструкція вул. Менделєєва від вул. Санаторної до вул. Я. Галана </t>
  </si>
  <si>
    <t>Дія виконана частково
Проводяться роботи по коригуванню ПКД</t>
  </si>
  <si>
    <t>Дія виконана частково
Обсяг фінансового забезпечення заплановано використати у 2018 році</t>
  </si>
  <si>
    <t>1.3.8.26</t>
  </si>
  <si>
    <t>Реконструкція із застосуванням щебенево-мастичного асфальтобетону вул. Благовісна від вул. Котовського до вул. Можайського,  м. Черкаси (з ПКД)</t>
  </si>
  <si>
    <t>1.3.8.27</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</si>
  <si>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</si>
  <si>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1.3.8.29</t>
  </si>
  <si>
    <t>Реконструкція вул. С. Жужоми від вул. Гагаріна до вул. Г. Дніпра (з ПКД)</t>
  </si>
  <si>
    <t xml:space="preserve">Дія виконана частково
Проектно-кошторисна документація подана на експертизу </t>
  </si>
  <si>
    <t>1.3.8.30</t>
  </si>
  <si>
    <t>Реконструкція із застосуванням щебенево-мастичного асфальтобетону вул. Благовісної від вул. Котовського до вул. Енгельса (з ПКД)</t>
  </si>
  <si>
    <t>1.3.8.31</t>
  </si>
  <si>
    <t xml:space="preserve">Реконструкція із застосуванням щебенево-мастичного асфальтобетону вул. Гагаріна від вул. Сержанта Жужоми до узвозу Клубний (з ПКД) </t>
  </si>
  <si>
    <t>1.3.8.32</t>
  </si>
  <si>
    <t>Реконструкція із застосуванням щебенево-мастичного асфальтобетону вул. Енгельса від бульв. Шевченка до вул. Бидгощської (з ПКД)</t>
  </si>
  <si>
    <t>1.3.8.34</t>
  </si>
  <si>
    <t>Реконструкція із застосуванням щебенево-мастичного асфальтобетону вул. Смілянської від вул. Фрунзе до вул. 30- річчя Перемоги (з ПКД)</t>
  </si>
  <si>
    <t>1.3.8.35</t>
  </si>
  <si>
    <t>Реконструкція із застосуванням щебенево-мастичного асфальтобетону вул. Котовського від вул. Хрещатик до вул. Одеської (з ПКД)</t>
  </si>
  <si>
    <t>Дія виконана частково
Йде процес розірвання договору на підрядні роботи</t>
  </si>
  <si>
    <t>1.Виконання робіт (при наявності фінансування)</t>
  </si>
  <si>
    <t>Дія не виконана. Відсутнє фінансування</t>
  </si>
  <si>
    <t>1.3.8.39</t>
  </si>
  <si>
    <t>Реконструкція тротуарів по вул. Крилова від бул. Шевченка до пров. Ломоносова та вул. Ломоносова відповідно, м. Черкаси</t>
  </si>
  <si>
    <t>1.3.8.54</t>
  </si>
  <si>
    <t>Реконструкція вул. Самійла Кішки від вул. Чайковського до просп.Хіміків (тротуар), м. Черкаси (з ПКД)</t>
  </si>
  <si>
    <t xml:space="preserve"> до 01.08
</t>
  </si>
  <si>
    <t>Дія виконана частково
Проектно-кошторисна документація подана на експертизу Отримано позитивний експертний звіт</t>
  </si>
  <si>
    <t>Відсутнє фінансування із міського бюджету</t>
  </si>
  <si>
    <t>1.3.8.55</t>
  </si>
  <si>
    <t>Реконструкція тротуару від вул. Смілянська до буд. №126/1 в м.Черкаси</t>
  </si>
  <si>
    <t>1.3.8.56</t>
  </si>
  <si>
    <t>Реконструкція вул. Богдана Хмельницького (тротуар від вул. Гагаріна до вул. Героїв Дніпра)</t>
  </si>
  <si>
    <t>до 31.09</t>
  </si>
  <si>
    <t>1.3.8.60</t>
  </si>
  <si>
    <t>Реконструкція вул.Пастерівська (від вул.Капітана Пилипенка до проспекту Хіміків) в місті Черкаси</t>
  </si>
  <si>
    <t>Дія виконана частково
Виготовлено ПКД, звід ДП "НДІПРОЕКТРЕКОНСТРУКЦІЯ" від 14 грудня 2017 №508</t>
  </si>
  <si>
    <t>1.3.8.61</t>
  </si>
  <si>
    <t>Реконструкція вул.Різдвяна (від проспекту Хіміків до будинку 300) в місті Черкаси</t>
  </si>
  <si>
    <t>Дія виконана частково
Виготовлено ПКД, звід ДП "НДІПРОЕКТРЕКОНСТРУКЦІЯ" від 08 грудня 2017 №497</t>
  </si>
  <si>
    <t>1.3.8.62</t>
  </si>
  <si>
    <t>Реконструкція вул.Смаглія</t>
  </si>
  <si>
    <t xml:space="preserve">1.Заключення угоди </t>
  </si>
  <si>
    <t>Дія не виконана 
Укладено договір на завершення ПКД</t>
  </si>
  <si>
    <t>Дію виконано частково
Частково виготовлено ПКД</t>
  </si>
  <si>
    <t>1.3.8.63</t>
  </si>
  <si>
    <t>Реконструкція провулку Богдана Хмельницького м. Черкаси</t>
  </si>
  <si>
    <t>Дія виконана частково
Уточнено види робіт та подано зміни до бюджету в частині назви обєкту. Після прийняття сесією міської ради змін буде укладено договір на виготовлення проектно-кошторисної документації
Виготовлено проектно-кошторисну документацію</t>
  </si>
  <si>
    <t>1.3.8.64</t>
  </si>
  <si>
    <t>Реконструкція вул.Хрещатик (від вул.Пушкіна до вул.Грушевського) в м.Черкаси</t>
  </si>
  <si>
    <t>Реконструкція вул.Гуржіївська від вул.Верхня Горова до вул.Надпільна в м.Черкаси (з ПКД)</t>
  </si>
  <si>
    <t xml:space="preserve"> до 29.12
</t>
  </si>
  <si>
    <t>1.3.8.66</t>
  </si>
  <si>
    <t>Реконструкція вул.30-річчя Перемоги від вул.Руставі до вул.Смілянська м.Черкаси</t>
  </si>
  <si>
    <t>Реконструкція Чехова від вул.Нижня Горова до вул.Гетьмана Сагайдачного м.Черкаси</t>
  </si>
  <si>
    <t>1.3.8.68</t>
  </si>
  <si>
    <t>Реконструкція вул.Різдвяна від вул. Толстого до вул. Нарбутівська м.Черкаси</t>
  </si>
  <si>
    <t>Дію не виконано. Обсяг фінансового забезпечення заплановано використати у 2019 році</t>
  </si>
  <si>
    <t>1.3.8.69</t>
  </si>
  <si>
    <t>Реконструкція вул.Самійла Кішки від вул.Бидгощська до пр-т Хіміків м.Черкаси</t>
  </si>
  <si>
    <t>1.3.8.70</t>
  </si>
  <si>
    <t>Реконструкція вул.Чайковського від вул.Максима Залізняка до вул. В'ячеслава Чорновола м.Черкаси</t>
  </si>
  <si>
    <t>Дія виконана частково. Укладено договір на виконання геодезичних робіт.
Геодезичні роботи виконано в повному обсязі</t>
  </si>
  <si>
    <t>1.3.8.71</t>
  </si>
  <si>
    <t>Реконструкція вул.Академіка Корольова від вул.Сумгаїтська до вул. Олени Теліги м.Черкаси</t>
  </si>
  <si>
    <t>1.3.8.72</t>
  </si>
  <si>
    <t>Реконструкція вул.Гагаріна від вул.С.Жужоми до вул.С.Смірнова м.Черкаси</t>
  </si>
  <si>
    <t>1.3.9.1</t>
  </si>
  <si>
    <t>Капітальний ремонт об"єктів вулично-дорожньої мережі</t>
  </si>
  <si>
    <t>Дія виконана частково
Заключено 13 договорів на виготовлення ПКД, з низ 8 виготовлено. Укладено 7 договорів на виконання робіт</t>
  </si>
  <si>
    <t xml:space="preserve">  до 31.10 </t>
  </si>
  <si>
    <t>Дія виконана частково
Роботи виконані частково, завершення робіт заплановане у 2019 році</t>
  </si>
  <si>
    <t>1.3.9.4</t>
  </si>
  <si>
    <t>Капітальний ремонт вул. Смілянська (від вул. 30 років Перемоги до межі міста) в м.Черкаси</t>
  </si>
  <si>
    <t>1.3.9.5</t>
  </si>
  <si>
    <t>Капітальний ремонт вул. Небесної сотні (від бул.Шевченка до вул. Благовісної )</t>
  </si>
  <si>
    <t>1.3.9.6</t>
  </si>
  <si>
    <t>Капітальний ремонт вул. Хоменка</t>
  </si>
  <si>
    <t>Дія виконана частково
Виготовлено ПКД, виконуються роботи у межах фінансування</t>
  </si>
  <si>
    <t>Дія виконана частково
Ведуться роботи</t>
  </si>
  <si>
    <t>1.3.9.8</t>
  </si>
  <si>
    <t>Капітальний ремонт вул. Митницької (від вул. Максима Залізняка до вул.Надпільна, від бульв.Шевченка до вул.Верхня Горова)</t>
  </si>
  <si>
    <t>1.3.9.10</t>
  </si>
  <si>
    <t>Капітальний ремонт вул. Волкова (від вул. Чорновола до вул. Різдвяної)</t>
  </si>
  <si>
    <t>1.3.9.11</t>
  </si>
  <si>
    <t xml:space="preserve">Капітальний ремонт 
вул. Різдвяна (від бул.Шевченка до вул.Толстого)
</t>
  </si>
  <si>
    <t xml:space="preserve">  до 31.10</t>
  </si>
  <si>
    <t>1.3.9.12</t>
  </si>
  <si>
    <t xml:space="preserve">Реконструкція вул.Нечуй-Левицького (від вул.Чіковані до пр.Хіміків) </t>
  </si>
  <si>
    <t>1.3.9.13</t>
  </si>
  <si>
    <t>Капітальний ремонт вул. Чіковані (від вул. Нечуй-Левицького до вул. Чорновола)</t>
  </si>
  <si>
    <t>1.3.9.15</t>
  </si>
  <si>
    <t>Капремонт вул.Кавказька від вул.Франка до вул.Крилова</t>
  </si>
  <si>
    <t>1.3.9.16</t>
  </si>
  <si>
    <t>Капремонт вул 2-го Українського Фронту</t>
  </si>
  <si>
    <t>1.3.9.17</t>
  </si>
  <si>
    <t>Капремонт вул Карбишева</t>
  </si>
  <si>
    <t>1.3.9.18</t>
  </si>
  <si>
    <t>Капітальний ремонт вул. Крилова (від провулку Молдавський до вул. Максима Кривоноса) в м.Черкаси</t>
  </si>
  <si>
    <t>1.3.9.19</t>
  </si>
  <si>
    <t>Капітальний ремонт вул.Героїв Чорнобиля (від вул. Надпільної до вул. Сумгаїтської)</t>
  </si>
  <si>
    <t>1.3.9.20</t>
  </si>
  <si>
    <t>Капітальний ремонт вул. Чіковані (від вул. Вячеслава Галви до вул. Пастерівської)</t>
  </si>
  <si>
    <t>Дія виконана частково
Укладено договори на виконання підрядних робіт, авторського та технічного нагляду. Роботи виконано та оплачено в повному обсязі</t>
  </si>
  <si>
    <t>Дія виконана частково
Проведено перерахунок кошторисної вартості у звязку з змінами в законодавстві та подано оголошення про проведення відкритих торгів</t>
  </si>
  <si>
    <t>Капітальний ремонт бульв. Шевченка від вул. Університетської до вул. Можайського (з ПКД)</t>
  </si>
  <si>
    <t>Дія виконана частково
Отримано позитивний експертний звіт. 
Проведено процедуру закупівлі будівельних робіт та визначено переможця. 
Укладено договори на виконання будівельних робіт, робіт з технічного та авторського нагляду
Роботи виконано на 20%</t>
  </si>
  <si>
    <t>Дія виконана частково
Проектно-кошторисна документація подана на експертизу</t>
  </si>
  <si>
    <t xml:space="preserve">до 01.10
</t>
  </si>
  <si>
    <t>1.3.9.24</t>
  </si>
  <si>
    <t>Капітальний ремонт провулку Можайського</t>
  </si>
  <si>
    <t>1.3.9.25</t>
  </si>
  <si>
    <t>Капітальний ремонт провулку Ханенка</t>
  </si>
  <si>
    <t>1.3.9.36</t>
  </si>
  <si>
    <t xml:space="preserve"> Капітальний ремонт вул.Кооперативна</t>
  </si>
  <si>
    <t>1.3.9.52</t>
  </si>
  <si>
    <t xml:space="preserve">Капітальний ремонт вул. Гоголя (від вул. Небесної Сотні до вул. Смілянська) в м. Черкаси </t>
  </si>
  <si>
    <t>1.3.9.54</t>
  </si>
  <si>
    <t xml:space="preserve">Капітальний ремонт вулиці Мечникова в м. Черкаси </t>
  </si>
  <si>
    <t xml:space="preserve">2. Укладення договору з підрядником та виконання робіт 
</t>
  </si>
  <si>
    <t>1.3.9.72</t>
  </si>
  <si>
    <t xml:space="preserve">Капітальний ремонт пров. Житлокоопівський </t>
  </si>
  <si>
    <t>Дія виконана 
Виготовлено ПКД</t>
  </si>
  <si>
    <t>Роботи виконані та профінансовані</t>
  </si>
  <si>
    <t>Дія виконана часктво
Виготовлено ПКД, звід ДП "НДІПРОЕКТРЕКОНСТРУКЦІЯ" від 28 грудня 2017 №517</t>
  </si>
  <si>
    <t>1.3.9.83</t>
  </si>
  <si>
    <t>Реконструкція вул. Хрещатик (паркувальний майданчик поблизу будинків №№51, 53) в м.Черкаси</t>
  </si>
  <si>
    <t>1.3.9.84</t>
  </si>
  <si>
    <t>Реконструкція вул. Хрещатик (паркувальний майданчик поблизу будинку №130) в м.Черкаси</t>
  </si>
  <si>
    <t>1.3.9.85</t>
  </si>
  <si>
    <t>Капітальний ремонт шляхопроводу просп. Хіміків (з ПКД)</t>
  </si>
  <si>
    <t>Дія виконана частково
Виконано геодезичні роботи</t>
  </si>
  <si>
    <t>1.3.9.93</t>
  </si>
  <si>
    <t>Капітальний ремонт вул. Рєпіна (від вул. М. Залізняка до залізничної колії) в м. Черкаси</t>
  </si>
  <si>
    <t>Дія виконана частково
Виготовлено ПКД, звід ДП "НДІПРОЕКТРЕКОНСТРУКЦІЯ" від 26 грудня 2017 №514</t>
  </si>
  <si>
    <t>1.3.9.94</t>
  </si>
  <si>
    <t>Капітальний ремонт міжквартального проїзду до житлового будинку № 96/1 по вул. Максима Залізняка від вул. Рєпіна в м. Черкаси</t>
  </si>
  <si>
    <t>1.3.9.95</t>
  </si>
  <si>
    <t>Капітальний ремонт міжквартального проїзду від вул. Невського до будинку № 29/3 по вул. М. Залізняка</t>
  </si>
  <si>
    <t>1.3.9.98</t>
  </si>
  <si>
    <t>Капітальний ремонт міжквартального проїзду по вулиці Одеській між будинками 8/а-8, 10/1, 12/1, 14</t>
  </si>
  <si>
    <t>1.3.9.99</t>
  </si>
  <si>
    <t>Капітальний ремонт міжквартального проїзду до будинків №12, 14 по вул. Академіка Корольова</t>
  </si>
  <si>
    <t>1.3.9.103</t>
  </si>
  <si>
    <t>Капітальний ремонт міжквартального проїзду до будинків №106/2, 106/1 по вул. Смілянській від вул. Хоменка</t>
  </si>
  <si>
    <t>1.3.9.105</t>
  </si>
  <si>
    <t>Капітальний ремонт міжквартального проїзду до будинків № 96, 94/1, 94/3 по вул.Смілянській від вул.Вернигори</t>
  </si>
  <si>
    <t>Дія виконана частково
Виготовлено ПКД, розпочато роботи</t>
  </si>
  <si>
    <t>1.3.9.106</t>
  </si>
  <si>
    <t>Капітальний ремонт міжквартального проїзду від вул. Смаглія до будівельного ліцею</t>
  </si>
  <si>
    <t>Дію виконано
Виготовлено ПКД
Роботи виконані</t>
  </si>
  <si>
    <t>1.3.9.107</t>
  </si>
  <si>
    <t>Капітальний ремонт між квартального проїзду до будинків № 9а по вул,Чехова, № 164, 168 по вул .Нижня Горова, №74по вул.Толстого</t>
  </si>
  <si>
    <t>1.3.9.108</t>
  </si>
  <si>
    <t>Капітальний ремонт міжквартального проїзду до будинку №20 по вул. Чехова</t>
  </si>
  <si>
    <t>1.3.9.112</t>
  </si>
  <si>
    <t>Капітальний ремонт вул. Яцика в м. Черкаси</t>
  </si>
  <si>
    <t>1.3.9.114</t>
  </si>
  <si>
    <t>Капітальний ремонт міжквартального проїзду від житлового будинку № 29 по вул.Новопречистенська до вул.Гоголя</t>
  </si>
  <si>
    <t>1.3.9.115</t>
  </si>
  <si>
    <t>Капітальний ремонт міжквартального проїзду по бул. Шевченка 325, 345 (з ПКД)</t>
  </si>
  <si>
    <t>1.3.9.116</t>
  </si>
  <si>
    <t>Капітальний ремонт міжквартального проїзду між житловими будинками № 29/4 та № 29/2 по вул.М.Залізняка</t>
  </si>
  <si>
    <t>Дія виконана частково
Виготовлено ПКД, частково виконані роботи, завершення робіт заплановано у 2019 році</t>
  </si>
  <si>
    <t>1.3.9.117</t>
  </si>
  <si>
    <t>Капітальний ремонт міжквартального проїзду від вул.М.Залізнякадо житлового будинку № 29/5</t>
  </si>
  <si>
    <t>1.3.9.120</t>
  </si>
  <si>
    <t>Капітальний ремонт міжквартального проїзду від житлового будинку № 204 по вул.С.Кішки до провулку Рєпіна</t>
  </si>
  <si>
    <t>1.3.9.121</t>
  </si>
  <si>
    <t>Капітальний ремонт міжквартального проїзду від вул. Смілянська до житлового будинку 126/2 по вул. Смілянська із облаштуванням тротуару (з ПКД)</t>
  </si>
  <si>
    <t>1.3.9.123</t>
  </si>
  <si>
    <t>1.3.9.125</t>
  </si>
  <si>
    <t>Капітальний ремонт міжквартального проїзду від ж/б № 184 до ж/б № 180 по вул.Благовісна</t>
  </si>
  <si>
    <t>Дія виконана частково
Виготовлено ПКД, роботи заплановані на 2019 рік</t>
  </si>
  <si>
    <t>1.3.9.131</t>
  </si>
  <si>
    <t>Капітальний ремонт внутрішньоквартального проїзду з вул. В. Чорновола до буд. 120/1 та буд. 120/2 м. Черкаси</t>
  </si>
  <si>
    <t>Виконання робіт (при наявності фінансування)</t>
  </si>
  <si>
    <t>1.3.9.132</t>
  </si>
  <si>
    <t>Капітальний ремонт внутрішньоквартального проїзду з вул. В.Чорновола до буд. вул. Гвардійської, 31/1 з установкою бордюрного каменя м. Черкаси (з ПКД)</t>
  </si>
  <si>
    <t>1.3.9.138</t>
  </si>
  <si>
    <t>Капітальний ремонт внутрішньоквартального проїзду від вул. Надпільна до будинків 185, 187, 189, 191, 193, 201, 203, 205 по вул. Надпільна</t>
  </si>
  <si>
    <t>Дія не виконана 
Роботи заплановані на 2019 рік</t>
  </si>
  <si>
    <t>1.3.9.141</t>
  </si>
  <si>
    <t>Капітальний ремонт вул. Гагаріна (тротуар, непарна сторона, від узвозу Франка до узвозу Острозький)</t>
  </si>
  <si>
    <t>1.3.9.144</t>
  </si>
  <si>
    <t>Капітальний ремонт вул. Пахарів Хутір (тротуар непарна сторона, від вул. М Старицького до санаторію «Пролісок)</t>
  </si>
  <si>
    <t>1.3.9.145</t>
  </si>
  <si>
    <t xml:space="preserve">Будівництво трутуару від буд. №7 по вул. О.Панченка до вул Онопрієнка вздовж буд №3 та ДНЗ № 69 «Росинка» </t>
  </si>
  <si>
    <t>Дія виконана частково
Укладені договора  на виконання робіт
Виконати роботи заплановано до 01.10.2018</t>
  </si>
  <si>
    <t xml:space="preserve"> 2.Виконання робіт</t>
  </si>
  <si>
    <t>Капітальний ремонт вул.Можайського (тротуар /непарна сторона/, від бульв. Шевченка до вул. Благовісної)</t>
  </si>
  <si>
    <t>1.3.9.147</t>
  </si>
  <si>
    <t>Капітальний ремонт вул. Десантників (тротуар /непарна сторона/, від вул. Вернигори до вул. Хоменка)</t>
  </si>
  <si>
    <t>1.3.9.148</t>
  </si>
  <si>
    <t>Капремонт вул. Смілянська (тротуар, парна сторона, від залізничного мосту до вул. Вернигори)</t>
  </si>
  <si>
    <t>Дія не виконана
Завершення робіт заплановано виконати у 2019 році</t>
  </si>
  <si>
    <t xml:space="preserve">Дія не виконана
Завершення робіт заплановано виконати у 2019 році
</t>
  </si>
  <si>
    <t>1.3.9.151</t>
  </si>
  <si>
    <t>Капітальний ремонт вул. Генарала Момота (тротуар, непарна сторона, від будинку №5  до буд №17)</t>
  </si>
  <si>
    <t>1.3.9.154</t>
  </si>
  <si>
    <t>Капремонт вул. Смілянська (тротуар, парна сторона, від вул. Хоменка до вул. Вернигори)</t>
  </si>
  <si>
    <t>1.3.9.155</t>
  </si>
  <si>
    <t>Капремонт тротуару між будинком №187/1 по вул. Самійла Кішки та ДНЗ</t>
  </si>
  <si>
    <t>1.3.9.156</t>
  </si>
  <si>
    <t>Капремонт тротуару від вул. Лесі Українки до буд №10/1 по вул. Одеській)</t>
  </si>
  <si>
    <t>1.3.9.165</t>
  </si>
  <si>
    <t>Капітальний ремонт вул. Небесної Сотні (тротуар  від бульв. Шевченка до вул. Хрещатик) (з ПКД)</t>
  </si>
  <si>
    <t>Дія виконана частково
Укладено договори на виконання підрядних робіт, авторського та технічного нагляду. Роботи виконано та оплачено на 80%
Обєкт введено в експлуатацію</t>
  </si>
  <si>
    <t xml:space="preserve">1.Коригування ПКД 
</t>
  </si>
  <si>
    <t>Дія виконана частково 
Частково виконані  підрядні роботи</t>
  </si>
  <si>
    <t>1.3.9.174</t>
  </si>
  <si>
    <t>Капітальний ремонт вул. Смілянської (частина тротуару непарної сторони вздовж житлового будинку № 121 до магазину "Промінь"), в м. Черкаси (з ПКД)</t>
  </si>
  <si>
    <t>1.3.9.175</t>
  </si>
  <si>
    <t>Капітальний ремонт тротуару непарної сторони вул. Горького від бул. Шевченка до вул. Гоголя, м. Черкаси</t>
  </si>
  <si>
    <t>1.3.9.185</t>
  </si>
  <si>
    <t>Капітальний ремонт вул.Надпільна (тротуар, від вул Митницька до Хлібзаводу)</t>
  </si>
  <si>
    <t>Дія виконано
Виготовлено ПКД
Роботи виконані</t>
  </si>
  <si>
    <t>1.3.9.201</t>
  </si>
  <si>
    <t>Капітальний ремонт вул. Чехова (тротуар, непарна сторона від вул. Надпільна до вул. Благовісна) в м. Черкаси</t>
  </si>
  <si>
    <t>1.3.9.203</t>
  </si>
  <si>
    <t xml:space="preserve"> Капітальний ремонт вул. Смілянська (тротуар, непарна сторона від вул. Володимира Ложешнікова до вул. Вернигори) в м. Черкаси </t>
  </si>
  <si>
    <t xml:space="preserve">до 01.09 </t>
  </si>
  <si>
    <t>1.3.9.204</t>
  </si>
  <si>
    <t>Капітальний ремонт вул. Вернигори (тротуар, непарна сторона від житлового будинку № 9 по вул. Вернигори до житлового будинку № 52 по вул. Ложешнікова)</t>
  </si>
  <si>
    <t>1.3.9.205</t>
  </si>
  <si>
    <t>Капітальний ремонт вул. Новопречистенської (тротуар, непарна сторона від вул. Гоголя до бул. Шевченка)</t>
  </si>
  <si>
    <t>1.3.9.207</t>
  </si>
  <si>
    <t>Капітальний ремонт просп. Хіміків (тротуар, парна сторона від вул. М. Залізняка до провулку Праці)</t>
  </si>
  <si>
    <t>1.3.9.208</t>
  </si>
  <si>
    <t>Капітальний ремонт вул. Ярославська (тротуар, парна сторона вздовж житлового будинку 32 по вул. Ярославська)</t>
  </si>
  <si>
    <t>1.3.9.209</t>
  </si>
  <si>
    <t>Капітальний ремонт тротуару від вулиці Невського до скверу "Весна" (вздовж ДНЗ № 18)</t>
  </si>
  <si>
    <t>1.3.9.211</t>
  </si>
  <si>
    <t>Капітальний ремонт вул. Новопречистенської (тротуар, парна сторона біля житлового будинку 310 по вул. Благовісна)</t>
  </si>
  <si>
    <t>1.3.9.214</t>
  </si>
  <si>
    <t>Капітальний ремонт вул. М. Грушевського (тротуар, непарна сторона від вул. Надпільна до провулку Котовського)</t>
  </si>
  <si>
    <t>1.3.9.215</t>
  </si>
  <si>
    <t>Капітальний ремонт міжквартального проїзду від житлового будинку № 6 по вул. Юрія Іллєнка до вул. Нижня Горова</t>
  </si>
  <si>
    <t>1.3.9.217</t>
  </si>
  <si>
    <t>Капітальний ремонт міжквартального проїзду від житлового будинку № 43 по вул.Різдвяна до будівлі Державної служби охорони</t>
  </si>
  <si>
    <t>1.3.9.218</t>
  </si>
  <si>
    <t>Капітальний ремонт вул.Благовісна (тротуар, парна сторона, від вул.Б.Хмельницького до вул.Митницька)</t>
  </si>
  <si>
    <t>1.3.9.221</t>
  </si>
  <si>
    <t>Капітальний ремонт вул.Сумгаїтської (від вул.Одеської до вул.30-річчя Перемоги) в м.Черкаси (з ПКД)</t>
  </si>
  <si>
    <t>Дія виконана частково
Виконано та оплачено вишукувальні роботи. Укладено договір на виготовлення проектно-кошторисної документації
Проводиться виготовлення проектно-кошторисної документації</t>
  </si>
  <si>
    <t xml:space="preserve">до 31.12
</t>
  </si>
  <si>
    <t xml:space="preserve">Дія виконана частково
Проводиться виготовлення проектно-кошторисної документації </t>
  </si>
  <si>
    <t>Капітальний ремонт бульв. Шевченка (тротуари від вул. Небесної Сотні до вул. Г.Сталінграда), м. Черкаси (з ПКД)</t>
  </si>
  <si>
    <t xml:space="preserve">1. Виготовлення ПКД  
</t>
  </si>
  <si>
    <t xml:space="preserve">до 01.07
</t>
  </si>
  <si>
    <t xml:space="preserve">Дія виконана частково
Виготовлено проектно-кошторисну документацію. Отримано позитивний експертний звіт
</t>
  </si>
  <si>
    <t xml:space="preserve">2. Проведення тендеру
</t>
  </si>
  <si>
    <t xml:space="preserve">до 01.09
</t>
  </si>
  <si>
    <t xml:space="preserve">Проведено процедуру закупівлі робіт
</t>
  </si>
  <si>
    <t>Укладено договори на виконання будівельних робіт, робіт з авторського та технічного нагляду. Оплачено аванс.
Роботи виконано на 80%</t>
  </si>
  <si>
    <t>1.3.9.223</t>
  </si>
  <si>
    <t>Капітальний ремонт вул.О.Панченка (тротуар, непарна сторона, від вул. Генерала Момота до вул. М. Старицького) в м.Черкаси</t>
  </si>
  <si>
    <t>1.3.9.224</t>
  </si>
  <si>
    <t>Капітальний ремонт вул.Можайського (від бульвару Шевченка до вул.Кавказька)</t>
  </si>
  <si>
    <t>Дію виконано частково: виготовлено ПКД, розпочато роботи</t>
  </si>
  <si>
    <t>1.3.9.225</t>
  </si>
  <si>
    <t>Капітальний ремонт прибудинкової території житлового будинку 46 по вул.Чайковського (внески в статутний капітал КП "Соснівська СУБ")</t>
  </si>
  <si>
    <t>1.3.9.226</t>
  </si>
  <si>
    <t>Капітальний ремонт прибудинкової території житлового будинку 48 по вул.Чайковського (внески в статний капітал КП "Соснівська СУБ")</t>
  </si>
  <si>
    <t>1.3.9.227</t>
  </si>
  <si>
    <t>Капітальний ремонт вул.Сурікова (від пров.Анатолія Пашкевича до залізничного переїзду) в м.Черкаси</t>
  </si>
  <si>
    <t>1.3.9.228</t>
  </si>
  <si>
    <t>Капітальний ремонт вул. Горіхова в м.Черкаси</t>
  </si>
  <si>
    <t>1.3.9.229</t>
  </si>
  <si>
    <t>Капітальний ремонт вул. Затишна в м.Черкаси</t>
  </si>
  <si>
    <t>1.3.9.230</t>
  </si>
  <si>
    <t>Капітальний ремонт вул. Генерала Коротєєва в м.Черкаси</t>
  </si>
  <si>
    <t>1.3.9.231</t>
  </si>
  <si>
    <t>Капітальний ремонт вул. Братів Савченків в м.Черкаси</t>
  </si>
  <si>
    <t xml:space="preserve">Капітальний ремонт вул. Волкова (паркувальний майданчик поблизу будинку №1 по вул. В.Чорновола) в м.Черкаси </t>
  </si>
  <si>
    <t>1.3.9.233</t>
  </si>
  <si>
    <t>Капітальний ремонт міжквартального проїзду від вул. Гуржіївська до будинку 391 по вул. Надпільна</t>
  </si>
  <si>
    <t>1.3.9.234</t>
  </si>
  <si>
    <t>Капітальний ремонт міжквартального проїзду від ж/б № 48 по вул.Добровольського до вул.Благовісна</t>
  </si>
  <si>
    <t>1.3.9.236</t>
  </si>
  <si>
    <t>Капітальний ремонт міжквартального проїзду від вул.Різдвяна, 7 до ДНЗ №43 в м.Черкаси</t>
  </si>
  <si>
    <t>1.3.9.237</t>
  </si>
  <si>
    <t>Капітальний ремонт вул. Можайського (тротуар, непарна сторона, від бул. Шевченка до вул. Благовісна) в м.Черкаси</t>
  </si>
  <si>
    <t>1.3.9.238</t>
  </si>
  <si>
    <t>Капітальний ремонт вул. Благовісна (тротуар, парна сторона, від вул. Митницька до вул. Небесної Сотні) в м.Черкаси</t>
  </si>
  <si>
    <t>Дія виконана частково
Виготовлено ПКД, укладено договір на виконання робіт</t>
  </si>
  <si>
    <t>1.3.9.240</t>
  </si>
  <si>
    <t>Капітальний ремонт Замкового узвозу (тротуар парної сторони) м.Черкаси (з ПКД)</t>
  </si>
  <si>
    <t>Дія виконана частково
Уточнено види робіт та подано зміни до бюджету в частині назви обєкту. Після прийняття сесією міської ради змін буде укладено договір на виготовлення проектно-кошторисної документації
Укладено договір на виконання проектно-вишукувальних робіт та виконано проектні роботи.</t>
  </si>
  <si>
    <t>Дія виконана частково
Здійснюється виготовлення ПКД</t>
  </si>
  <si>
    <t>1.3.9.242</t>
  </si>
  <si>
    <t>Капітальний ремонт пішоходної алеї від ж/б № 474 по бул.Шевченка до вул. Добровольського</t>
  </si>
  <si>
    <t>Дія виконана частково
Завершення робіт заплановано на 2019 рік</t>
  </si>
  <si>
    <t>Дія виконана частково
Здійснено коригування ПКД, розпочато роботи</t>
  </si>
  <si>
    <t>1.3.9.244</t>
  </si>
  <si>
    <t>Капітальний ремонт вул.Нижня Горова в м.Черкаси</t>
  </si>
  <si>
    <t>1.3.9.245</t>
  </si>
  <si>
    <t xml:space="preserve">Капітальний ремонт вул. Гетьмана Сагайдачного (від вул. Добровольського до вул.Пацаєва)  в м. Черкаси </t>
  </si>
  <si>
    <t>1.3.9.246</t>
  </si>
  <si>
    <t>Капітальний ремонт пішоходної алеї від ж/б № 442 по вул.Благовісна до вул. Добровольського</t>
  </si>
  <si>
    <t>Дія виконана частково
Виготовлено ПКД, часткво виконані роботи, завершення робіт заплановано виконати у 2019 році</t>
  </si>
  <si>
    <t>1.3.9.248</t>
  </si>
  <si>
    <t xml:space="preserve">Капітальний ремонт вул. А. Лупиноса (від. вул. Пастерівська до вул. В.Чорновола) в м.Черкаси </t>
  </si>
  <si>
    <t>1.3.9.250</t>
  </si>
  <si>
    <t xml:space="preserve">Капітальний ремонт вул. Благовісна від вул. В'ячеслава Чорновола до вул. Добровольського в м. Черкаси (виготовлення ПКД) </t>
  </si>
  <si>
    <t>Дія виконана частково. Проектно-кошторисна документація виконана на 70%</t>
  </si>
  <si>
    <t>Капітальний ремонт бульв. Шевченка (тротуари від вул. Припортова до вул. Добровольського) м. Черкаси</t>
  </si>
  <si>
    <t>1.3.10. Будівництво об'єктів вулично-дорожньої інфраструктури</t>
  </si>
  <si>
    <t>1.3.10.1</t>
  </si>
  <si>
    <t>Будівництво вул.Квіткова від вул.Сумгаїтської до вул.Хоменко</t>
  </si>
  <si>
    <t>Дія виконана частково
Проведення процедури закупівлі підрядних робіт.
Торги відмінено через відсутність достатнього фінансування для виконання робіт</t>
  </si>
  <si>
    <t xml:space="preserve">Виготовлення ПКД  
</t>
  </si>
  <si>
    <t xml:space="preserve">до 01.08
</t>
  </si>
  <si>
    <t>Дія виконана частково
Отримано позитивний експертний звіт по відкоригованій проектно-кошторисній документації та проведено відкриті торги по закупівлі робіт. Визначено виконавця робіт.</t>
  </si>
  <si>
    <t>1.3.10.4</t>
  </si>
  <si>
    <t>Будівництво вул. Калініна (тротуар непарної сторони вздовж житлових будинків  №103 та №105), в м. Черкаси (з ПКД)</t>
  </si>
  <si>
    <t>1.3.10.5</t>
  </si>
  <si>
    <t>Будівництво паркувального майданчика з благоустроєм прилеглої території по вул. Ільїна, 291 (ЗОШ №11) (з ПКД)</t>
  </si>
  <si>
    <t>1.3.11. Розвиток міського електротранспорту та покращення якості надання транспортних послуг громадським транспортом</t>
  </si>
  <si>
    <t>1.3.11.1</t>
  </si>
  <si>
    <t>Капітальний ремонт тролейбусної мережі м. Черкаси</t>
  </si>
  <si>
    <t>КП "Черкасиелектротранс", 
департамент житлово-комунального комплексу</t>
  </si>
  <si>
    <t>Дія виконана 
Придбано елементи для капітального ремонту</t>
  </si>
  <si>
    <t>Подання заявки у тендерний комітет, включення в річний план закупівлі, придбання матеріалів, виконання робіт</t>
  </si>
  <si>
    <t>Дія виконана частково
Роботи виконані частково
Завершення робіт заплановано виконати у 2019 році</t>
  </si>
  <si>
    <t>1.3.13.1</t>
  </si>
  <si>
    <t>Капітальний ремонт мереж зливової каналізації</t>
  </si>
  <si>
    <t xml:space="preserve">Дія виконана частково
Виготовлено ПКД, роботи на стадії завершення </t>
  </si>
  <si>
    <t>1.3.13.7</t>
  </si>
  <si>
    <t>Будівництво мереж зливової каналізації по вул. Гоголя (від вул. Чорновола до вул. Юрія Іллєнка) в м.Черкаси (з ПКД)</t>
  </si>
  <si>
    <t>1.3.13.10</t>
  </si>
  <si>
    <t>Будівництво мереж зливової каналізації по провулку Чайковського, 20 в м.Черкаси (з ПКД)</t>
  </si>
  <si>
    <t>1.3.13.14</t>
  </si>
  <si>
    <t>Будівництво зливової каналізації по вул. Козацькій (з ПКД)</t>
  </si>
  <si>
    <t xml:space="preserve">1.Коригування ПКД
</t>
  </si>
  <si>
    <t>Дія не виконана. Об'єкти класу наслідків СС2 потребують експертизи за всіма напрямками</t>
  </si>
  <si>
    <t>1.3.13.15</t>
  </si>
  <si>
    <t>Капітальний ремонт мереж зливової каналізації по вул.Квітковій</t>
  </si>
  <si>
    <t>Дія не виконана
Роботи заплановані на 2019 рік</t>
  </si>
  <si>
    <t>1.3.13.16</t>
  </si>
  <si>
    <t>Капітальний ремонт мережі зливової каналізації по вул.Пацаєва в м.Черкаси</t>
  </si>
  <si>
    <t>Дія виконана частково
Роботи на стадії завершення</t>
  </si>
  <si>
    <t>1.4.1.13</t>
  </si>
  <si>
    <t>Придбання та розміщення елементів благоустрою ("Лава закоханих з ліхтарем" реалізація розробленого дизайн-проекту)</t>
  </si>
  <si>
    <t xml:space="preserve">1.Укладання договору 
</t>
  </si>
  <si>
    <t xml:space="preserve"> до 30.11</t>
  </si>
  <si>
    <t>Дія виконана 
Укладено договори
Придбано та встановлено елементи благоустрою</t>
  </si>
  <si>
    <t>2. Придбання та встановлення</t>
  </si>
  <si>
    <t>1.4.1.15</t>
  </si>
  <si>
    <t>Придбання дитячого майданчика в парк ім. Богдана Хмельницького (як внески до статутного капіталу КП "Дирекція парків")</t>
  </si>
  <si>
    <t>Дія виконана 
Укладено договори
Придбано дитячий майданчик</t>
  </si>
  <si>
    <t xml:space="preserve">2. Укладення договору
</t>
  </si>
  <si>
    <t>3.Придбання</t>
  </si>
  <si>
    <t>1.4.1.17</t>
  </si>
  <si>
    <t>Проект утримання та реконструкція парку-пам'ятки садово-паркового мистецтва місцевого значення "Спортивний" в районі вулиці Олексія Панченка (Ярослава Галана) мікрорайону "Лісовий" (як внески до статутного капіталу КП "Дирекція парків")(Програма "Громадський бюджет міста Черкаси на 2015-2019 роки" реалізація проектів-переможців)</t>
  </si>
  <si>
    <t xml:space="preserve">1. Укладання договору
</t>
  </si>
  <si>
    <t>Дія виконана 
Укладено договір на виготовлення ПКД
Виготовлено ПКД</t>
  </si>
  <si>
    <t>2. Розробка проекту</t>
  </si>
  <si>
    <t>1.4.1.18</t>
  </si>
  <si>
    <t>Реконструкція вхідної групи парку "50-річчя Жовтня" з боку вул. Пальохи (з ПКД)</t>
  </si>
  <si>
    <t>Дія виконана
Отримана декларація про готовність обєкту до експлуатації</t>
  </si>
  <si>
    <t>1.4.1.19</t>
  </si>
  <si>
    <t>Встановлення пам'ятного знаку в парку "Сосновий бір" (колишній парк ім. 50-річчя Радянської влади)  (як внески до статутного капіталу КП "Дирекція парків") (Програма "Громадський бюджет міста Черкаси на 2015-2019 роки" реалізація проектів-переможців)</t>
  </si>
  <si>
    <t>Дія виконана
Укладено договір</t>
  </si>
  <si>
    <t>2. Встановлення знаку</t>
  </si>
  <si>
    <t xml:space="preserve">  до 31.07</t>
  </si>
  <si>
    <t>1.4.1.22</t>
  </si>
  <si>
    <t>Реконструкція пам'ятника загиблим в Афганістані та інших локальних конфліктах в єдиному меморіальному комплексі по бульвару Шевченка в м. Черкасах</t>
  </si>
  <si>
    <t xml:space="preserve">1. Розірвання договору в зв’язку з попередженням УДКСУ у м.Черкасах про неналежне виконання бюджетного законодавства
</t>
  </si>
  <si>
    <t xml:space="preserve">до 01.07
</t>
  </si>
  <si>
    <t>Дія виконана частково
Отримано відмову в реєстрації  УДКСУ у м.Черкасах у звязку з проведенням тендерної закупівлі до 01.08.2017</t>
  </si>
  <si>
    <t>Дія виконана частково
Проводяться підрядні роботи</t>
  </si>
  <si>
    <t xml:space="preserve">2. Коригування ПКД
</t>
  </si>
  <si>
    <t xml:space="preserve">3. Подання об’єкту на тендер та визначення виконавця робіт
</t>
  </si>
  <si>
    <t xml:space="preserve">
до 29.12</t>
  </si>
  <si>
    <t>1.4.1.24</t>
  </si>
  <si>
    <t>Гірлянди освітлювальні для прикрашання міста (внески в статутний капітал КП "Міськсвітло"</t>
  </si>
  <si>
    <t>1.Закупівля гірлянд</t>
  </si>
  <si>
    <t>Придбання обладнання</t>
  </si>
  <si>
    <t>Дія не виконана
Прибання атракціону можливе після завершення будівельних робіт майданчику для встановлення атракціону</t>
  </si>
  <si>
    <t>1. Проведення тендеру</t>
  </si>
  <si>
    <t xml:space="preserve">Дія виконана 
Проведений тендер, укладений договір на придбання, придбано обладнання </t>
  </si>
  <si>
    <t xml:space="preserve"> 2. Укладення договору</t>
  </si>
  <si>
    <t xml:space="preserve"> 3.Придбання</t>
  </si>
  <si>
    <t>1.4.1.30</t>
  </si>
  <si>
    <t>Будівництво (розміщення)  атракціону "Колесо огляду" в парку "ім. 50-річчя Радянської влади"   (як внески до статутного капіталу КП "Дирекція парків")</t>
  </si>
  <si>
    <t>1. Укладання договору</t>
  </si>
  <si>
    <t xml:space="preserve">Дія виконана частково
Роботи виконані </t>
  </si>
  <si>
    <t xml:space="preserve"> 2. Виконання робіт</t>
  </si>
  <si>
    <t>1.4.1.33</t>
  </si>
  <si>
    <t>Будівництво освітлення в парку "ім. 50-річчя Радянської влади" (з ПКД) (як внески до статутного капіталу КП "Дирекція парків")</t>
  </si>
  <si>
    <t xml:space="preserve">1.Розробка ПКД </t>
  </si>
  <si>
    <t xml:space="preserve">2.Укладання договору на роботи </t>
  </si>
  <si>
    <t>1.4.1.58</t>
  </si>
  <si>
    <t>Реконструкція Парку Хіміків (Реконструкція системи водопостачання та водовідведення ( внески в статутний капітал КП "Дирекція парків")</t>
  </si>
  <si>
    <t xml:space="preserve">Департамент
житлово-комунального комплексу, 
КП "Дирекція парків"
</t>
  </si>
  <si>
    <t>1.4.1.60</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</si>
  <si>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t>
  </si>
  <si>
    <t>Департамент архітектури, містобудування та інспектування</t>
  </si>
  <si>
    <t>1.4.1.61</t>
  </si>
  <si>
    <t>Будівництво мереж електропостачання пляжу “Пушкінський”</t>
  </si>
  <si>
    <t>1.4.1.62</t>
  </si>
  <si>
    <t>Будівництво баскетбольної арени в м-ні "Перемога-2" м.Черкаси (внески в статутний капітал КП "Черкасиінвестбуд")</t>
  </si>
  <si>
    <t xml:space="preserve">Дія виконана частково
Виконані інженерно-геодезичні вишукування </t>
  </si>
  <si>
    <t>1.4.1.63</t>
  </si>
  <si>
    <t>Придбання новорічних фігур та гірлянд (внески в статутний капітал КП “Дирекція парків”)</t>
  </si>
  <si>
    <t xml:space="preserve">1. Укладення угоди </t>
  </si>
  <si>
    <t>Придбання рятувальної вежі (внески в статутний капітал КП “Дирекція парків”)</t>
  </si>
  <si>
    <t>1.4.1.65</t>
  </si>
  <si>
    <t>Реконструкція парку-пам’ятки садового-паркового мистецтва місцевого значення “Парк ім..Б.Хмельницького” (реконструкція туалету) (внески в статутний капітал КП “Дирекція парків”)</t>
  </si>
  <si>
    <t>Дія виконана 
Здійснено коригування ПКД</t>
  </si>
  <si>
    <t>1.4.1.66</t>
  </si>
  <si>
    <t>Придбання лавок (внески в статутний капітал КП “Дирекція парків”)</t>
  </si>
  <si>
    <t>1.4.1.67</t>
  </si>
  <si>
    <t>Придбання будиночків для персоналу (внески в статутний капітал КП “Дирекція парків”)</t>
  </si>
  <si>
    <t>Придбання паркового інвентарю (внески в статутний капітал КП “Дирекція парків”)</t>
  </si>
  <si>
    <t>1.4.1.69</t>
  </si>
  <si>
    <t>Придбання насоса з обладнанням для автоматичної системи поливу парку-памятки садово-паркового мистецтва місцевого значення “Долина троянд” (внески в статутний капітал КП “Дирекція парків”)</t>
  </si>
  <si>
    <t xml:space="preserve">Дія не виконана 
Відсутнє фінансування
</t>
  </si>
  <si>
    <t>1.4.1.70</t>
  </si>
  <si>
    <t>Придбання садово-паркової техніки (внески в статутний капітал КП “Дирекція парків”)</t>
  </si>
  <si>
    <t>1.4.1.71</t>
  </si>
  <si>
    <t xml:space="preserve">Придбання спортивного майданчика для ДНЗ № 78 м.Черкаси Черкаської області
 (за рахунок субвенції з державного бюджету)
</t>
  </si>
  <si>
    <t>Дія не виконана
Відсутні пропозиції на придбання спортивного майданчика</t>
  </si>
  <si>
    <t>Будівництво майданчику для встановлення атракціону "Колесо огляду"</t>
  </si>
  <si>
    <t>Дія виконана частково
Роботи виконані частково. Завершення робіт заплановано виконати у 2019 році</t>
  </si>
  <si>
    <t>1.4.1.75</t>
  </si>
  <si>
    <t xml:space="preserve">Реконструкція альтанки для харчування на території центру реінтеграції бездомних осіб за адресою: вул. Рєпіна, 12/1 </t>
  </si>
  <si>
    <t>Договір, накладна, акт виконаних робіт</t>
  </si>
  <si>
    <t>Дія виконана частково
14.06.2018 отримано від Деп.архітектури та містобудування дозвіл на реконструкцію. Здійснюється визначення видів та обсягів робіт.
Зупинення дії рішення Черкаської міської ради унеможливело проведення робіт. Перерозподіл (збільшення) коштів відбувся 17.12.2018, що не дало змоги виконати дію.</t>
  </si>
  <si>
    <t>2. Укладання договору на проведення ремонтних робіт</t>
  </si>
  <si>
    <t xml:space="preserve">3. Проведення ремонтних робіт </t>
  </si>
  <si>
    <t>4.  Підписання актів виконаних робіт та проведення фінансових розрахунків з підрядником</t>
  </si>
  <si>
    <t>1.4.1.76</t>
  </si>
  <si>
    <t>Придбання насоса для системи поливу в парку пам'ятки садово-паркового мистецтва місцевого значення "Долина троянд"</t>
  </si>
  <si>
    <t>Реконструкція скверу "В'ячеслава Чорновола" (з ПКД)</t>
  </si>
  <si>
    <t>Реконструкція парку пам'ятки садово-паркового мистецтва місцевого значення "Парк Хіміків" (реконструкція доріжок)</t>
  </si>
  <si>
    <t>1.Укладання договору з підрядником та виконання робіт</t>
  </si>
  <si>
    <t>Дія виконана частково
Виготовлено ПКД, проведено тендер на виконання робіт
Розпочато роботи</t>
  </si>
  <si>
    <t>1.4.1.80</t>
  </si>
  <si>
    <t>Реконструкція парку- пам'ятки садово-паркового мистецтва загальнодержавного  значення "Парк ім.50-річчя Радянської влади" (реконструкція струмків)</t>
  </si>
  <si>
    <t>Дія виконана частково
Виготовлено ПКД, укдадений договірна виконання робіт
Надано аванс</t>
  </si>
  <si>
    <t>2.Вконання робіт</t>
  </si>
  <si>
    <t>1.4.1.82</t>
  </si>
  <si>
    <t>Будівництво пляжу "Смілянський" (в частині електропостачання) (внески в статутний капітал КП "Дирекція парків")</t>
  </si>
  <si>
    <t>Дія виконана частково
Виготовлено ПКД, укдадений договірна виконання робіт, виплату призупинено відповідно до ухвали суду</t>
  </si>
  <si>
    <t>1.4.1.83</t>
  </si>
  <si>
    <t>Придбання дитячого майданчика (внески в статутний капітал КП «Дирекція парків»)</t>
  </si>
  <si>
    <t xml:space="preserve">Будівництво мереж електропостачання скверу "Пам'ять" (внески в статутний капітал КП ’Дирекція парків’) </t>
  </si>
  <si>
    <t xml:space="preserve">Капітальний ремонт парку-пам'ятки садово-паркового мистецтва місцевого значення "Перемоги" (влаштування системи поливу) (внески в статутний капітал КП ’Дирекція парків’) </t>
  </si>
  <si>
    <t>2.Придбання спортивного інвентарю</t>
  </si>
  <si>
    <t>1.4.1.89</t>
  </si>
  <si>
    <t xml:space="preserve">Придбання новорічної ялинки та набору прикрас (внески в статутний капітал КП ’Дирекція парків’) </t>
  </si>
  <si>
    <t>Департамент 
житлово-комунального комплексу,
 КП ’Дирекція парків’</t>
  </si>
  <si>
    <t>1.4.1.90</t>
  </si>
  <si>
    <t xml:space="preserve">Придбання лічильників води на свердловини (внески в статутний капітал КП ’Дирекція парків’) </t>
  </si>
  <si>
    <t>1.4.1.91</t>
  </si>
  <si>
    <t xml:space="preserve">Придбання накриття для фонтану (внески в статутний капітал КП ’Дирекція парків’) </t>
  </si>
  <si>
    <t>1.4.1.92</t>
  </si>
  <si>
    <t>Придбання намету для функціонування цілодобового пункту обігріву в осінньо-зимовий період на території центру реінтеграції бездомних осіб за адресою: вул.Рєпіна, 12/1</t>
  </si>
  <si>
    <t>Департамент
 соціальної політики</t>
  </si>
  <si>
    <t>Дія виконана
Серед пропозицій суб'єктів господарювання, обрано пропозицію ФОП Самоїд І.М.</t>
  </si>
  <si>
    <t>Укладено договір  №2 від 26.12.2018, заявка оплачена 27.12.2018. Намет придбано.</t>
  </si>
  <si>
    <t>1.4.2.1</t>
  </si>
  <si>
    <t>Реконструкція спортивного майданчику по вул. Петровського (біля житлового будинку №163) в м. Черкаси (з ПКД)</t>
  </si>
  <si>
    <t>1.4.2.2</t>
  </si>
  <si>
    <t>Реконструкція спортивного майданчику по вул. Благовісній (біля житлового будинку №308) в м. Черкаси</t>
  </si>
  <si>
    <t>1.4.2.3</t>
  </si>
  <si>
    <t xml:space="preserve">Реконструкція спортивного майданчику по вул. Луначарського у дворі будинків №1,3,4,5 в м. Черкаси(з ПКД) </t>
  </si>
  <si>
    <t xml:space="preserve">до 01.06
</t>
  </si>
  <si>
    <t>Дія виконана частково
Отримано позитивний експертний звіт по відкоригованій проектно-кошторисній документації</t>
  </si>
  <si>
    <t>1.4.2.4</t>
  </si>
  <si>
    <t>Реконструкція квартального спортивного майданчика за адресою: вул. Сумгаїтська, між багатоповерховими житловими будинками №№59,65,67,69 (з ПКД)</t>
  </si>
  <si>
    <t>1.4.2.5</t>
  </si>
  <si>
    <t>Реконструкція спортивного майданчику по вул. Тараскова у дворі будинків №3,5,7 в м. Черкаси (з ПКД)</t>
  </si>
  <si>
    <t>1.4.2.6</t>
  </si>
  <si>
    <t xml:space="preserve">Реконструкція спортивного майданчика по вул. Орджонікідзе, 147, м. Черкаси (з ПКД) </t>
  </si>
  <si>
    <t>1.4.2.7</t>
  </si>
  <si>
    <t>Реконструкція дитячих та спортивних майданчиків по вул. Г.Сталінграду,22 (з ПКД)</t>
  </si>
  <si>
    <t>1.4.2.9</t>
  </si>
  <si>
    <t>Придбання та встановлення міні-моделей архітектурних пам'яток (будівля по вул.Хрещатик, 251 та будівля по вул.Хрещатик, 214)</t>
  </si>
  <si>
    <t xml:space="preserve">1.Визначення місць розміщення елементів благоустрою                                         </t>
  </si>
  <si>
    <t xml:space="preserve">до 01.05                                                                                                                                             </t>
  </si>
  <si>
    <t xml:space="preserve">Дія виконана 
Місця розміщення  міні- моделей визначені та встановлені міні- моделі: біля художньої школи та художнього музею
</t>
  </si>
  <si>
    <t xml:space="preserve">2.Розробка дизайн-ескізів елементів благоустрою                                           </t>
  </si>
  <si>
    <t xml:space="preserve">до 20.05                                                       </t>
  </si>
  <si>
    <t xml:space="preserve">3.Підготовка та прийняття рішення МВК про розміщення елементів благоустрою                                                   </t>
  </si>
  <si>
    <t xml:space="preserve">до 20.06                                                                                                             </t>
  </si>
  <si>
    <t xml:space="preserve">4.Укладання договору на виконання робіт                                                        </t>
  </si>
  <si>
    <t xml:space="preserve">до 01.08                                                       </t>
  </si>
  <si>
    <t>5.Встановлення вуличної скульптури на визначеному місці</t>
  </si>
  <si>
    <t>1.4.2.10</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</si>
  <si>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</si>
  <si>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Департамент архітектури та містобудування, КП "ЧЕЛУАШ"</t>
  </si>
  <si>
    <t xml:space="preserve">1.Визначення місця розміщення                                      </t>
  </si>
  <si>
    <t xml:space="preserve"> до 30.05                                                    </t>
  </si>
  <si>
    <t xml:space="preserve">Дія виконана
Придбані та встановлені уніфіковані системи позначок туристичних об’єктів, інформаційних стендів, вказівників, що вказують напрямок та відстань до об’єктів туристичної інфраструктури (4 шт.):
-по бульв. Шевченка біля перехрестя з вул. Смілянською
-по бульв. Шевченка біля перехрестя з вул. Святотроїцькою
-по вул. Хрещатик біля перехрестя з вул. Байди Вишневецького
-по вул. Хрещатик біля перехрестя з вул. Небесної Сотні
</t>
  </si>
  <si>
    <t xml:space="preserve">2. Підготовка та прийняття рішення МВК про розміщення елементу благоустрою                                                                                  </t>
  </si>
  <si>
    <t xml:space="preserve">до 20.06                                                               </t>
  </si>
  <si>
    <t xml:space="preserve">3. Укладання договору на виконання робіт                                                             </t>
  </si>
  <si>
    <t xml:space="preserve">до 20.07                                                              </t>
  </si>
  <si>
    <t>4. Розміщення елементів благоустрою у визначених місцях.</t>
  </si>
  <si>
    <t>1.Укладання договору на коригування ПКД</t>
  </si>
  <si>
    <t>Дію виконано частково
Ввиготовлено ПКД</t>
  </si>
  <si>
    <t>2.Укладання договору підряду</t>
  </si>
  <si>
    <t>до 20.07</t>
  </si>
  <si>
    <t>3.Проведення роботи з капітального ремонту</t>
  </si>
  <si>
    <t>Коригування ПКД</t>
  </si>
  <si>
    <t>Дія виконана
Здійснено коригування ПКД</t>
  </si>
  <si>
    <t>1. Розробка ПКД</t>
  </si>
  <si>
    <t>Дію виконано частково
Виготовлено ПКД та розпочаті роботи</t>
  </si>
  <si>
    <t>2. Проведення тендеру на виконання робіт</t>
  </si>
  <si>
    <t>3. Укладення договору</t>
  </si>
  <si>
    <t>1.4.2.13</t>
  </si>
  <si>
    <t>Реконструкція спортивного майданчика за адресою вул. Новопречистенська (біля житлового будинку №31/1) (покриття)(Програма "Громадський бюджет міста Черкаси на 2015-2019 роки"реалізація проектів-переможців) (з ПКД)</t>
  </si>
  <si>
    <t>КП "Черкасиінвестбуд"  Департамент архітектури та містобудування</t>
  </si>
  <si>
    <t>Дія виконана 
Проектно-кошторисна документація подана на експертизу Роботи завершено</t>
  </si>
  <si>
    <t xml:space="preserve">1.Визначення місць розміщення                                          </t>
  </si>
  <si>
    <t xml:space="preserve"> до 01.06                                                         </t>
  </si>
  <si>
    <t>Дія виконана частково
У зв'язку з відсутністю технічної можливості та реконструкції місця на якому передбачалось встановлення елементів благоустрою</t>
  </si>
  <si>
    <t xml:space="preserve">2. Збір пропозиці з розробки дизайн-ескізів елементів благоустрою                                             </t>
  </si>
  <si>
    <t xml:space="preserve">до 01.07                                                                         </t>
  </si>
  <si>
    <t xml:space="preserve">3. Укладання договору на виконання робіт        
</t>
  </si>
  <si>
    <t xml:space="preserve">до 01.08                                                                  </t>
  </si>
  <si>
    <t xml:space="preserve">4. Підготовка та прийняття рішення МВК про розміщення елементу благоустрою                                                                                                                             </t>
  </si>
  <si>
    <t xml:space="preserve">до 20.09                                                         </t>
  </si>
  <si>
    <t>5. Розміщення елементів благоустрою у визначених місцях</t>
  </si>
  <si>
    <t>до 20.10</t>
  </si>
  <si>
    <t>1.4.3.5</t>
  </si>
  <si>
    <t>Придбання та встановлення елементів благоустрою (інсталяцій, в районі зоопарку) на опорах ЛЕП</t>
  </si>
  <si>
    <t xml:space="preserve">Департамент архітектури та містобудування, Департамент житлово-комунального комплексу
</t>
  </si>
  <si>
    <t xml:space="preserve">1.Визначення місць розміщення                                       </t>
  </si>
  <si>
    <t xml:space="preserve">до 01.07                                                         </t>
  </si>
  <si>
    <t>Дія виконана 
Була здійснена додаткова перевірка опори ЛЕП для розміщення інсталяції «Хамелеон». 
Здійснювалась координація роботи над елементом благоустрою – інсталяції «Хамелеон» в районі зоопарку на опорі ЛЕП по вул. 30-річчя Перемоги
Інсталяція «Хамелеон» встановлена на опорах ЛЕП</t>
  </si>
  <si>
    <t xml:space="preserve">2. Збір пропозиці з розробки дизайн-ескізів елементів благоустрою                                                </t>
  </si>
  <si>
    <t xml:space="preserve">до 01.08                                                                         </t>
  </si>
  <si>
    <t xml:space="preserve">3. Укладання договору на виконання робіт                                                                                                                                           </t>
  </si>
  <si>
    <t xml:space="preserve">до 01.09                                                                  </t>
  </si>
  <si>
    <t xml:space="preserve">4. Підготовка та прийняття рішення МВК про розміщення елементу благоустрою                                                                                                                              </t>
  </si>
  <si>
    <t xml:space="preserve">до 20.10                                                         </t>
  </si>
  <si>
    <t>1.4.3.7</t>
  </si>
  <si>
    <t>Придбання та встановлення альтанки для харчування на території центру реінтеграції бездомних осіб за адресою: вул. Рєпіна, 12/1 (переможець конкурсу проектів "Громадський бюджет" на 2017 рік)</t>
  </si>
  <si>
    <t>Договір, накладна, акт виконаних  робіт</t>
  </si>
  <si>
    <t xml:space="preserve">Департамент соціальної політики Черкаської міської ради </t>
  </si>
  <si>
    <t>1. Серед пропозицій суб'єктів підприємницької діяльності, сферою діяльності яких є продаж та установка павільйонних конструкцій, обрати пропозицію з найсприятливішою ціною та якістю</t>
  </si>
  <si>
    <t>Дія виконана
Серед пропозицій суб'єктів господарювання, сферою діяльності яких є продаж та установка металоконструкцій, обрано пропозицію з найсприятливішою ціною та якістю</t>
  </si>
  <si>
    <t>ДСП</t>
  </si>
  <si>
    <t>2. Укласти із обраним суб'єктом підприємницької діяльності договір із закупівлі павільйонної конструкції та облаштування альтанки</t>
  </si>
  <si>
    <t>до 15.03</t>
  </si>
  <si>
    <t>Підготовлено угоду на придбання металоконструкцій з ТОВ "Група Венето" м. Черкаси</t>
  </si>
  <si>
    <t>3. Придбати павільйонну конструкцію та облаштувати альтанку</t>
  </si>
  <si>
    <t>до 20.03</t>
  </si>
  <si>
    <t>Придбання павільйонної конструкції та облаштування альтанки буде виконано після розблокування рахунків департаменту</t>
  </si>
  <si>
    <t>4. Провести фінансові розрахунки із суб'єктом підприємницької діяльності</t>
  </si>
  <si>
    <t>до 31.03</t>
  </si>
  <si>
    <t>Оплачено, платіжне доручення № 1 від 03.08.2017 на суму 39,6 тис.грн.</t>
  </si>
  <si>
    <t>1.4.3.8</t>
  </si>
  <si>
    <t>Розробка дизайну збірника "Дизайн-код фасадів міста"</t>
  </si>
  <si>
    <t xml:space="preserve">1.Визначення виконавця робіт
</t>
  </si>
  <si>
    <t>01.09 до 31.10</t>
  </si>
  <si>
    <t xml:space="preserve">Дія виконана частково
В стадії розроблення та узгодження. Збірник розроблений, триває процес узгодження, доповнення та збір інформації
</t>
  </si>
  <si>
    <t xml:space="preserve">2.Укладення договору 
</t>
  </si>
  <si>
    <t xml:space="preserve">3.Розробка ТЗ </t>
  </si>
  <si>
    <t xml:space="preserve">4.Розробка збірника
</t>
  </si>
  <si>
    <t xml:space="preserve">01.10 до 31.12                                                 </t>
  </si>
  <si>
    <t>5.Затвердження рішенням збірника "Дизайн-код фасадів міста"</t>
  </si>
  <si>
    <t>1.4.3.9</t>
  </si>
  <si>
    <t xml:space="preserve">Придбання та встановлення міні-моделі архітектурної пам’ятки (по вул. Хрещатик, 229) (Програма розвитку дизайну міського середовища та зовнішньої реклами у м. Черкаси на 2016-2018 роки) </t>
  </si>
  <si>
    <t xml:space="preserve">1.Визначення виконавця робіт
</t>
  </si>
  <si>
    <t xml:space="preserve">01.09 до 31.10
</t>
  </si>
  <si>
    <t xml:space="preserve">Дія виконана частково
Визначено виконавця робіт, укладено договір, визначено міце розміщення. Підготовлено ескізний проект.
Придбання та встановлення міні-моделей архітектурних пам'яток: будівля по вул.Хрещатик, 229 та будівля по вул. Смілянській, 33) не виконано в зв’язку з судовими процесами щодо рішення про бюджет.
</t>
  </si>
  <si>
    <t xml:space="preserve">2.Укладення договору 
</t>
  </si>
  <si>
    <t xml:space="preserve">3.Підготовка рішення МВК 
</t>
  </si>
  <si>
    <t xml:space="preserve">до 30.11
</t>
  </si>
  <si>
    <t>4.Встановлення міні-моделі архітектурної пам’ятки</t>
  </si>
  <si>
    <t>1.5.1.1</t>
  </si>
  <si>
    <t xml:space="preserve">Капітальний ремонт будівель по вул. Бидгощська, 13 в м. Черкаси (з ПКД) (внески в статутний капітал КП "ЧЕЛУАШ") </t>
  </si>
  <si>
    <t>1.5.1.3</t>
  </si>
  <si>
    <t>Реконструкція   Будинку  трауру по бульвару Шевченка,155 в м. Черкаси (внутрішньо-оздоблювальні роботи) (внески до статутного капіталу  КП "Комбінат комунальних підприємств")</t>
  </si>
  <si>
    <t>Департамент
 житлово-комунального комплексу, 
КП "Комбінат комунальних підприємств"</t>
  </si>
  <si>
    <t>1.5.1.4</t>
  </si>
  <si>
    <t>Капітальний ремонт прибудинкової  території будівлі  Будинку трауру  по бульвару Шевченка,155 в м. Черкаси (внески до статутного капіталу  КП "Комбінат комунальних підприємств")</t>
  </si>
  <si>
    <t>Реконструкція будівлі КП "Центральний стадіон" (накриття над трибунами) (ПКД)</t>
  </si>
  <si>
    <t>Дія не виконана. Роботи з проектування виконані, але виконавцем акти виконаних робіт не подані вчасно для оплати
У 2018 році відсутнє фінансування</t>
  </si>
  <si>
    <t>1.5.1.6</t>
  </si>
  <si>
    <t>Реконструкція  Палацу Молоді по вул. Сумгаїтська,12, м. Черкаси (благоустрій  території) (з ПКД)</t>
  </si>
  <si>
    <t>1.5.1.7</t>
  </si>
  <si>
    <t>Капітальний ремонт у приміщеннях комітетів самоорганізації населення м.Черкаси</t>
  </si>
  <si>
    <t>1.Укласти договора на проведення капітальних ремонтів</t>
  </si>
  <si>
    <t>Дія виконана частково
Укладено договори на проведення капітальних ремонтів, зокрема:</t>
  </si>
  <si>
    <t>2.Провести роботи з капітальних ремонтів КСН</t>
  </si>
  <si>
    <t>1. КСН "Дніпровський" роботи з капітального ремонту -499,6 тис. грн.; 2. КСН Кривалівський - 703,18 тис. грн.; 3. КСН Припортовий - 117,82 тис. грн.; 4. КСН Південний - 895,93 тис. грн. ; 5. КСН Митниця - 297,71 тис. грн.</t>
  </si>
  <si>
    <t>Капітальний ремонт будівлі по вул. Кобзарська, 1 для розміщення кризового центру для жінок-жертв насильства (з ПКД)</t>
  </si>
  <si>
    <t>Департамент соціальної політики, департамент економіки та розвитку</t>
  </si>
  <si>
    <t>1. Укласти договір на виготовлення ПКД для проведення ремонтних робіт</t>
  </si>
  <si>
    <t>Дія виконана частково
Укладено договір. Виготовлено ПКД</t>
  </si>
  <si>
    <t xml:space="preserve">2. Провести фінансові розрахунки за проведення експертизи </t>
  </si>
  <si>
    <t xml:space="preserve">Проведені фінансові розрахунки за проведення експертизи </t>
  </si>
  <si>
    <t>1.5.1.11</t>
  </si>
  <si>
    <t>Капітальний ремонт території ярмарок (укладання тротуарною плиткою) (внески в статутний капітал КП"Черкаські ринки")</t>
  </si>
  <si>
    <t>КП "Черкаські ринки", департамент економіки та розвитку</t>
  </si>
  <si>
    <t xml:space="preserve">до 01.09                         </t>
  </si>
  <si>
    <t xml:space="preserve">Дія виконана
Роботи виконані </t>
  </si>
  <si>
    <t xml:space="preserve">до 01.10      </t>
  </si>
  <si>
    <t xml:space="preserve">до 31.12           </t>
  </si>
  <si>
    <t>1.5.1.12</t>
  </si>
  <si>
    <t xml:space="preserve">Капітальний ремонт муніципальних ярмарків (торгівельних павільйонів, прилавків) за адресою: вул.Гоголя між вул.Смілянською та Небесної Сотні (внески в статутний капітал КП"Черкаські ринки") </t>
  </si>
  <si>
    <t>1.5.1.13</t>
  </si>
  <si>
    <t>Капітальний ремонт муніципальних ярмарків (торгівельних павільйонів, прилавків) за адресою: на розі вул.Благовісної та вул. Смілянської (внески в статутний капітал КП"Черкаські ринки")</t>
  </si>
  <si>
    <t>4.Виконання робіт</t>
  </si>
  <si>
    <t>1.5.1.14</t>
  </si>
  <si>
    <t>Капітальний ремонт приміщення будівлі гаража за адресою вул.Хрещатик, 259 (встановлення вузла обліку теплової енергії)</t>
  </si>
  <si>
    <t>1.Укласти договір на проведення капітального ремонту</t>
  </si>
  <si>
    <t>Дія не виконана 
Виконання робіт перенесено на 2019 рік</t>
  </si>
  <si>
    <t>2.Провести роботи з капітального ремонту</t>
  </si>
  <si>
    <t>1.5.1.15</t>
  </si>
  <si>
    <t>Капітальний ремонт муніципальних ярмарків (торгівельних павільйонів, прилавків) за адресою: вул.30-річчя Перемоги біля будинку № 4 (внески в статутний капітал КП"Черкаські ринки")</t>
  </si>
  <si>
    <t>1.5.1.16</t>
  </si>
  <si>
    <t>Капітальний ремонт муніципальних ярмарків (торгівельних павільйонів, прилавків) за адресою: вул.Нарбутівська біля будинку № 158 (внески в статутний капітал КП"Черкаські ринки")</t>
  </si>
  <si>
    <t>1.5.1.17</t>
  </si>
  <si>
    <t>Капітальний ремонт муніципальних ярмарків (торгівельних павільйонів, прилавків) за адресою: на розі вул.Руставі та Тараскова(внески в статутний капітал КП"Черкаські ринки")</t>
  </si>
  <si>
    <t>1.5.1.18</t>
  </si>
  <si>
    <t>Капітальний ремонт муніципальних ярмарків (торгівельних павільйонів, прилавків) за адресою: на розі вул. Самійла Кішки та проспекту Хіміків (внески в статутний капітал КП"Черкаські ринки")</t>
  </si>
  <si>
    <t>1.5.1.19</t>
  </si>
  <si>
    <t>Капітальний ремонт муніципальних ярмарків (торгівельних павільйонів, прилавків) за адресою: вул.Припортова навпроти недобудованого будинку № 22/1 (внески в статутний капітал КП"Черкаські ринки")</t>
  </si>
  <si>
    <t>1.5.1.20</t>
  </si>
  <si>
    <t>Капітальний ремонт тепломережі адміністративної будівлі за адресою бульв. Шевченка, 245 (виготовлення ПКД)</t>
  </si>
  <si>
    <t>1.Отримання технічних умов від ТЕЦ</t>
  </si>
  <si>
    <t xml:space="preserve">Дія не виконана 
Відмовлено у надані технічних умов від ТЕЦ
</t>
  </si>
  <si>
    <t>2.Виготовлення ПКД</t>
  </si>
  <si>
    <t>3.Укладання договорів на виконання ремонтних робіт</t>
  </si>
  <si>
    <t>5.Контроль за виконанням робіт</t>
  </si>
  <si>
    <t>6.Проведення оплати та підписання актів виконаних робіт</t>
  </si>
  <si>
    <t>1.5.1.21</t>
  </si>
  <si>
    <t>Капітальний ремонт приміщення комітету самоорганізації населення мікрорайону «Привокзальний» за адресою вул. Хоменка, 14/2 (встановлення засобу обліку електричної енергії з проектною документацією)</t>
  </si>
  <si>
    <t>Департамент організацінйого забезпечення, КСН "Привокзальний"</t>
  </si>
  <si>
    <t>1. Укласти договір на підключення</t>
  </si>
  <si>
    <t>Дія не виконана 
Не укладений договір на з РЕМ</t>
  </si>
  <si>
    <t>2. Провести роботи з підключення</t>
  </si>
  <si>
    <t>1.5.1.22</t>
  </si>
  <si>
    <t>Капітальний ремонт приміщення комітету самоорганізації населення мікрорайону "Благовісний" за адресою вул. Благовісна, 72</t>
  </si>
  <si>
    <t>Департамент організаційного забезпечення, КСН "Благовісний"</t>
  </si>
  <si>
    <t xml:space="preserve">1. Укладання договору на виготовлення ПКД </t>
  </si>
  <si>
    <t>до 05.05</t>
  </si>
  <si>
    <t xml:space="preserve">Дія виконана 
Виконано.Укладено договір від 12.06.2018 </t>
  </si>
  <si>
    <t>2. Укладання договору підряду</t>
  </si>
  <si>
    <t>Виконано. Укладено договір підряду</t>
  </si>
  <si>
    <t>3. Проведення роботи з капітального ремонту</t>
  </si>
  <si>
    <t>1.5.1.23</t>
  </si>
  <si>
    <t xml:space="preserve">Капітальний ремонт нежитлової будівлі по вул. О.Дашкевича, 41/1 (виготовлення ПКД) </t>
  </si>
  <si>
    <t>1.5.1.28</t>
  </si>
  <si>
    <t xml:space="preserve">Капітальний ремонт будівель по вул. Бидгощській, 13 м. Черкаси (внески в статутний капітал КП ’ЧЕЛУАШ’) </t>
  </si>
  <si>
    <t>Дія виконана частково
Роботи виконані частково</t>
  </si>
  <si>
    <t xml:space="preserve">Реконструкція адміністративної будівлі по вул. Бидгощській, 13 м.Черкаси (внески в статутний капітал КП ’ЧЕЛУАШ’) </t>
  </si>
  <si>
    <t>1.5.1.30</t>
  </si>
  <si>
    <t>Капітальний ремонт внутрішніх електромереж органу самоорганізації населення "Комітет мікрорайону "Калиновий" за адресою вул.Чехова, 9 а в м.Черкаси</t>
  </si>
  <si>
    <t>1. Проведення роботи з капітального ремонту електромережі</t>
  </si>
  <si>
    <t>1.5.1.31</t>
  </si>
  <si>
    <t>Капітальний ремонт внутрішніх електромереж комітету самоорганізації населення мікрорайону "Кривалівський" за адресою вул.Чехова, 112 в м.Черкаси</t>
  </si>
  <si>
    <t>1.5.2.1</t>
  </si>
  <si>
    <t>Капітальний ремонт приміщення майнового комплексу за адресою вул. Благовісна, 170 (корпус К-2 та корпусу Л-2 (покрівля) (з ПКД)</t>
  </si>
  <si>
    <t xml:space="preserve">1. Укладання договору на коригування ПКД </t>
  </si>
  <si>
    <t>до 20.04</t>
  </si>
  <si>
    <t>Дія виконана частково
Виконано. Укладено договір укладено 17.04.2018. ПКД відкореговано.</t>
  </si>
  <si>
    <t xml:space="preserve">1.Підготувати тендерну документацію </t>
  </si>
  <si>
    <t>Дія виконана частково</t>
  </si>
  <si>
    <t>2.Підготувати  тендерну документацію</t>
  </si>
  <si>
    <t>Роботи з капітального ремонту проведені  2017 році на суму 2379,3 тис. грн. Необхідність у проведенні переговорної процедури закупівлі до 50 % від попереднього договору</t>
  </si>
  <si>
    <t>3.Проведення тендеру</t>
  </si>
  <si>
    <t>3.Укласти договір на проведення капітального ремонту</t>
  </si>
  <si>
    <t>Укладенодоговір на проведення капітального ремонту, зокрема:1. ТОВ "ПРОМБУД ІНДУСТРІЯ" договір на виконання робіт від 20.07.2017 № 189 на суму 2379,35249 тис. грн., 2. ФОП Шпак С.В. договір на технічний нагляд від 08.09.2017 № 190 на суму 30,694,5 тис. грн., 3. ФОП Ільченко О..О. договір на проетні роботи від 06.11.2017 № 21/09-2017 на суму 178,150 тис. грн.,4. ФОП Ільченко О.О. договір на авторський нагляд від 28.08.2017 № АН/1 на суму 4,320 тис. грн.</t>
  </si>
  <si>
    <t>4.Укладання договору підряду</t>
  </si>
  <si>
    <t>до 05.10</t>
  </si>
  <si>
    <t>4.Провести роботи з капітального ремонту</t>
  </si>
  <si>
    <t>до 3.12</t>
  </si>
  <si>
    <t>Виконано частково на 75%.. Роботи продовжені</t>
  </si>
  <si>
    <t xml:space="preserve">5. Проведення роботи з капітального ремонту </t>
  </si>
  <si>
    <t>1.5.2.4</t>
  </si>
  <si>
    <t>Капітальний ремонт приміщення майнового комплексу за адресою: м. Черкаси, вул. Благовісна, 170 (корпус Ж-2 (санвузли І та ІІ поверху) з ПКД</t>
  </si>
  <si>
    <t>1.Укласти договір на виготовлення ПКД</t>
  </si>
  <si>
    <t>Дія виконана частково 
Укладено договір на проектні роботи, зокрема: 1. ФОП Ільченко О.О. договір на проектні роботи від 11.05.2017 № 5 на суму 15,02964 тис. грн.
Тендер не відбувся, у зв'язку з відсутністю учасників. Дія перенесена на 2019 рік</t>
  </si>
  <si>
    <t xml:space="preserve">2.Підготувати тендерну документацію </t>
  </si>
  <si>
    <t>до 15.09</t>
  </si>
  <si>
    <t>3.Провести тендер</t>
  </si>
  <si>
    <t>4.Укласти договір на проведення капітального ремонту</t>
  </si>
  <si>
    <t>5.Провести роботи з капітального ремонту</t>
  </si>
  <si>
    <t>1.5.2.5</t>
  </si>
  <si>
    <t>Капітальний ремонт приміщення майнового комплексу за адресою: м. Черкаси, вул. Благовісна, 170 (перший поверх корпус Ж-2) (з ПКД)</t>
  </si>
  <si>
    <t>Дія виконана частково  Дія перенесена на 2019 рік.
Укладено договір на проектні роботи, зокрема: 1. ФОП Ільченко О.О. договір на проектні роботи від 11.05.2017 № 6 на суму 19,37895 тис. грн. Роботи по виготовленню ПКД виконані</t>
  </si>
  <si>
    <t>1.5.2.7</t>
  </si>
  <si>
    <t>Капітальний ремонт приміщення майнового комплексу за адресою: м. Черкаси, вул. Благовісна, 170 (покрівля корпусу Д-4) (з ПКД)</t>
  </si>
  <si>
    <t>Дія виконана
Укладено договір на виготовлення ПКД</t>
  </si>
  <si>
    <t>до 19.05</t>
  </si>
  <si>
    <t xml:space="preserve">Підготувлено тендерну документацію </t>
  </si>
  <si>
    <t>Укладено договір на проведення капітального ремонту, зокрема:1. ФОП Ільченко О.О. договір на проектні роботи від 24.03.2017 № 4 на суму 23,545 тис. грн., 2. ТОВ "ПРОМБУД ІНДУСТРІЯ" договір на виконання робіт від 20.07.2017 № 188 на суму 358,0 тис. грн., 3. ФОП Шпак С.В. договір на технічний нагляд від 28.08.2017 № 180 на суму 5,506 тис. грн.</t>
  </si>
  <si>
    <t>1.5.2.9</t>
  </si>
  <si>
    <t>Реконструкція частини приміщень по вул. Благовісній,170 під міський архів (з ПКД)</t>
  </si>
  <si>
    <t>Реконструкція приміщення майнового комплексу за адресою вул. Благовісна, 170 (корпус В-2, перший поверх)</t>
  </si>
  <si>
    <t>до 10.04</t>
  </si>
  <si>
    <t xml:space="preserve">Дія виконана частково
Виконано. Укладено договір на коригування ПКД. Проводиться експертиза ПКД </t>
  </si>
  <si>
    <t>Дія виконана частково
Підготовлено тендерну документацію</t>
  </si>
  <si>
    <t>Виконано. Підготувлено тендерну документацію</t>
  </si>
  <si>
    <t>Торги не відбулися. Оголошено повторно</t>
  </si>
  <si>
    <t>3.Укласти договір на проведення реконструкції</t>
  </si>
  <si>
    <t>до 15.06</t>
  </si>
  <si>
    <t>Укладено договір на проведення реконструкції, зокрема: ТОВ "ЧеркасиЗалізобетонСтрой" на виконання робіт від 08.06.2017 № 166 на суму 345,5496 тис. грн., ТОВ "ТРАНС-ЛОГІСТІК БУД" договір на технічний нагляд від 20.07.2017 № 0024 на суму 7,00735 тис. грн., ПП ЛАРО 2010 договір на проектні роботи від 20.12.2017 № 109 на суму 75,0 тис. грн.</t>
  </si>
  <si>
    <t>до 10.10</t>
  </si>
  <si>
    <t>Договір підряду від 03.12.2018 № 8 на суму 4550,0 тис. грн.</t>
  </si>
  <si>
    <t>4.Провести роботи з реконструкції</t>
  </si>
  <si>
    <t>Виконано частково на 46 %. Проводяться роботи по  коригуванню ПКД. Перехідний об'єкт  на 2018 рік</t>
  </si>
  <si>
    <t>Проведено робіт на суму 2275,0 тис. грн. Перехідний договір  на 2019 рік з сумою 2275,0 тис. грн.</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</si>
  <si>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</si>
  <si>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до 31.05
</t>
  </si>
  <si>
    <t xml:space="preserve">Дія виконана частково
Проведено коригування проектно-кошторисної документації  </t>
  </si>
  <si>
    <t xml:space="preserve">1.Виготовлення ПКД
</t>
  </si>
  <si>
    <t>Дія виконана частково
Проектно-кошторисна документація подана на експертизу. Виконання робіт заплановано у 2018 році</t>
  </si>
  <si>
    <t xml:space="preserve">2. Отримання експертного звіту 
</t>
  </si>
  <si>
    <t>Укладено договори на виконання будівельних робіт та робіт з авторського та технічного нагляду
Виконано та оплачено будівельні роботи на 95%</t>
  </si>
  <si>
    <t>1.5.2.13</t>
  </si>
  <si>
    <t xml:space="preserve">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   </t>
  </si>
  <si>
    <t>1.Укласти договір на проведення експертизи проектної документації</t>
  </si>
  <si>
    <t>до 30.03</t>
  </si>
  <si>
    <t>Дія виконана
Укладено договір на виготовлення ПКД:1. ДФП "Укрбудекспертиза" договір за експертизу проекта від 15.03.2017 № 24-0172-17 на суму 49,8636 тис. грн., 2. ТОВ "Гарант" договір на проетні роботи від 25.11.2016 № 251 на суму 449,5831 тис. грн.</t>
  </si>
  <si>
    <t xml:space="preserve">2.Оплатить експертизу проектної документації </t>
  </si>
  <si>
    <t xml:space="preserve">Оплачено експертизу проектної документації </t>
  </si>
  <si>
    <t>1.5.2.14</t>
  </si>
  <si>
    <t>Реконструкція будівлі КДЮСШ “Вулкан” за адресою: вул.Благовісна, 170, м.Черкаси (з ПКД) (за рахунок субвенції з обласного бюджету)</t>
  </si>
  <si>
    <t>1.5.2.15</t>
  </si>
  <si>
    <t>Субвенція Управлінню патрульної поліції в місті Черкаси ДПП НПУ для придбання необхідних матеріально-технічних засобів</t>
  </si>
  <si>
    <t>1.Укладання договору про надання субвенції</t>
  </si>
  <si>
    <t>до 15.08</t>
  </si>
  <si>
    <t>Дія виконана
Укладено договір про надання субвенції</t>
  </si>
  <si>
    <t>2.Отримання звіту пр використання коштів субвенції</t>
  </si>
  <si>
    <t>1.5.2.16</t>
  </si>
  <si>
    <t>Капітальний ремонт приміщення майнового комплексу за адресою вул. Благовісна, 170 (корпус И-4, монтаж системи пожежної сигналізації) (з ПКД)</t>
  </si>
  <si>
    <t>Дія не виконана 
Не виготовлено ПКД</t>
  </si>
  <si>
    <t>1.5.2.17</t>
  </si>
  <si>
    <t>Капітальний ремонт приміщення майнового комплексу за адресою: м.Черкаси, вул. Благовісна, 170 (корпус Л-2 (вантажний ліфт) (з ПКД)</t>
  </si>
  <si>
    <t xml:space="preserve">Дія виконана
Укладено договір на виконання робіт, зокрема: 1. СРБП "Черкасиліфт" договір на виконання робіт від 26.12.2017 № 26. Роботи виконані </t>
  </si>
  <si>
    <t>Капітальний ремонт приміщення майнового комплексу за адресою вул. Благовісна, 170 (корпус И-4) (2 поверх, зал дзюдо, школа Вікторія) (з ПКД)</t>
  </si>
  <si>
    <t>Дія виконана частково
Виконано. Станом на 19.07.2018 укладено договір на виготовлення ПКД</t>
  </si>
  <si>
    <t>4. Укладання договору підряду</t>
  </si>
  <si>
    <t>Договір підряду від 04.12.2018 № 9 на суму 1650,0 тис. грн. Виконано робіт на суму 590,59 тис. грн. Договір перехідний на 2019 рік з фінансуванням 1059,41 тис. грн.</t>
  </si>
  <si>
    <t>Виконуються роботи</t>
  </si>
  <si>
    <t>Капітальний ремонт приміщення майнового комплексу за адресою вул. Благовісна, 170 (корпус И-4) (4 поверх) (з ПКД)</t>
  </si>
  <si>
    <t xml:space="preserve">Дія виконана частково
Виконано. Станом на 05.05.2018 уклдено договір на викоготовлення ПКД. </t>
  </si>
  <si>
    <t>Виконана. Підготовлено тендерну документацію</t>
  </si>
  <si>
    <t>Виконана. Тендер проведено</t>
  </si>
  <si>
    <t>Виконана. Станом на 10.09.2018 укладено договір підряду</t>
  </si>
  <si>
    <t>Виконуються роботи. Станом на 25.12.2018 року виконано робі т на суму 634,17 тис. грн. Прехідний договір на 2019 рік з фінансуванням 126,0 тис. грн.</t>
  </si>
  <si>
    <t>1.5.2.21</t>
  </si>
  <si>
    <t>Капітальний ремонт приміщення майнового комплексу за адресою вул. Благовісна, 170 ( монтаж системи пожежної сигналізації) (з ПКД)</t>
  </si>
  <si>
    <t>Дія виконана частково 
Договір на виготовлення ПКД укладено 19.10.2018 на суму 41,75 тис. грн. Виконання наступних робіт перенесено на 2019 рік</t>
  </si>
  <si>
    <t>1.5.2.22</t>
  </si>
  <si>
    <t>Капітальний ремонт приміщення майнового комплексу за адресою вул. Благовісна, 170 (заміна воріт)</t>
  </si>
  <si>
    <t>1. Укладання договору на виготовлення воріт</t>
  </si>
  <si>
    <t xml:space="preserve">Дія виконана частково
Договір укладено. Заблоковано рішенням суду </t>
  </si>
  <si>
    <t>2. Придбання воріт</t>
  </si>
  <si>
    <t>1.5.2.23</t>
  </si>
  <si>
    <t>Капітальний ремонт частини приміщень майнового комплексу за адресою вул.Благовісна, 170 м.Черкаси (корпус К-2 та корпус Л-2) (другий поверх)</t>
  </si>
  <si>
    <t>1.Підготувати тендерну документацію</t>
  </si>
  <si>
    <t>до 10.11</t>
  </si>
  <si>
    <t>Дія виконана частково
Підготовлено тендерну документацію. Дія заблокована рішенням суду і перенесена на 2019 рік</t>
  </si>
  <si>
    <t>2. Провести тендер</t>
  </si>
  <si>
    <t>до 05.12</t>
  </si>
  <si>
    <t>3. Укласти договір підряду</t>
  </si>
  <si>
    <t>1.5.3.1</t>
  </si>
  <si>
    <t>Капітальний ремонт адмінбудівлі Черкаського міськвиконкому за адресою Б.Вишневецького, 36 (з ПКД) (покрівлі)</t>
  </si>
  <si>
    <t>Дія виконана 
Укладено договір на виготовлення ПКД</t>
  </si>
  <si>
    <t>Укладено договір на проведення капітального ремонту, зокрема:1. ФОП Ільченко О.О. договір на проектні роботи від 15.03.2017 № 1 на суму 56,527 тис. грн., 2. ТОВ "АБК Електро-буд" договір на виконання робіт від 04.08.2017 № 206 на суму 1044,84669 тис. грн..,3. ФОП Шпак С.В. договір на технічний нагляд від 06.10.2017 № 200 на суму 9,401 тис. грн., 4. ФОП Ільченко О.О. на авторський нагляд вд 28.08.2017 № АН/2 на суму 1,080 тис. грн.</t>
  </si>
  <si>
    <t>1.5.3.2</t>
  </si>
  <si>
    <t>Капітальний ремонт адмінбудівлі Черкаського міськвиконкому за адресою Б.Вишневецького, 36 (з ПКД) (внутрішня електромережа)</t>
  </si>
  <si>
    <t>Дія виконана 
Підготувлено тендерну документацію</t>
  </si>
  <si>
    <t xml:space="preserve">2.Провести тендер </t>
  </si>
  <si>
    <t>Укладено договір на проведення капітального ремонту, зокрема:1. ТОВ "ТАКТ 2011" договір на виконання робіт від 05.05.2017 № 116 на суму 413,03131 тис. грн., 2. ФОП Шпак С.В. договір на технічний нагляд від 19.05.2017 № 170 на суму 7,2698 тис. грн.</t>
  </si>
  <si>
    <t>Проведено роботи з капітального ремонту</t>
  </si>
  <si>
    <t>1.5.3.10</t>
  </si>
  <si>
    <t>Капітальний ремонт адмінбудівлі Черкаського міськвиконкому за адресою Б.Вишневецького, 36 (з ПКД) (службові кабінети)</t>
  </si>
  <si>
    <t>Дія виконана 
Укладено договір на проектні роботи, зокрема:
1. ФОП Ільченко О.О. договір на проектні роботи від 19.12.2017 № 14/12-2017-к. Виготовлено ПКД</t>
  </si>
  <si>
    <t>1.5.3.11</t>
  </si>
  <si>
    <t>Капітальний ремонт адмінбудівлі Черкаського міськвиконкому за адресою вул. Б. Вишневецького, 36 (з ПКД) (мережа опалення, службові кабінети, ганок)</t>
  </si>
  <si>
    <t>Дія виконана частково. Договір на виготовлення ПКД по мережі опалення від 07.09.2018 на суму 51,14 тис. грн. та на ПКД службові кабінети в сумі 94,78 тис. грн.</t>
  </si>
  <si>
    <t>до 05.09</t>
  </si>
  <si>
    <t>Капітальний ремонт мережі опалення, службових кабінетів та ганку буде перенесено на 2019 рік</t>
  </si>
  <si>
    <t>5. Проведення роботи з капітальних ремонтів</t>
  </si>
  <si>
    <t>1.5.4.1</t>
  </si>
  <si>
    <t>Капітальний ремонт адміністративної будівлі територіального центру надання соціальних послуг м.Черкаси за адресою: вул.Пушкіна,13-а (з ПКД): утеплення зовнішніх стін, ремонт актового залу, 3 санвузлів для облаштування душової кімнати у відділеннях соціально-побутової адаптації та соціальної реабілітації дітей-інвалідів, заміна 6 вхідних дверей), ремонт зовнішніх та внутрішніх віконних укосів</t>
  </si>
  <si>
    <t xml:space="preserve">Територіальний центр соціальної допомоги Соснівського району м.Черкаси </t>
  </si>
  <si>
    <t>Дія виконана частково Договір на ПКД укладено з КП "Черкасиінвестбуд" №21  від 29.05.2017 на суму 55,4 тис. грн.  ПКД виготовлено</t>
  </si>
  <si>
    <t xml:space="preserve">2. Провести ремонтні роботи </t>
  </si>
  <si>
    <t>Подана заявка на проведення конкурсних торгів по об'єкту " Капітальний ремонт адміністративної будівлі територіального центру надання соціальних послуг м.Черкаси " на суму 1066032,8 грн. до департаменту соціальної політики ЧМР. Переможець та інші учасники тендеру відмовились від виконання робіт</t>
  </si>
  <si>
    <t>3.  Перевірити та підписати акти виконаних робіт</t>
  </si>
  <si>
    <t>4. Провести фінансові розрахунки з підрядником за виконані роботи</t>
  </si>
  <si>
    <t>1.5.4.2</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</si>
  <si>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вул.Пушкіна, 13-а (з ПКД)</t>
  </si>
  <si>
    <t xml:space="preserve">Територіальний центр соціальної допомоги Соснівського району м.Черкаси
</t>
  </si>
  <si>
    <t>Дія виконана частково
Договір на ПКД укладено з КП "Черкасиінвестбуд" №22  від 29.05.2017 на суму 39,9 тис. грн.</t>
  </si>
  <si>
    <t>Затримка розробки ПКД, проведення її експертизи проектною організацією та початок опальвального сезону унеможливили проведення пробіт  по капітальному ремонту</t>
  </si>
  <si>
    <t>1.5.4.3</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</si>
  <si>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за адресою: вул. Пушкіна, 13-а</t>
  </si>
  <si>
    <t>Територіальний центр соціальної допомоги Соснівського району м.Черкаси</t>
  </si>
  <si>
    <t>1. Серед пропозицій суб'єктів підприємницької діяльності, що виконують ремонтні роботи, обрати пропозицію з найсприятливішою ціною та якістю</t>
  </si>
  <si>
    <t>Дія виконана 
Договір на ПКД укладено з КП "Черкасиінвестбуд" №23 від 29.05.2017 на суму 4,3 тис. грн. Договір на коректування ПКД укладено з КП "Черкасиінвестбуд" №41 від 10.10.2017 на суму 2,1 тис. грн.</t>
  </si>
  <si>
    <t>2.  Укласти із обраним суб'єктом підприємницької діяльності  договір на проведення ремонтних робіт</t>
  </si>
  <si>
    <t>Договір на проведення робіт укладено з ФОП Черненко Ю.В. №25 від 16.08.2017 на суму 123,1 тис.грн.</t>
  </si>
  <si>
    <t xml:space="preserve"> 3. Здійснити фінансові розрахунки</t>
  </si>
  <si>
    <t>Підписано акт виконаних робіт №2 від 01.11.2017</t>
  </si>
  <si>
    <t>1. Укладання договору на проведення ремонтних робіт</t>
  </si>
  <si>
    <t>Дія виконана 
У зв’язку з необхідністю коригування ПКД, внесено зміни до назви дії. 
Виготовлено ПКД (договір № 41 від 18.12.2018р. сума договору 11036,00 грн. Виконавець ФОП Заїка А.І.).
Укладено договір технічного нагляду по об'єкту № 43 від 19.12.2018р. сума договору 16200 грн. Виконавець ФОП Шпак С.В. Укладено договір з ТОВ «БМК-1»  № 42 від 19.12.2018р. на проведення ремонтних робіт. Оплачено згідно Акту №1 від 22.12.2018 на суму 1367896 грн.</t>
  </si>
  <si>
    <t>2. Проведення ремонтних робіт, підписання актів виконаних робіт та проведення фінансових розрахунків з підрядником</t>
  </si>
  <si>
    <t>1.5.6. Капітальний ремонт адміністративної будівлі територіального центру соціальної допомоги Придніпровського району   м. Черкаси за адресою: вул. Гвардійська, 7/5</t>
  </si>
  <si>
    <t>1.5.6.1</t>
  </si>
  <si>
    <t>Капітальний ремонт адміністративної будівлі територіального центру соціальної допомоги Придніпровського району м. Черкаси за адресою: вул. Гвардійська, 7/5 (з ПКД)</t>
  </si>
  <si>
    <t>Територіальний центр соціальної допомоги Придніпровського району м.Черкаси</t>
  </si>
  <si>
    <t>1. Завершення ремонтних робіт, які розпочаті у 2017 році</t>
  </si>
  <si>
    <t>Дія виконана
Укладено договір з ТОВ "Альянс-трансбудсервіс"  № 15 від 30.10. 2018 на проведення ремонтних робіт на суму 102673,2 грн.,  № 140 від 19.11. 2018р. на суму 1231,2 грн. 
Укладено договір технічного нагляду по обєкту № 16 від 16.11. 2018р. сума 1 539 грн. Виконавець: ФОП  Шпак С.В. Ремонт виконано.</t>
  </si>
  <si>
    <t>Дія виконана частково
Договір на розробку ПКД укладено з ТОВ "Гарант"</t>
  </si>
  <si>
    <t>2.  Підписання актів виконаних робіт та проведення фінансових розрахунків з підрядником</t>
  </si>
  <si>
    <t>Договір № 42 від 04.12.2017 на проведення робіт укладено з ФОП Ситник Г.В. на суму 216 980,60 грн.</t>
  </si>
  <si>
    <t>1.5.6.2</t>
  </si>
  <si>
    <t>Капітальний ремонт адміністративної будівлі територіального центру надання соціальних послуг м. Черкаси за адресою: вул. Гвардійська, 7/5</t>
  </si>
  <si>
    <t>Територіальний центр надання соціальних послуг м.Черкаси</t>
  </si>
  <si>
    <t>1. Укладання договору на виготовлення ПКД для проведення ремонтних робіт, виготовлення ПКД</t>
  </si>
  <si>
    <t>Дія виконана частково
Здійснюється визначення видів та обсягів робіт для виготовлення ПКД</t>
  </si>
  <si>
    <t xml:space="preserve">2. Проведення ремонтних робіт </t>
  </si>
  <si>
    <t>Зупинення дії рішення Черкаської міської ради унеможливлює проведення робіт</t>
  </si>
  <si>
    <t>3.  Підписання актів виконаних робіт та проведення фінансових розрахунків з підрядником</t>
  </si>
  <si>
    <t>Капітальний ремонт приміщень нежитлової будівлі по вул. Небесної Сотні, 3 в м. Черкаси, додаткові роботи (з ПКД)</t>
  </si>
  <si>
    <t xml:space="preserve">Дія виконана частково
Потребує коригування проектно-кошторисна документація.
Проведено тендер, частково виконані роботи. Дію перенесено на 2018 рік </t>
  </si>
  <si>
    <t>1.5.7.3</t>
  </si>
  <si>
    <t xml:space="preserve">Придбання переносного пандусу до будівлі «Палацу одруження» по вул. Небесної Сотні, 3 </t>
  </si>
  <si>
    <t>1.Пошук постачальника згідно технічних вимог для встановлення переносного пандусу</t>
  </si>
  <si>
    <t>Дія виконана
Пандус придбано, роботи виконані по встаовленнню пандусу і профінансовані у повному обсязі</t>
  </si>
  <si>
    <t>2.Укладання договорів на придбання переносного пандусу</t>
  </si>
  <si>
    <t>1.5.8.1</t>
  </si>
  <si>
    <t>Капітальний ремонт покрівлі (з ПКД)</t>
  </si>
  <si>
    <t>Дія виконана 
Виготовлено проектно-кошторисна документація
Укладено договір на виконання робіт
Роботи виконані і профінансовані</t>
  </si>
  <si>
    <t>2.Укладання договорів на виконання ремонтних робіт</t>
  </si>
  <si>
    <t>4.Контроль за виконанням робіт</t>
  </si>
  <si>
    <t>5.Проведення оплати та підписання актів виконаних робіт</t>
  </si>
  <si>
    <t>1.5.8.2</t>
  </si>
  <si>
    <t>Капітальний ремонт приміщень по бул. Шевченка, 307  (з ПКД)</t>
  </si>
  <si>
    <t>Дія виконана частково
Виготовлено ПКД
Роботи виконано частково</t>
  </si>
  <si>
    <t>Дія виконана частково
Виготовлено проектно-кошторисна документація</t>
  </si>
  <si>
    <t>1.5.8.3</t>
  </si>
  <si>
    <t>Реконструкція внутрішньобудинкової мережі системи опалення з встановленням ІТП (з ПКД)</t>
  </si>
  <si>
    <t>Дія виконана 
Виготовлено проектно-кошторисна документація</t>
  </si>
  <si>
    <t>Укладено договір на виконання робіт</t>
  </si>
  <si>
    <t>Виконані роботи і профінансовані</t>
  </si>
  <si>
    <t>Капітальний ремонт службових приміщень департаменту соціальної політики Черкаської міської ради в адміністративній будівлі по    бульвару Шевченка, 307, (з ПКД)</t>
  </si>
  <si>
    <t>Дія виконана частково
Здійснюється визначення видів обсягів робіт для виготовлення ПКД
Виготовлено ПКД (договір на № 25/07-2018 від 28.08.18 з ФОП Ільченко О.О.)
Укладено договір з ТОВ "НПІ УКРСПЕЦЗЕМ"  № 44 від 21.12. 2018р. на проведення ремонтних робіт на суму 2 703 541,78 грн.        
Оплачено згідно Акту в сумі 1 039 903,41 грн. Завершення робіт заплановано на 2019 рік.</t>
  </si>
  <si>
    <t>1.5.9.1</t>
  </si>
  <si>
    <t>Дія виконана
Виготовлено проектно-кошторисна документація
Укладено договір на виконання робіт
Роботи виконані і профінансовані</t>
  </si>
  <si>
    <t>1.5.9.3</t>
  </si>
  <si>
    <t>Капітальний ремонт адміністративної будівлі по бул. Шевченка, 117 (з ПКД)</t>
  </si>
  <si>
    <t xml:space="preserve">1. Виконання робіт </t>
  </si>
  <si>
    <t>Дія виконана
Отримана декларація про готовність об'єкту до експлуатації</t>
  </si>
  <si>
    <t>1.5.10.1</t>
  </si>
  <si>
    <t>Капітальний ремонт покрівлі (з ПКД) (аварійний стан)</t>
  </si>
  <si>
    <t>1.5.11.1</t>
  </si>
  <si>
    <t>Капітальний ремонт приміщень (з ПКД)</t>
  </si>
  <si>
    <t>Дія виконана
Виготовлено проектно-кошторисна документація</t>
  </si>
  <si>
    <t>Виконані роботи і отрмано акт на завершення робіт</t>
  </si>
  <si>
    <t xml:space="preserve">1.5.13. Капітальний ремонт приміщення по вул. Нарбутівська, 279 </t>
  </si>
  <si>
    <t>1.5.13.1</t>
  </si>
  <si>
    <t xml:space="preserve">1.5.14. Капітальний ремонт нежитлового приміщення по вул. Репіна, 12/1 </t>
  </si>
  <si>
    <t>1.5.14.1</t>
  </si>
  <si>
    <t>1.5.16. Капітальний ремонт житла дитячих будинків сімейного типу</t>
  </si>
  <si>
    <t>1.5.16.1</t>
  </si>
  <si>
    <t xml:space="preserve">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
</t>
  </si>
  <si>
    <t xml:space="preserve">Департамент соціальної політики 
</t>
  </si>
  <si>
    <t xml:space="preserve">1. Провести відповідно до актів виконаних робіт фінансові розрахунки з підрядником за проведені ремонтні роботи </t>
  </si>
  <si>
    <t xml:space="preserve">Дія виконана
Оплачено, платіжне доручення № 1 від 18.08.2017 на суму 39,3 тис. грн. платіжне доручення № 2 від 18.08.2017 на суму 58,8 тис. грн. </t>
  </si>
  <si>
    <t>1.5.17.1</t>
  </si>
  <si>
    <t>Будівництво житлового будинку по вул. Якубовського, 17, м. Черкаси (з ПКД)</t>
  </si>
  <si>
    <t>Дія виконана. Відповідно до рішення Черкаської міської ради житловий будинок передано в державну власність</t>
  </si>
  <si>
    <t>1.5.17.2</t>
  </si>
  <si>
    <t>Будівництво Льодового Палацу в м. Черкаси (виготовлення ПКД)</t>
  </si>
  <si>
    <t>Дія виконана частково
Отримано відмову в реєстрації  УДКСУ у м.Черкасах у звязку з проведенням тендерної закупівлі до 01.08.2017. Роботи буде продовжено після судового зобовязання реєстрації договору в УДКСУ у м.Черкасах</t>
  </si>
  <si>
    <t>Дія виконана частково
Продовжується виготовлення проектно-кошторисної документації</t>
  </si>
  <si>
    <t>1.5.17.4</t>
  </si>
  <si>
    <t>Будівництво будівлі "Документ-сервісу "ГОТОВО"" м. Черкаси (з ПКД)</t>
  </si>
  <si>
    <t>КП "Черкасиінвестбуд",     Департамент архітектури та містобудування</t>
  </si>
  <si>
    <t>Дія виконана частково
Підготовлено документи для прийняття рішення про надання функцій замовника. Станом на 31.12.2017 функції замовника не надано.</t>
  </si>
  <si>
    <t>1.5.17.5</t>
  </si>
  <si>
    <t>Будівництво ДНЗ за адресою вул. Г. Дніпра, 87       м. Черкаси (з ПКД)</t>
  </si>
  <si>
    <t>1.5.17.6</t>
  </si>
  <si>
    <t>Прибудова до Палацу молоді по вул.Сумгаїтській, 12 в м. Черкаси" (з ПКД)</t>
  </si>
  <si>
    <t>КП "Черкасиінвестбуд",  Департамент архітектури та містобудування</t>
  </si>
  <si>
    <t>Дія виконана частково
Підготовлено документи для прийняття рішення про надання функцій замовника. Станом на 31.12.2017 функції замовника не надано</t>
  </si>
  <si>
    <t>1.5.17.10</t>
  </si>
  <si>
    <t>Будівництво багатофункціонального Палацу спорту ігрових видів спорту, м. Черкаси, мікрорайон "Перемога-2" по вул. Олени Теліги та вул. академіка Корольова (в тому числі за рахунок субвенції з державного бюджету - 27 000 000,00 грн.)</t>
  </si>
  <si>
    <t>Дія виконана частково
Заключено договір на інженерно-геологічні вишукування №19 від 25.06.2018р.</t>
  </si>
  <si>
    <t xml:space="preserve">2. Подання об’єкту на тендер та визначення виконавця робіт
</t>
  </si>
  <si>
    <t xml:space="preserve">до 01.10
</t>
  </si>
  <si>
    <t>Проведено тендер та заключено договір на розробку проектної документації №20 від25.06.2018р.</t>
  </si>
  <si>
    <t xml:space="preserve">1. Укладання договору.
</t>
  </si>
  <si>
    <t xml:space="preserve">Дія виконана частково
Укладено договір на проектно-вишукувальні роботи та оплачено аванс на виконання робіт Продовжується виконання проктних робіт
</t>
  </si>
  <si>
    <t xml:space="preserve">2. Виконання ескізного проекту
</t>
  </si>
  <si>
    <t xml:space="preserve">3. Затвердження ескізного проекту художньою радою
</t>
  </si>
  <si>
    <t xml:space="preserve">4. Виконання робочого проекту та отримання експертного звіту
</t>
  </si>
  <si>
    <t xml:space="preserve"> до 31.08
</t>
  </si>
  <si>
    <t xml:space="preserve">5. Проведення тендеру
</t>
  </si>
  <si>
    <t xml:space="preserve"> до 28.09
</t>
  </si>
  <si>
    <t>6. Виконання робіт</t>
  </si>
  <si>
    <t xml:space="preserve"> до 29.12</t>
  </si>
  <si>
    <t>1.5.17.12</t>
  </si>
  <si>
    <t>Будівництво ДНЗ за адресою вул.Г.Дніпра, 87 м.Черкаси (з ПКД)</t>
  </si>
  <si>
    <t>Дія виконана частково. Продовжується виготовлення проектно-кошторисної документації</t>
  </si>
  <si>
    <t>2.1.1.1</t>
  </si>
  <si>
    <t>Завершення будівництва школи в мікрорайоні "Дахнівський" по вул.Сержанта Волкова (ІІ-й пусковий комплекс) (ПКД)</t>
  </si>
  <si>
    <t xml:space="preserve"> до 30.06
</t>
  </si>
  <si>
    <t xml:space="preserve">
до 31.12</t>
  </si>
  <si>
    <t>2.1.1.3</t>
  </si>
  <si>
    <t>Добудова спортивно-оздоровчого корпусу дитячого садочку №74 пров. Боженка, 14 (з ПКД)</t>
  </si>
  <si>
    <t xml:space="preserve">1.Виготовлення ПКД
</t>
  </si>
  <si>
    <t>2.1.1.4</t>
  </si>
  <si>
    <t>Будівництво комплексу для ігрових видів спорту по вул. Героїв Дніпра (внески до статутного капіталу КП СК "Будівельник") (з ПКД)</t>
  </si>
  <si>
    <t>Дія виконана частково
Виготовляється ПКД</t>
  </si>
  <si>
    <t>ДОГП</t>
  </si>
  <si>
    <t>2.2.1.1</t>
  </si>
  <si>
    <t>Реконструкція будівлі Черкаського міського Будинку культури ім. І. Кулика (фойє) (з ПКД)</t>
  </si>
  <si>
    <t xml:space="preserve">Дія виконана 
Виготовлено ПКД </t>
  </si>
  <si>
    <t>Ремонтні роботи виконані</t>
  </si>
  <si>
    <t>2.2.1.2</t>
  </si>
  <si>
    <t xml:space="preserve">Реконструкція будівлі ДМШ № 1 ім. М.В. Лисенка </t>
  </si>
  <si>
    <t>Дія виконана частково
Здійснюється коригування ПКД</t>
  </si>
  <si>
    <t xml:space="preserve">Дія виконана частково
Виготовлено ПКД </t>
  </si>
  <si>
    <t>Роботи виконуються</t>
  </si>
  <si>
    <t xml:space="preserve">Реконструкція будівлі (фасад) ДМШ №1
 ім .М.В. Лисенка (з ПКД) за адресою: м.Черкаси, вул.Б. Вишневецького 31, 33, 35
</t>
  </si>
  <si>
    <t>2.2.1.4</t>
  </si>
  <si>
    <t>Реконструкція будівлі (фасад) ДМШ №2 (з ПКД)</t>
  </si>
  <si>
    <t>2.2.1.5</t>
  </si>
  <si>
    <t xml:space="preserve">Капітальний ремонт будівлі ДМШ №3 </t>
  </si>
  <si>
    <t>Дія виконана 
Ремонтні роботи виконані</t>
  </si>
  <si>
    <t>2.2.1.6</t>
  </si>
  <si>
    <t>Капітальний ремонт будівлі ДМШ №5 (з ПКД)</t>
  </si>
  <si>
    <t>2.2.1.7</t>
  </si>
  <si>
    <t>Капітальний ремонт будівлі КДЮСШ "Вікторія" по вул. Пацаєва</t>
  </si>
  <si>
    <t>2.2.1.8</t>
  </si>
  <si>
    <t>Капітальний ремонт будівлі (фасад) Черкаської дитячої художньої школи ім. Данила Нарбута</t>
  </si>
  <si>
    <t>Ремонтні роботи виконуються</t>
  </si>
  <si>
    <t>2.2.1.9</t>
  </si>
  <si>
    <t>Капітальний ремонт будівлі ЦДЮТ (з ПКД)</t>
  </si>
  <si>
    <t>2.2.1.10</t>
  </si>
  <si>
    <t>Капітальний ремонт будівлі Багатопрофільного молодіжного центру (з ПКД)</t>
  </si>
  <si>
    <t>Роботи завершені</t>
  </si>
  <si>
    <t>2.2.1.11</t>
  </si>
  <si>
    <t>Капітальний ремонт будівлі ПНЗ Станції юних техніків (з ПКД)</t>
  </si>
  <si>
    <t>2.2.1.12</t>
  </si>
  <si>
    <t xml:space="preserve">Реконструкція будівлі ЦДЮТ (з ПКД) </t>
  </si>
  <si>
    <t>Роботи виконуються
Об'єкт перехідний</t>
  </si>
  <si>
    <t>2.2.1.13</t>
  </si>
  <si>
    <t>Капітальний ремонт будівлі (актова зала) ЦДЮТ (з ПКД)</t>
  </si>
  <si>
    <t xml:space="preserve">Дія не виконана 
Відсутнє фінансування із міського бюджету </t>
  </si>
  <si>
    <t>2.2.1.15</t>
  </si>
  <si>
    <t>Капітальний ремонт будівлі ДЮСШ з веслування (елінг за адресою вул. Гагаріна,5) в т.ч. виготовлення ПКД</t>
  </si>
  <si>
    <t>Департамент 
освіти та гуманітарної політики</t>
  </si>
  <si>
    <t>2.2.1.16</t>
  </si>
  <si>
    <t>Реконструкція гребного каналу Дитячо-юнацька спортивна школа з веслування по вул.Гагаріна, 5 (з ПКД)</t>
  </si>
  <si>
    <t>2.2.1.18</t>
  </si>
  <si>
    <t xml:space="preserve">Придбання інвентарю для фехтування КДЮСШ № 2 </t>
  </si>
  <si>
    <t xml:space="preserve">Накладна
</t>
  </si>
  <si>
    <t>Дія виконана Придбано інвентар 
ФОП Антонюк П.А. договори № 93,№94, №95 від 01.11.2017 р.</t>
  </si>
  <si>
    <t>2.2.1.19</t>
  </si>
  <si>
    <t>Придбання електронного табло для КП"Будівельник"</t>
  </si>
  <si>
    <t>Дія виконана Придбано табло 
ТОВ СЕА Електротехніка договір № 507 від 26.12.2016 р.</t>
  </si>
  <si>
    <t>2.2.1.20</t>
  </si>
  <si>
    <t xml:space="preserve">Придбання інвентарю для Центру туризму, краєзнавства, екскурсій та спорту учнівської молоді </t>
  </si>
  <si>
    <t>Дія виконана Придбано інвентар
ФОП Страшко В.Г. договір № 1 від 01.11.2017 р.</t>
  </si>
  <si>
    <t>2.2.1.21</t>
  </si>
  <si>
    <t>Придбання музичних інструментів для Черкаського міського Будинку ім. Івана Кулика</t>
  </si>
  <si>
    <t xml:space="preserve">Дія виконана Придбано музичні інструменти
ПП Зуєв О.Є. договір №111 від 01.08.2017 р. </t>
  </si>
  <si>
    <t>2.2.1.22</t>
  </si>
  <si>
    <t>Придбання музичних інструментів для ДМШ міста</t>
  </si>
  <si>
    <t>Дія виконана Придбано музичні інструменти 
ФОП Козуб Є.В. договір № 17 від 11.09.2017 р.</t>
  </si>
  <si>
    <t>2.2.1.23</t>
  </si>
  <si>
    <t>Придбання спортивного інвентарю для КДЮСШ "Спартак" Черкаської міської ради (за рахунок субвенції з державного бюджету - 450080,00 грн.)</t>
  </si>
  <si>
    <t>1. Придбання</t>
  </si>
  <si>
    <t xml:space="preserve">Дія виконана
Придбано спортивний інвентар </t>
  </si>
  <si>
    <t>Дія виконана Придбано спортивний інвентар ТОВ Атлетіка  дог № 15 від 19.12.2017 р. ФОП Бондаренко Н.А. дог № 59 від 18.12.2017, ФОП Бондаренко Н.А. дог № 60 від 18.12.2017</t>
  </si>
  <si>
    <t>2.2.1.24</t>
  </si>
  <si>
    <t>Придбання павільйону для Клубу юних моряків з флотилією ЧМР</t>
  </si>
  <si>
    <t>Дія виконана Придбано павільйон  
Іванець Д.О.договір №117 від 19.12.2017 р.</t>
  </si>
  <si>
    <t>2.2.1.25</t>
  </si>
  <si>
    <t>Капітальний ремонт будівлі (актова зала) Черкаського міського Будинку культури ім.І.Кулика</t>
  </si>
  <si>
    <t>2.2.1.26</t>
  </si>
  <si>
    <t>Реконструкція запасного футбольного поля на території КП “Центральний стадіон”</t>
  </si>
  <si>
    <t>2.2.1.27</t>
  </si>
  <si>
    <t>Капітальний ремонт комплексу з басейном “Сокіл” по вул.Смілянській, 78 (внески в статутний капітал КП “Центральний стадіон”)</t>
  </si>
  <si>
    <t>2.2.1.29</t>
  </si>
  <si>
    <t>Капітальний ремонт будівлі (замін вікон)  ДМШ №5  за адресою вул. Вернигори 19</t>
  </si>
  <si>
    <t>2.2.1.30</t>
  </si>
  <si>
    <t>Субвенція обласному бюджету для придбання автентичних українських сорочок  взуття та інших предметів одягу для КЗ Черкаський академічний обласний Український музично-драматичний театр ім. Т.Г.Шевченка Черкаської обласної ради</t>
  </si>
  <si>
    <t>Дія виконана 
Проведені фінансові розрахунки</t>
  </si>
  <si>
    <t>2.2.1.31</t>
  </si>
  <si>
    <t>Придбання спортивного інвентарю для КДЮСШ №1</t>
  </si>
  <si>
    <t>1. Придбання товару</t>
  </si>
  <si>
    <t xml:space="preserve">Дія не виконана
Не відбулись торги </t>
  </si>
  <si>
    <t>2.2.1.32</t>
  </si>
  <si>
    <t>Капітальний ремонт будівлі ДМШ №2 (з ПКД)</t>
  </si>
  <si>
    <t>2.2.1.33</t>
  </si>
  <si>
    <t>Придбання боксерського рингу для КДЮСШ «Вікторія»</t>
  </si>
  <si>
    <t>Дія виконана
Придбано товар</t>
  </si>
  <si>
    <t>Реконструкція спортивного майданчика № 3 з улаштуванням штучного покриття 40Х60 (штучна трава) для гри в футбол на КП “Центральний стадіон” по вул.Смілянській, 78 місто Черкаси</t>
  </si>
  <si>
    <r>
      <t>Дія виконана частково
Виготовлено ПКД. Роботи частково виконані (об</t>
    </r>
    <r>
      <rPr>
        <sz val="8"/>
        <rFont val="Arial"/>
        <family val="2"/>
        <charset val="204"/>
      </rPr>
      <t>י</t>
    </r>
    <r>
      <rPr>
        <sz val="8"/>
        <rFont val="Times New Roman"/>
        <family val="1"/>
        <charset val="204"/>
      </rPr>
      <t>єкт перехідний)</t>
    </r>
  </si>
  <si>
    <t>2.2.1.35</t>
  </si>
  <si>
    <t>Придбання мультимедійного обладнання для ДМШ № 1 ім.М.В.Лисенка</t>
  </si>
  <si>
    <t>2.2.1.36</t>
  </si>
  <si>
    <t>Придбання комп’ютерів в зборі для ДМШ № 1 ім.М.В.Лисенка</t>
  </si>
  <si>
    <t>2.2.1.37</t>
  </si>
  <si>
    <t>Придбання музичних інструментів (цифрове фортепіано) для ДМШ № 1 ім.М.В.Лисенка</t>
  </si>
  <si>
    <t>2.2.1.38</t>
  </si>
  <si>
    <t>Придбання акустичної системи для міської ЦБС (реалізація проектів-переможців визначених згідно Програми "Громадський бюджет міста Черкаси на 2015-2019 роки")</t>
  </si>
  <si>
    <t>Дія виконана
Придбано акустичну систему</t>
  </si>
  <si>
    <t>2.2.1.39</t>
  </si>
  <si>
    <t>Придбання комп'ютерної техніки та обладнання для міської ЦБС (реалізація проектів-переможців визначених згідно Програми "Громадський бюджет міста Черкаси на 2015-2019 роки")</t>
  </si>
  <si>
    <t xml:space="preserve">Дія виконана
Придбано комп'ютерну техніку та обладнання </t>
  </si>
  <si>
    <t>2.2.1.40</t>
  </si>
  <si>
    <t>Здійснення заходів з пожежної безпеки в закладах, підпорядкованих департаменту освіти та гуманітарної політики*</t>
  </si>
  <si>
    <t>2.2.1.41</t>
  </si>
  <si>
    <t>Реконструкція будівлі (фасад) бібліотека філія № 2 для дітей вул. Сумгаїтська 24/1 (з ПКД)</t>
  </si>
  <si>
    <t>Реконструкція приміщення  КП "СК "Будівельник" (системи вентиляції шляхом встановлення системи рекуперації), в т.ч. ПКД, КП "Спорткомплекс"Будівельник", проспект Хіміків, 50/1</t>
  </si>
  <si>
    <t>2.2.1.43</t>
  </si>
  <si>
    <t>Субвенція обласному бюджету на реконструкцію адмінбудівлі (літ.А"-І) обласної спеціалізованої дитячо-юнацької спортивної школи олімпійського резерву з надбудовою другого поверху та добудовою спортивних залів по вул. Пастерівська, 102 в м. Черкаси</t>
  </si>
  <si>
    <t>Дія виконана частково
Роботи виконуються</t>
  </si>
  <si>
    <t>2.2.1.44</t>
  </si>
  <si>
    <t>Оснащення кабінетів інклюзивно-ресурсних центрів (за рахунок субвенції з державного бюджету)</t>
  </si>
  <si>
    <t xml:space="preserve">Дія виконана
Придбано товар
Договір №59 від 12.12.2018р.  </t>
  </si>
  <si>
    <t>2.2.1.45</t>
  </si>
  <si>
    <t>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 (на умовах співфінансування) (за рахунок залишку коштів освітньої субвенції, що утворився на початок бюджетного періоду)</t>
  </si>
  <si>
    <t>Дія виконана частково
Виготовлено ПКД
Роботи виконані частково (обיєкт перехідний)</t>
  </si>
  <si>
    <t>2.2.1.47</t>
  </si>
  <si>
    <t>Придбання сонцезахисних пристроїв для КП СК "Будівельник" (внески в статутний капітал КП СК "Будівельник")</t>
  </si>
  <si>
    <t xml:space="preserve">Дія виконана
Придбано сонцезахисні пристрої
ФОП Кареліна Н.М. договір № 15 від 25.06.2018 р. </t>
  </si>
  <si>
    <t>2.2.1.48</t>
  </si>
  <si>
    <t>Придбання обладнання та спортивного інвентарю  для КДЮСШ №2</t>
  </si>
  <si>
    <t>Дія виконана
Придбано товар
ФОП Мордвінов А.С.договір № 36 від 10.08.2018 р.</t>
  </si>
  <si>
    <t>2.2.1.50</t>
  </si>
  <si>
    <t>Капітальний ремонт будівлі (внутрішні мережі опалення) ЧДМШ № 1  ім. М.В. Лисенка (з ПКД)</t>
  </si>
  <si>
    <t>2.2.1.51</t>
  </si>
  <si>
    <t>Придбання мультимедійного обладнання (проектор) для відділення культури</t>
  </si>
  <si>
    <t xml:space="preserve">Дія виконана
Придбано проектор
ТОВ "Комел" договір № 76 від 18.07.2018 р. </t>
  </si>
  <si>
    <t>2.2.1.52</t>
  </si>
  <si>
    <t>Придбання комп'ютерного обладнання, відповідного мультимедійного контенту для початкових класів згідно з переліком, затвердженим МОН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- 294 294,00 грн.)</t>
  </si>
  <si>
    <t>Дія виконана
Придбано товаор</t>
  </si>
  <si>
    <t>2.2.1.53</t>
  </si>
  <si>
    <t>Придбання 100 екземплярів книги В.Шкляра "Троща"</t>
  </si>
  <si>
    <t>Дія виконана
Придбано 100 екземплярів книги 
ПП "ПрінтСервіс" договір № 1 від 20.06.2018 р.</t>
  </si>
  <si>
    <t>Реконструкція будівлі бази з веслувального спорту Дитячо -юнацької спортивної школи з веслування по вул.Гагаріна, 5 в м.Черкаси</t>
  </si>
  <si>
    <t>2.2.1.55</t>
  </si>
  <si>
    <t>Придбання акустичного обладнання для проведення навчально-тренувальних занять КДЮСШ «Спартак» ЧМР</t>
  </si>
  <si>
    <t>Дія виконана
Пидбано акустичне обладнання 
ФОП Волошин О.А. договір № 39 від 17.09.2018 р.</t>
  </si>
  <si>
    <t>Дія виконана 
Придбано товар
ФОП Саприкін В.М. договір № 12 від 03.10.2018р.-3883,00грн.; СПД Драганбк Т.М. договір №13 від 03.10.2018р.;-1769,00грн.; ФОП Шувалова О.В. договір №14 від 03.10.2018р.-8455,00грн.;ФОП Миколенко Н.О. договір №15 від 03.10.2018р.-38545,00грн.;ФОП Миколенко В.І. договір №16 від 03.10.2018р.-47348,00грн.</t>
  </si>
  <si>
    <t>2.2.1.58</t>
  </si>
  <si>
    <t>Капітальний ремонт будівлі Черкаської дитячої художньої школи ім. Данила Нарбута</t>
  </si>
  <si>
    <t>2.2.1.59</t>
  </si>
  <si>
    <t xml:space="preserve">Капітальний ремонт будівлі ДМШ № 1  ім. М.В. Лисенка </t>
  </si>
  <si>
    <t>Дія виконана
Проведено коригування ПКД
Роботи виконані</t>
  </si>
  <si>
    <t>2.2.1.60</t>
  </si>
  <si>
    <t xml:space="preserve">Придбання човна для ДЮСШ з веслування </t>
  </si>
  <si>
    <t>Дія виконана 
Придбано товар
ФОП Яхнієнко О.В. договір № 32 від 29.11.2018 р.</t>
  </si>
  <si>
    <t>2.2.1.62</t>
  </si>
  <si>
    <t>Субвенція обласному бюджету на реконструкцію будівлі комплексної дитячо-юнацької спортивної школи "Вулкан" Черкаської міської ради за адресою: м. Черкаси, вул. Благовісна, 170</t>
  </si>
  <si>
    <t xml:space="preserve">Дія виконана частково
Триває процес проведення тендерної процедури 
</t>
  </si>
  <si>
    <t>2.2.1.63</t>
  </si>
  <si>
    <t xml:space="preserve">Субвенція обласному бюджету на об'єкт "Реконструкція Черкаського академічного обласного українського музично-драматичного театру імені Т.Г. Шевченка по бульв. Шевченка, 234 у м .Черкасах з метою ліквідації наслідків надзвичайної ситуації техногенного характеру внаслідок пожежі, яка сталася 01.07.2015 в приміщенні театру. І черга </t>
  </si>
  <si>
    <t xml:space="preserve">Придбання спортивних товарів та інвентарю для ДЮСШ м. Черкаси (в т.ч. субвенція з державного бюджету на соціально-економічний розвиток - 1000000,00 грн.) </t>
  </si>
  <si>
    <t>Дія виконана
Придбано спортивний товар та інвентар</t>
  </si>
  <si>
    <t>2.2.2.2</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</si>
  <si>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1(з ПКД)</t>
  </si>
  <si>
    <t>2.2.3.1</t>
  </si>
  <si>
    <t>Капітальний ремонт будівлі ДНЗ № 2</t>
  </si>
  <si>
    <t>2.2.3.2</t>
  </si>
  <si>
    <t>Реконструкція будівлі ДНЗ № 2 (з ПКД)</t>
  </si>
  <si>
    <t xml:space="preserve">Роботи завершені </t>
  </si>
  <si>
    <t xml:space="preserve">2.2.4. Покращення інфраструктури дошкільного навчального закладу № 5 Черкаської міської ради </t>
  </si>
  <si>
    <t>2.2.4.1</t>
  </si>
  <si>
    <t>Реконструкція будівлі ДНЗ №5 (з ПКД)</t>
  </si>
  <si>
    <t>2.2.4.2</t>
  </si>
  <si>
    <t>Капітальний ремонт прилеглої території ДНЗ №5 (з ПКД)</t>
  </si>
  <si>
    <t>2.2.4.4</t>
  </si>
  <si>
    <t xml:space="preserve">Капітальний ремонт будівлі (внутрішні інженерні мережі) ДНЗ №5 </t>
  </si>
  <si>
    <t>2.2.4.5</t>
  </si>
  <si>
    <t xml:space="preserve">Придбання холодильника на харчоблок для ДНЗ № 5 </t>
  </si>
  <si>
    <t>Дія виконана
Придбано товар
Договір № 47 від 19.09.2018 р.</t>
  </si>
  <si>
    <t>Реконструкція будівлі ДНЗ № 7</t>
  </si>
  <si>
    <t>2.2.5.4</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</si>
  <si>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7(з ПКД)</t>
  </si>
  <si>
    <t>2.2.5.5</t>
  </si>
  <si>
    <t>Капітальний ремонт будівлі (внутрішні інженерні мережі) ДНЗ  № 7</t>
  </si>
  <si>
    <t>2.2.6.1</t>
  </si>
  <si>
    <t>Реконструкція будівлі ДНЗ №9 (з ПКД)</t>
  </si>
  <si>
    <t>2.2.6.2</t>
  </si>
  <si>
    <t>Капітальний ремонт будівлі ДНЗ № 9 (з ПКД)</t>
  </si>
  <si>
    <t>Дія виконана 
Виготовлено ПКД. Роботи виконані</t>
  </si>
  <si>
    <t>Дія виконана частково
Роботи виконані частково (об'єкт перехідний на 2019 р.)</t>
  </si>
  <si>
    <t>2.2.7.2</t>
  </si>
  <si>
    <t>Капітальний ремонт прилеглої території ДНЗ №10 (з ПКД)</t>
  </si>
  <si>
    <t>2.2.7.5</t>
  </si>
  <si>
    <t>Придбання ноутбуків для ДНЗ № 10 ЧМР</t>
  </si>
  <si>
    <t>2.2.7.6</t>
  </si>
  <si>
    <t>Придбання музичного центру для ДНЗ № 10 ЧМР</t>
  </si>
  <si>
    <t xml:space="preserve">Дія виконана 
Придбано товар
Договір №79 від 14.12.2018 р. </t>
  </si>
  <si>
    <t>2.2.7.7</t>
  </si>
  <si>
    <t>Придбання проектору з екраном для ДНЗ № 10 ЧМР</t>
  </si>
  <si>
    <t>2.2.7.8</t>
  </si>
  <si>
    <t>Придбання принтеру для ДНЗ № 10 ЧМР</t>
  </si>
  <si>
    <t>2.2.7.9</t>
  </si>
  <si>
    <t>Придбання пилесосів для ДНЗ № 10 ЧМР</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</si>
  <si>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13(з ПКД)</t>
  </si>
  <si>
    <t>2.2.8.4</t>
  </si>
  <si>
    <t xml:space="preserve">Капітальний ремонт ДНЗ № 13 ЧМР </t>
  </si>
  <si>
    <t>2.2.8.5</t>
  </si>
  <si>
    <t>Капітальний ремонт будівлі (внутрішні інженерні мережі) ДНЗ № 13</t>
  </si>
  <si>
    <t>2.2.9.1</t>
  </si>
  <si>
    <t>Реконструкція будівлі (фасад) ДНЗ №18</t>
  </si>
  <si>
    <t>2.2.9.2</t>
  </si>
  <si>
    <t>Придбання картоплечистки МОК-15 ДНЗ № 18</t>
  </si>
  <si>
    <t>2.2.9.3</t>
  </si>
  <si>
    <t>Придбання м'ясорубки ДНЗ № 18</t>
  </si>
  <si>
    <t>2.2.9.4</t>
  </si>
  <si>
    <t>Придбання звукопідсилюючого комплекту (Clarity MCF) та радіо-мікрофону (CX-200) для ДНЗ № 18 "Вербиченька" ЧМР</t>
  </si>
  <si>
    <t>2.2.9.5</t>
  </si>
  <si>
    <t>Капітальний ремонт будівлі (внутрішні мережі водопостачання та каналізації) ДНЗ № 18 (з ПКД)</t>
  </si>
  <si>
    <t>2.2.9.6</t>
  </si>
  <si>
    <t>Капітальний ремонт будівлі (басейн) ДНЗ № 18 (з ПКД)</t>
  </si>
  <si>
    <t>2.2.9.7</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</si>
  <si>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18(з ПКД)</t>
  </si>
  <si>
    <t>2.2.9.8</t>
  </si>
  <si>
    <t xml:space="preserve">Капітальний ремонт будівлі (внутрішні інженерні мережі) ДНЗ № 18 </t>
  </si>
  <si>
    <t>2.2.10.1</t>
  </si>
  <si>
    <t>Реконструкція будівлі ДНЗ № 21 (з ПКД)</t>
  </si>
  <si>
    <t>Дія виконана частково
Виконано технічне обстеження</t>
  </si>
  <si>
    <t>2.2.10.3</t>
  </si>
  <si>
    <t xml:space="preserve">Капітальний ремонт будівлі (внутрішні інженерні мережі) ДНЗ № 21 </t>
  </si>
  <si>
    <t>Капітальний ремонт будівлі (санвузли) ДНЗ №22 (з ПКД)</t>
  </si>
  <si>
    <t>Капітальний ремонт прилеглої території (павільйони) ДНЗ №22 (з ПКД)</t>
  </si>
  <si>
    <t>2.2.11.4</t>
  </si>
  <si>
    <t>Капітальний ремонт будівлі (утеплення стін перший етап 30%) ДНЗ №22 (з ПКД)</t>
  </si>
  <si>
    <t>Реконструкція будівлі ДНЗ № 22 (з ПКД)</t>
  </si>
  <si>
    <t>2.2.11.7</t>
  </si>
  <si>
    <t>Реконструкція будівлі (харчоблок) ДНЗ № 22 (з ПКД)</t>
  </si>
  <si>
    <t>2.2.11.8</t>
  </si>
  <si>
    <t xml:space="preserve">Капітальний ремонт будівлі (внутрішні інженерні мережі) ДНЗ № 22 </t>
  </si>
  <si>
    <t>2.2.11.9</t>
  </si>
  <si>
    <t>Капітальний ремонт будівлі ДНЗ №22</t>
  </si>
  <si>
    <t>2.2.12.1</t>
  </si>
  <si>
    <t>Реконструкція будівлі ДНЗ № 23 (з ПКД)</t>
  </si>
  <si>
    <t>2.2.12.2</t>
  </si>
  <si>
    <t>Капітальний ремонт будівлі ДНЗ № 23</t>
  </si>
  <si>
    <t>2.2.12.3</t>
  </si>
  <si>
    <t xml:space="preserve">Капітальний ремонт будівлі ДНЗ №23 (внутрішні інженерні мережі) </t>
  </si>
  <si>
    <t xml:space="preserve">2.2.13. Покращення інфраструктури дошкільного навчального закладу № 25 Черкаської міської ради </t>
  </si>
  <si>
    <t>2.2.13.1</t>
  </si>
  <si>
    <t>Реконструкція будівлі (фасад) ДНЗ № 25 (з ПКД)</t>
  </si>
  <si>
    <t>2.2.13.2</t>
  </si>
  <si>
    <t>Капітальний ремонт будівлі (покрівля) ДНЗ № 25 (з ПКД)</t>
  </si>
  <si>
    <t>2.2.13.3</t>
  </si>
  <si>
    <t xml:space="preserve">Капітальний ремонт будівлі (санітарні вузли) ДНЗ №25 </t>
  </si>
  <si>
    <t>2.2.14.2</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</si>
  <si>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27(з ПКД)</t>
  </si>
  <si>
    <t>Дія виконана                                                               Роботи виконані</t>
  </si>
  <si>
    <t>2.2.14.4</t>
  </si>
  <si>
    <t>Капітальний ремонт будівлі (внутрішні інженерні мережі) ДНЗ № 27</t>
  </si>
  <si>
    <t>2.2.14.5</t>
  </si>
  <si>
    <t>Придбання електромясорубки для ДНЗ № 27</t>
  </si>
  <si>
    <t>2.2.15.1</t>
  </si>
  <si>
    <t xml:space="preserve">Реконструкція будівлі ДНЗ №29 </t>
  </si>
  <si>
    <t>2.2.15.2</t>
  </si>
  <si>
    <t>Придбання обладнання ДНЗ № 29 (з ПКД)</t>
  </si>
  <si>
    <t>Дія виконана 
Придбано обладнання
ФОП Дяк О.І. договір №115 від 21.12.2017 р.</t>
  </si>
  <si>
    <t>Дія виконана
Роботи  виконані</t>
  </si>
  <si>
    <t>2.2.15.4</t>
  </si>
  <si>
    <t>Придбання побутової та комп’ютерної техніки для ДНЗ № 29</t>
  </si>
  <si>
    <t>1. Виконання придбання</t>
  </si>
  <si>
    <t>Дія не виконана
Торги не відбулися</t>
  </si>
  <si>
    <t>2.2.15.5</t>
  </si>
  <si>
    <t>Капітальний ремонт будівлі (заходи з протипожежної безпеки) ДНЗ № 29</t>
  </si>
  <si>
    <t>Дія виконана
Роботи виконані у 2018 році (об'єкт перехідний на 2018 р.)</t>
  </si>
  <si>
    <t>Реконструкція будівлі (фасад) ДНЗ № 29 (з ПКД)</t>
  </si>
  <si>
    <t>2.2.16.1</t>
  </si>
  <si>
    <t xml:space="preserve">Реконструкція будівлі  ДНЗ № 30 </t>
  </si>
  <si>
    <t>2.2.16.3</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</si>
  <si>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30(з ПКД)</t>
  </si>
  <si>
    <t xml:space="preserve">2.2.17. Покращення інфраструктури дошкільного навчального закладу спеціального типу № 31 "Калинка" Черкаської міської ради </t>
  </si>
  <si>
    <t>2.2.17.1</t>
  </si>
  <si>
    <t>Реконструкція будівлі ДНЗ №31(внутрішні інженерні мережі) (з ПКД)</t>
  </si>
  <si>
    <t>2.2.17.7</t>
  </si>
  <si>
    <t>Капітальний ремонт будівлі ДНЗ № 31</t>
  </si>
  <si>
    <t>2.2.17.8</t>
  </si>
  <si>
    <t>Капітальний ремонт будівлі (санітарні вузли) ДНЗ № 31</t>
  </si>
  <si>
    <t>2.2.17.9</t>
  </si>
  <si>
    <t xml:space="preserve">Капітальний ремонт будівлі (внутрішні інженерні мережі) ДНЗ № 31 </t>
  </si>
  <si>
    <t>2.2.18.2</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</si>
  <si>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32(з ПКД)</t>
  </si>
  <si>
    <t>Реконструкція будівлі (фасад) дошкільного навчального закладу № 33 (з ПКД)</t>
  </si>
  <si>
    <t>2.2.19.2</t>
  </si>
  <si>
    <t>Капітальний ремонт будівлі (внутрішні інженерні мережі) дошкільного навчального закладу № 33 (з ПКД)</t>
  </si>
  <si>
    <t>2.2.19.3</t>
  </si>
  <si>
    <t>Капітальний ремонт прилеглої території ДНЗ № 33 (з ПКД)</t>
  </si>
  <si>
    <t>2.2.20.1</t>
  </si>
  <si>
    <t>Реконструкція будівлі (фасад) дошкільного навчального закладу № 34 "Дніпряночка" Черкаської міської ради (з ПКД)</t>
  </si>
  <si>
    <t>Дія виконана частково
Виготовлено ПКД
Роботи виконані частково (обיєкт перехідний на 2019 р.)</t>
  </si>
  <si>
    <t>2.2.20.3</t>
  </si>
  <si>
    <t>Придбання ігрових майданчиків для ДНЗ № 34 ЧМР</t>
  </si>
  <si>
    <t>2.2.20.5</t>
  </si>
  <si>
    <t>Капітальний ремонт прилеглої території (павільйони) ДНЗ № 34 ЧМР</t>
  </si>
  <si>
    <t>2.2.20.6</t>
  </si>
  <si>
    <t>Капітальний ремонт будівлі (внутрішні інженерні мережі) ДНЗ № 34</t>
  </si>
  <si>
    <t>2.2.20.7</t>
  </si>
  <si>
    <t xml:space="preserve">Капітальний ремонт будівлі  ДНЗ №34 </t>
  </si>
  <si>
    <t>2.2.21.2</t>
  </si>
  <si>
    <t xml:space="preserve">Реконструкція будівлі (дитячий майданчик) ДНЗ №35 (з ПКД) </t>
  </si>
  <si>
    <t>2.2.21.3</t>
  </si>
  <si>
    <t>Капітальний ремонт будівлі (утеплення фасаду) ДНЗ № 35</t>
  </si>
  <si>
    <t>2.2.21.4</t>
  </si>
  <si>
    <t>Капітальний ремонт будівлі (утеплення фасаду) ДНЗ № 35 "Горобинка"</t>
  </si>
  <si>
    <t>2.2.21.5</t>
  </si>
  <si>
    <t>Капітальнй ремонт будівлі (утеплення фасаду) ДНЗ № 35</t>
  </si>
  <si>
    <t>2.2.21.6</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</si>
  <si>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35(з ПКД)</t>
  </si>
  <si>
    <t>2.2.21.7</t>
  </si>
  <si>
    <t>Капітальний ремонт будівлі (внутрішні інженерні мережі) ДНЗ № 35</t>
  </si>
  <si>
    <t>2.2.21.8</t>
  </si>
  <si>
    <t>Реконструкція будівлі (санітарні вузли) ДНЗ №35</t>
  </si>
  <si>
    <t>2.2.22.1</t>
  </si>
  <si>
    <t>Придбання картоплечистки МОК-15 ДНЗ № 37</t>
  </si>
  <si>
    <t>2.2.22.2</t>
  </si>
  <si>
    <t>Придбання проектора ДНЗ № 37</t>
  </si>
  <si>
    <t>Капітальний ремонт прилеглої території (павільони) ДНЗ № 37 (з ПКД)</t>
  </si>
  <si>
    <t>2.2.22.4</t>
  </si>
  <si>
    <t>Реконструкція будівлі ДНЗ №37</t>
  </si>
  <si>
    <t>2.2.22.5</t>
  </si>
  <si>
    <t>Капітальний ремонт приміщень (групові осередки)  ДНЗ №37 (з ПКД)</t>
  </si>
  <si>
    <t>2.2.22.7</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</si>
  <si>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37(з ПКД)</t>
  </si>
  <si>
    <t>2.2.22.8</t>
  </si>
  <si>
    <t>Капітальний ремонт будівлі ДНЗ № 37</t>
  </si>
  <si>
    <t>2.2.23.1</t>
  </si>
  <si>
    <t>Реконструкція будівлі (фасад) дошкільного навчального закладу (ясла-садок) № 38  Черкаської міської ради (з ПКД)</t>
  </si>
  <si>
    <t>2.2.23.2</t>
  </si>
  <si>
    <t>Капітальний ремонт прилеглої території (павільйони) ДНЗ № 38</t>
  </si>
  <si>
    <t>2.2.23.4</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</si>
  <si>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38 (виготовлення ПКД)</t>
  </si>
  <si>
    <t>2.2.23.5</t>
  </si>
  <si>
    <t xml:space="preserve">Капітальний ремонт будівлі (інженерні мережі) ДНЗ № 38 </t>
  </si>
  <si>
    <t>Дія виконана
Роботи викоанні</t>
  </si>
  <si>
    <t>2.2.24.1</t>
  </si>
  <si>
    <t>Реконструкція будівлі  ДНЗ №39 (з ПКД)</t>
  </si>
  <si>
    <t xml:space="preserve">Дія виконана 
Виготовлено ПКД
</t>
  </si>
  <si>
    <t>Капітальний ремонт будівлі ДНЗ №39 (з ПКД)</t>
  </si>
  <si>
    <t>2.2.24.5</t>
  </si>
  <si>
    <t xml:space="preserve">Придбання холодильника на харчоблок для ДНЗ № 39 </t>
  </si>
  <si>
    <t>2.2.25.1</t>
  </si>
  <si>
    <t>Реконструкція будівлі (покрівля) ДНЗ №41 (з ПКД)</t>
  </si>
  <si>
    <t>2.2.25.3</t>
  </si>
  <si>
    <t>Капітальний ремонт прилеглої території (огорожа) ДНЗ №41</t>
  </si>
  <si>
    <t>2.2.25.4</t>
  </si>
  <si>
    <t>Капітальний ремонт прилеглої території (павільойни) ДНЗ №41 (з ПКД)</t>
  </si>
  <si>
    <t>2.2.25.5</t>
  </si>
  <si>
    <t>Капітальний ремонт будівлі (заміна вікон) ДНЗ №41 (з ПКД)</t>
  </si>
  <si>
    <t>2.2.25.6</t>
  </si>
  <si>
    <t>Реконструкція будівлі (заміна вікон) ДНЗ №41 (з ПКД)</t>
  </si>
  <si>
    <t>2.2.25.7</t>
  </si>
  <si>
    <t>Капітальний ремонт будівлі ДНЗ № 41</t>
  </si>
  <si>
    <t>2.2.25.8</t>
  </si>
  <si>
    <t>Капітальний ремонт будівлі (пральня, коридори) ДНЗ № 41 (з ПКД)</t>
  </si>
  <si>
    <t>2.2.25.9</t>
  </si>
  <si>
    <t>Капітальний ремонт будівлі (внутрішні інженерні мережі) ДНЗ № 41</t>
  </si>
  <si>
    <t>Реконструкція будівлі (заміна  вікон) ДНЗ №43 (з ПКД)</t>
  </si>
  <si>
    <t>2.2.26.6</t>
  </si>
  <si>
    <t xml:space="preserve">Капітальний ремонт будівлі (санітарні вузли) ДНЗ № 43 </t>
  </si>
  <si>
    <t>Дія виконана Роботи виконані</t>
  </si>
  <si>
    <t>Реконструкція будівлі (фасад) ДНЗ № 45 (з ПКД)</t>
  </si>
  <si>
    <t>Заключається угода на виконанння робіт</t>
  </si>
  <si>
    <t>2.2.27.2</t>
  </si>
  <si>
    <t xml:space="preserve">Придбання обладнання для облаштування дитячого ігрового майданчика для ДНЗ (яскла-садок) № 45 "Теремок" ЧМР </t>
  </si>
  <si>
    <t>2.2.27.3</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</si>
  <si>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45 (з ПКД)</t>
  </si>
  <si>
    <t>2.2.27.4</t>
  </si>
  <si>
    <t>Капітальний ремонт будівлі (внутрішні інженерні мережі) ДНЗ № 45</t>
  </si>
  <si>
    <t xml:space="preserve">2.2.28. Покращення інфраструктури дошкільного навчального закладу № 46  Черкаської міської ради </t>
  </si>
  <si>
    <t>2.2.28.1</t>
  </si>
  <si>
    <t>Реконструкція будівлі ДНЗ № 46 (з ПКД)</t>
  </si>
  <si>
    <t>2.2.28.2</t>
  </si>
  <si>
    <t>Придбання  холодильної шафи для ДНЗ №46</t>
  </si>
  <si>
    <t xml:space="preserve">Дія виконана 
Придбано товар </t>
  </si>
  <si>
    <t>2.2.28.3</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</si>
  <si>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46 (з ПКД)</t>
  </si>
  <si>
    <t>2.2.29.1</t>
  </si>
  <si>
    <t xml:space="preserve">Капітальний ремонт будівлі (внутрішні інженерні мережі) ДНЗ № 50 </t>
  </si>
  <si>
    <t>2.2.30.1</t>
  </si>
  <si>
    <t>Реконструкція будівлі (фасад) ДНЗ № 54 (з ПКД)</t>
  </si>
  <si>
    <t>2.2.30.2</t>
  </si>
  <si>
    <t>Реконструкція будівлі (зовнішнє освітлення) ДНЗ № 54 (з ПКД)</t>
  </si>
  <si>
    <t>2.2.30.3</t>
  </si>
  <si>
    <t>Капітальний ремонт прилеглої території (огорожа) ДНЗ № 54 ЧМР (з ПКД)</t>
  </si>
  <si>
    <t>2.2.30.4</t>
  </si>
  <si>
    <t>Капітальний ремонт будівлі (заміна вікон) ДНЗ №54 (з ПКД)</t>
  </si>
  <si>
    <t>2.2.30.6</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</si>
  <si>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54(з ПКД)</t>
  </si>
  <si>
    <t>2.2.30.7</t>
  </si>
  <si>
    <t>Капітальний ремонт будівлі (внутрішні інженерні мережі) ДНЗ № 54</t>
  </si>
  <si>
    <t>Реконструкція будівлі  ДНЗ №  55 (з ПКД)</t>
  </si>
  <si>
    <t>2.2.31.2</t>
  </si>
  <si>
    <t>Придбання обладнання для облаштування дитячого ігрового майданчика для ДНЗ (яскла-садок) № 55 "Лісовий куточок" ЧМР</t>
  </si>
  <si>
    <t>Дія виконана
Придбано обладнання ТОВ Група Венето дог №03-06/318 від 20,06,2017р.</t>
  </si>
  <si>
    <t>2.2.31.3</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</si>
  <si>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55(з ПКД)</t>
  </si>
  <si>
    <t>2.2.32.1</t>
  </si>
  <si>
    <t>Капітальний ремонт прилеглої території дошкільного навчального закладу   № 57  (з ПКД)</t>
  </si>
  <si>
    <t>Реконструкція будівлі ДНЗ № 57 (з ПКД)</t>
  </si>
  <si>
    <t>2.2.32.5</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</si>
  <si>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57(з ПКД)</t>
  </si>
  <si>
    <t xml:space="preserve">Капітальний ремонт будівлі (покрівля) ДНЗ №57 (з ПКД) </t>
  </si>
  <si>
    <t>2.2.33.4</t>
  </si>
  <si>
    <t>Придбання холодильної шафи ДНЗ № 59</t>
  </si>
  <si>
    <t>1.  Придбання товару</t>
  </si>
  <si>
    <t xml:space="preserve">Дія виконана 
Придбано товар
Договір №Г-НГ0000691 від 06.07.2018 р.  </t>
  </si>
  <si>
    <t>Реконструкція будівлі (фасад) ДНЗ № 59(з ПКД)</t>
  </si>
  <si>
    <t>2.2.33.6</t>
  </si>
  <si>
    <t>Придбання холодильної камери для ДНЗ № 59 ЧМР</t>
  </si>
  <si>
    <t>2.2.33.7</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</si>
  <si>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59(з ПКД)</t>
  </si>
  <si>
    <t>2.2.33.8</t>
  </si>
  <si>
    <t xml:space="preserve">Придбання мультимедійного обладнання для ДНЗ № 59 ЧМР </t>
  </si>
  <si>
    <t xml:space="preserve">Дія виконана 
Придбано товар
Договір №44 від 13.09.2018 р.  </t>
  </si>
  <si>
    <t>2.2.34.2</t>
  </si>
  <si>
    <t>Капітальний ремонт будівлі (покрівля) ДНЗ №60 (з ПКД)</t>
  </si>
  <si>
    <t>2.2.34.4</t>
  </si>
  <si>
    <t xml:space="preserve">Капітальний ремонт будівлі (музична зала) ДНЗ №60 </t>
  </si>
  <si>
    <t>2.2.34.5</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</si>
  <si>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60 (з ПКД)</t>
  </si>
  <si>
    <t>2.2.34.6</t>
  </si>
  <si>
    <t>Капітальний ремонт будівлі (заміна вікон) ДНЗ (ясла-салок) № 60 "Ялинка-Веселинка"</t>
  </si>
  <si>
    <t>2.2.35.1</t>
  </si>
  <si>
    <t>Капітальний ремонт будівлі (покрівля) ДНЗ №61 (з ПКД)</t>
  </si>
  <si>
    <t>2.2.35.2</t>
  </si>
  <si>
    <t>Реконструкція будівлі ДНЗ №61 (з ПКД)</t>
  </si>
  <si>
    <t>2.2.35.3</t>
  </si>
  <si>
    <t>Капітальний ремонт будівлі (харчоблок) ДНЗ №61 (з ПКД)</t>
  </si>
  <si>
    <t>2.2.35.4</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</si>
  <si>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61 (з ПКД)</t>
  </si>
  <si>
    <t>2.2.35.5</t>
  </si>
  <si>
    <t>Капітальний ремонт будівлі (внутрішні інженерні мережі) ДНЗ № 61</t>
  </si>
  <si>
    <t xml:space="preserve">Капітальний ремонт будівлі (заміна вікон) ДНЗ №62 </t>
  </si>
  <si>
    <t>2.2.36.3</t>
  </si>
  <si>
    <t>Капітальний ремонт будівлі (внутрішня мережа опалення) ДНЗ №62 (з ПКД)</t>
  </si>
  <si>
    <t>2.2.36.4</t>
  </si>
  <si>
    <t>Капітальний ремонт будівлі (заміна вікон в групових осередках) ДНЗ №62 (з ПКД)</t>
  </si>
  <si>
    <t>2.2.36.5</t>
  </si>
  <si>
    <t>Капітальний ремонт в групових осередків (3 групи) ДНЗ №62 (з ПКД)</t>
  </si>
  <si>
    <t>2.2.36.6</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</si>
  <si>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62(з ПКД)</t>
  </si>
  <si>
    <t xml:space="preserve">2.2.37. Покращення інфраструктури дошкільного навчального закладу № 63 Черкаської міської ради </t>
  </si>
  <si>
    <t>2.2.37.1</t>
  </si>
  <si>
    <t>Реконструкція будівлі) ДНЗ №63 (з ПКД)</t>
  </si>
  <si>
    <t>2.2.37.2</t>
  </si>
  <si>
    <t xml:space="preserve">Капітальний ремонт будівлі (внутрішні інженерні мережі) ДНЗ № 63 </t>
  </si>
  <si>
    <t xml:space="preserve">2.2.38. Покращення інфраструктури дошкільного навчального закладу  № 65 Черкаської міської ради </t>
  </si>
  <si>
    <t>2.2.38.1</t>
  </si>
  <si>
    <t>Реконструкція будівлі (фасад) ДНЗ №65 (з ПКД)</t>
  </si>
  <si>
    <t>2.2.38.2</t>
  </si>
  <si>
    <t>Придбання електром’ясорубки ДНЗ № 65</t>
  </si>
  <si>
    <t>2.2.38.3</t>
  </si>
  <si>
    <t xml:space="preserve">Придбання водонагрівального котла для ДНЗ №65 </t>
  </si>
  <si>
    <t>2.2.38.4</t>
  </si>
  <si>
    <t>Капітальний ремонт будівлі (внутрішні інженерні мережі) ДНЗ № 65</t>
  </si>
  <si>
    <t>Реконструкція будівлі ДНЗ № 69 (з ПКД)</t>
  </si>
  <si>
    <t>Очікується аванс на виконання робіт</t>
  </si>
  <si>
    <t>2.2.39.2</t>
  </si>
  <si>
    <t>Капітальний ремонт приміщень (заміна вікон ) (ясла-садок) ДНЗ №69 (з ПКД)</t>
  </si>
  <si>
    <t>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-2443,12 грн.)</t>
  </si>
  <si>
    <t>2.2.39.4</t>
  </si>
  <si>
    <t>Капітальний ремонт будівлі (внутрішні мережі опалення та водопостачання) ДНЗ № 69 (з ПКД)</t>
  </si>
  <si>
    <t>2.2.39.5</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</si>
  <si>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69(з ПКД)</t>
  </si>
  <si>
    <t xml:space="preserve">2.2.40. Покращення інфраструктури дошкільного навчального закладу  № 70 Черкаської міської ради </t>
  </si>
  <si>
    <t>2.2.40.1</t>
  </si>
  <si>
    <t>Капітальний ремонт будівлі ДНЗ №  70 (з ПКД)</t>
  </si>
  <si>
    <t>2.2.40.2</t>
  </si>
  <si>
    <t>Капітальний ремонт прилеглої території (ігрові майданчики) ДНЗ № 70 (з ПКД)</t>
  </si>
  <si>
    <t>2.2.40.3</t>
  </si>
  <si>
    <t>Капітальний ремонт будівлі (санвузлів) ДНЗ № 70 (з ПКД)</t>
  </si>
  <si>
    <t>2.2.40.4</t>
  </si>
  <si>
    <t>Реконструкція прилеглої території ДНЗ №70 (з ПКД) (реалізація проектів-переможців визначених згідно Програми "Громадський бюджет міста Черкаси на 2015-2019 роки")</t>
  </si>
  <si>
    <t>2.2.40.5</t>
  </si>
  <si>
    <t xml:space="preserve">Капітальний ремонт будівлі (внутрішні інженерні мережі) ДНЗ № 70 </t>
  </si>
  <si>
    <t xml:space="preserve">2.2.41. Покращення інфраструктури дошкільного навчального закладу  № 72 Черкаської міської ради </t>
  </si>
  <si>
    <t>2.2.41.2</t>
  </si>
  <si>
    <t>Капітальний ремонт будівлі ДНЗ № 72 (з ПКД)</t>
  </si>
  <si>
    <t>2.2.41.3</t>
  </si>
  <si>
    <t>Придбання електром’ясорубки ДНЗ № 72</t>
  </si>
  <si>
    <t>2.2.42.1</t>
  </si>
  <si>
    <t>Реконструкція будівлі  ДНЗ №73 (з ПКД)</t>
  </si>
  <si>
    <t>2.2.42.2</t>
  </si>
  <si>
    <t>Капітальний ремонт будівлі (груповий осередок) ДНЗ №  73 (з ПКД)</t>
  </si>
  <si>
    <t>2.2.42.3</t>
  </si>
  <si>
    <t xml:space="preserve">Капітальний ремонт прилеглої території ДНЗ № 73 ЧМР </t>
  </si>
  <si>
    <t>2.2.42.5</t>
  </si>
  <si>
    <t>Капітальний ремонт прилеглої території (павільйони) ДНЗ № 73</t>
  </si>
  <si>
    <t>Реконструкція будівлі (фасад) ДНЗ № 73 (з ПКД)</t>
  </si>
  <si>
    <t>2.2.42.7</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</si>
  <si>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73(з ПКД)</t>
  </si>
  <si>
    <t>Реконструкція прилеглої території ДНЗ № 73 ЧМР</t>
  </si>
  <si>
    <t>2.2.42.9</t>
  </si>
  <si>
    <t xml:space="preserve">Капітальний ремонт будівлі ДНЗ №73 (внутрішні інженерні мережі) </t>
  </si>
  <si>
    <t>2.2.43.1</t>
  </si>
  <si>
    <t>Реконструкція будівлі  ДНЗ №74</t>
  </si>
  <si>
    <t>Капітальний ремонт будівлі (покрівля) ДНЗ №74 (з ПКД)</t>
  </si>
  <si>
    <t>2.2.43.4</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</si>
  <si>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74(з ПКД)</t>
  </si>
  <si>
    <t>Дія виконана                                                             
Роботи виконані</t>
  </si>
  <si>
    <t xml:space="preserve">2.2.44. Покращення інфраструктури дошкільного навчального закладу  № 76 Черкаської міської ради </t>
  </si>
  <si>
    <t>2.2.44.1</t>
  </si>
  <si>
    <t xml:space="preserve">Реконструкція прилеглої території ДНЗ № 76 </t>
  </si>
  <si>
    <t>2.2.44.2</t>
  </si>
  <si>
    <t>Реконструкція будівлі ДНЗ № 76</t>
  </si>
  <si>
    <t>2.2.44.3</t>
  </si>
  <si>
    <t>Капітальний ремонт прилеглої території ДНЗ № 76 (огорожа)</t>
  </si>
  <si>
    <t>2.2.44.4</t>
  </si>
  <si>
    <t>Капітальний ремонт будівлі (внутрішні інженерні мережі) ДНЗ № 76</t>
  </si>
  <si>
    <t>2.2.45.2</t>
  </si>
  <si>
    <t xml:space="preserve">Реконструкція будівлі (заміна вікон) ДНЗ № 77 (з ПКД) </t>
  </si>
  <si>
    <t>2.2.45.3</t>
  </si>
  <si>
    <t xml:space="preserve">Реконструкція будівлі (санітарні вузли) ДНЗ № 77 (з ПКД) </t>
  </si>
  <si>
    <t>2.2.45.5</t>
  </si>
  <si>
    <t xml:space="preserve">Капітальний ремонт будівлі (харчоблок) ДНЗ №77 </t>
  </si>
  <si>
    <t>2.2.46.1</t>
  </si>
  <si>
    <t xml:space="preserve">Реконструкція будівлі (покрівля) ДНЗ № 78 (з ПКД) </t>
  </si>
  <si>
    <t>Реконструкція будівлі (заміна вікон) ДНЗ № 78 (з ПКД)</t>
  </si>
  <si>
    <t>2.2.46.3</t>
  </si>
  <si>
    <t>Реконструкція будівлі (санітарні вузли)  ДНЗ №78 (з ПКД)</t>
  </si>
  <si>
    <t>2.2.46.4</t>
  </si>
  <si>
    <t>Придбання спортивного майданчика для ДНЗ № 78 м. Черкаси Черкаської області (за рахунок субвенції з державного бюджету -195 000 грн.)</t>
  </si>
  <si>
    <t xml:space="preserve">Дія виконана частково
Триває процес проведення тендерної процедури </t>
  </si>
  <si>
    <t>2.2.46.6</t>
  </si>
  <si>
    <t xml:space="preserve">Реконструкція будівлі (заміна вікон) ДНЗ № 78 </t>
  </si>
  <si>
    <t>2.2.47.1</t>
  </si>
  <si>
    <t>Реконструкція будівлі (фасад) ДНЗ № 81</t>
  </si>
  <si>
    <t>Капітальний ремонт будівлі (харчоблок) ДНЗ № 81 (з ПКД)</t>
  </si>
  <si>
    <t>Дія виконана частково
Виготовлено ПКД
Роботи виконані частково (об′єкт перехідний на 2019 р.)</t>
  </si>
  <si>
    <t>2.2.47.3</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</si>
  <si>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81 (з ПКД)</t>
  </si>
  <si>
    <t xml:space="preserve">2.2.48. Покращення інфраструктури дошкільного навчального закладу № 83 Черкаської міської ради </t>
  </si>
  <si>
    <t>2.2.48.1</t>
  </si>
  <si>
    <t>Капітальний ремонт прилеглої території (огорожа) ДНЗ №  83 (з ПКД)</t>
  </si>
  <si>
    <t>2.2.48.2</t>
  </si>
  <si>
    <t>Капітальний ремонт будівлі ДНЗ № 83 (з ПКД)</t>
  </si>
  <si>
    <t>2.2.48.3</t>
  </si>
  <si>
    <t>Капітальний ремонт будівлі (внутрішні мережі опалення) ДНЗ №83 (з ПКД)</t>
  </si>
  <si>
    <t xml:space="preserve">Дія не виконана 
Відсутнє фінансування із міського бюджету
</t>
  </si>
  <si>
    <t>2.2.48.4</t>
  </si>
  <si>
    <t>Капітальний ремонт будівлі (санітарні вузли) ДНЗ № 83</t>
  </si>
  <si>
    <t>2.2.48.5</t>
  </si>
  <si>
    <t>Капітальний ремонт будівлі (харчоблок) ДНЗ № 83 (з ПКД)</t>
  </si>
  <si>
    <t>Дія виконана частково
Виготовлено ПКД
Роботи виконані частково (об'єкт перехідний на 2019 р.)</t>
  </si>
  <si>
    <t>Реконструкція будівлі (фасад) ДНЗ № 84  Черкаської міської ради (з ПКД)</t>
  </si>
  <si>
    <t>2.2.49.2</t>
  </si>
  <si>
    <t>Капітальний ремонт будівлі (заміна вікон) ДНЗ № 84 (з ПКД)</t>
  </si>
  <si>
    <t xml:space="preserve">2.2.50. Покращення інфраструктури дошкільного навчального закладу  № 86 Черкаської міської ради </t>
  </si>
  <si>
    <t>2.2.50.2</t>
  </si>
  <si>
    <t>Капітальний ремонт будівлі (покрівля) ДНЗ № 86 (з ПКД)</t>
  </si>
  <si>
    <t>2.2.50.3</t>
  </si>
  <si>
    <t>Капітальний ремонт будівлі (заміна вікон) ДНЗ № 86 (з ПКД)</t>
  </si>
  <si>
    <t>2.2.50.4</t>
  </si>
  <si>
    <t>Реконструкція будівлі ДНЗ (ясла-садок) №86 "Світанок" ЧМР  (за рахунок субвенції з державного бюджету -298 013,68 грн.)</t>
  </si>
  <si>
    <t>2.2.50.5</t>
  </si>
  <si>
    <t>Капітальний ремонт будівлі (внутрішні інженерні мережі) ДНЗ № 86</t>
  </si>
  <si>
    <t>2.2.51.2</t>
  </si>
  <si>
    <t>Капітальний ремонт прилеглої території (павільйони) ДНЗ №  87 (з ПКД)</t>
  </si>
  <si>
    <t>2.2.51.3</t>
  </si>
  <si>
    <t>Капітальний ремонт приміщень (заміна вікон) (ясла-садок) ДНЗ № 87 (з ПКД)</t>
  </si>
  <si>
    <t>2.2.51.4</t>
  </si>
  <si>
    <t>Капітальний ремонт будівлі (покрівля)  ДНЗ № 87 (з ПКД)</t>
  </si>
  <si>
    <t>Капітальний ремонт будівлі (утеплення фасаду) ДНЗ № 87 (з ПКД)</t>
  </si>
  <si>
    <t>2.2.51.6</t>
  </si>
  <si>
    <t>Капітальний ремонт прилеглої території (огорожа) ДНЗ № 87 (з ПКД)</t>
  </si>
  <si>
    <t>2.2.52.2</t>
  </si>
  <si>
    <t>Капітальний ремонт будівлі ДНЗ № 89 (з ПКД)</t>
  </si>
  <si>
    <t>2.2.52.3</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</si>
  <si>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89(з ПКД)</t>
  </si>
  <si>
    <t xml:space="preserve">2.2.53. Покращення інфраструктури дошкільного навчального закладу № 90 Черкаської міської ради </t>
  </si>
  <si>
    <t>2.2.53.1</t>
  </si>
  <si>
    <t>Реконструкція будівлі ДНЗ № 90</t>
  </si>
  <si>
    <t>2.2.53.2</t>
  </si>
  <si>
    <t>Капітальний ремонт будівлі (внутрішні інженерні мережі)  ДНЗ № 90 (з ПКД)</t>
  </si>
  <si>
    <t>2.2.53.4</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</si>
  <si>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90(з ПКД)</t>
  </si>
  <si>
    <t xml:space="preserve">Реконструкція будівлі (фасад) дошкільного навчального закладу (ясла-садок) № 91 "Кобзарик" Черкаської міської ради </t>
  </si>
  <si>
    <t>2.2.54.2</t>
  </si>
  <si>
    <t>Придбання ігрових майданчиків для ДНЗ № 91 ЧМР</t>
  </si>
  <si>
    <t>2.2.54.3</t>
  </si>
  <si>
    <t>Реконструкція будівлі ( влаштування системи геліоколекторів для забезпечення гарячого водопостачання ) дошкільного навчального закладу (ясла-садок) № 91 "Кобзарик" Черкаської міської ради (з ПКД)</t>
  </si>
  <si>
    <t>2.2.54.4</t>
  </si>
  <si>
    <t>Капітальний ремонт будівлі дошкільного навчального закладу (ясла-садок) № 91 "Кобзарик" Черкаської міської ради (з ПКД)</t>
  </si>
  <si>
    <t>Дія виконана                                                          
Роботи виконані</t>
  </si>
  <si>
    <t>2.2.54.6</t>
  </si>
  <si>
    <t>Капітальний ремонт будівлі ДНЗ № 91</t>
  </si>
  <si>
    <t>2.2.54.7</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</si>
  <si>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91(з ПКД)</t>
  </si>
  <si>
    <t>2.2.54.8</t>
  </si>
  <si>
    <t>Капітальний ремонт будівлі (внутрішні інженерні мережі) ДНЗ № 91</t>
  </si>
  <si>
    <t>2.2.55.1</t>
  </si>
  <si>
    <t>Реконструкція будівлі  колегіум "Берегиня" (з ПКД)</t>
  </si>
  <si>
    <t>2.2.55.2</t>
  </si>
  <si>
    <t>Капітальний ремонт прилеглої території колегіуму Берегиня</t>
  </si>
  <si>
    <t>Роботи виконанні частково (об′єкт перехідний)</t>
  </si>
  <si>
    <t>2.2.55.3</t>
  </si>
  <si>
    <t>Капітальний ремонт будівлі (внутрішні інженерні мережі) колегіум Берегиня (з ПКД)</t>
  </si>
  <si>
    <t>2.2.56.1</t>
  </si>
  <si>
    <t xml:space="preserve">Реконструкція будівлі (фасад) Першої міської гімназії  </t>
  </si>
  <si>
    <t>Дія виконана частково
Здійснюється коригування ПКД
Роботи виконані частково (об′єкт перехідний)</t>
  </si>
  <si>
    <t>Дія виконана частково
Очікується аванс на виконання робіт</t>
  </si>
  <si>
    <t>2.2.56.2</t>
  </si>
  <si>
    <t xml:space="preserve">Придбання шкільних наборів LEGO з програмними забезпеченнями для ПМГ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</si>
  <si>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Дія виконана 
Придбано товар
ТОВ "Інноваційні освітні рішення"  
Договір №1 від 21.12.2017 р., договір №2 від 21.12.2017 р.</t>
  </si>
  <si>
    <t>2.2.56.3</t>
  </si>
  <si>
    <t xml:space="preserve">Придбання шкільного лінгафонічного кабінету для ПМГ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</si>
  <si>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Дія виконана 
Придбано товар
ФОП Бєлова Н.Г. 
договір № 61 від 20.11.2017 р., договір № 59 від 21.11.2017 р., договір № 60 від 21.11.2017 р.</t>
  </si>
  <si>
    <t>2.2.56.4</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</si>
  <si>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</si>
  <si>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-385 421,87 грн.)</t>
  </si>
  <si>
    <t>Дія виконана 
Проведено коригування ПКД
Роботи виконані</t>
  </si>
  <si>
    <t>2.2.56.7</t>
  </si>
  <si>
    <t>Придбання шкільних наборів LEGO з програмними забезпеченнями для СШ № 17 (за рахунок субвенції з обласного бюджету 199,096 тис. грн..)</t>
  </si>
  <si>
    <t>Дія не виконана 
Обсяг фінансового забезпечення міського бюджету передбачено у кінці року, заплановано придбання товару на наступний рік</t>
  </si>
  <si>
    <t>2.2.56.8</t>
  </si>
  <si>
    <t>Придбання інтерактивних дошок для Першої міської гімназії ЧМР</t>
  </si>
  <si>
    <t xml:space="preserve">Дія виконана  
Придбано товар
ТОВ "Вівере Бене" договір № 08/18 від 01.08.2018 р., дод. угода №1 від 04.09.2018 р. </t>
  </si>
  <si>
    <t>2.2.57. Покращення інфраструктури     ЗОШ № 2</t>
  </si>
  <si>
    <t>2.2.57.1</t>
  </si>
  <si>
    <t>Реконструкція будівлі (фасад) ЗОШ № 2</t>
  </si>
  <si>
    <t>2.2.58. Покращення інфраструктури     ЗОШ № 3</t>
  </si>
  <si>
    <t>Реконструкція будівлі СШ № 3 (з ПКД)</t>
  </si>
  <si>
    <t>Капітальний ремонт будівлі СШ № 3 (з ПКД)</t>
  </si>
  <si>
    <t>2.2.58.3</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</si>
  <si>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</si>
  <si>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1. Коригування ПКД
</t>
  </si>
  <si>
    <t>Дія виконана
Роботи виконані. Підготовлено декларацію про готовність об'єкту до експлуатації. Об'єкт введено в експлуатацію</t>
  </si>
  <si>
    <t>2.2.58.4</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</si>
  <si>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</si>
  <si>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 xml:space="preserve">Дія виконана 
Придбано товар
ФОП Бєляев П.П договір № 9 від 15.06.2017 р. </t>
  </si>
  <si>
    <t>2.2.58.5</t>
  </si>
  <si>
    <t xml:space="preserve">Придбання спортивного інвентарю для СШ № 3 </t>
  </si>
  <si>
    <t>2.2.58.6</t>
  </si>
  <si>
    <t>Капітальний ремонт будівлі (заміна вікон, активний зал) спеціалізованої школи І-ІІІ ступенів № 3 (з ПКД)</t>
  </si>
  <si>
    <t>2.2.58.7</t>
  </si>
  <si>
    <t>Капітальний ремонт будівлі (заміна вікон, актовий зал) спеціалізованої школи І-ІІІ ступеня № 3 (з ПКД)</t>
  </si>
  <si>
    <t>Дія виконана
Виготовлено ПКД, роботи виконані</t>
  </si>
  <si>
    <t>2.2.58.10</t>
  </si>
  <si>
    <t>Капітальний ремонт Черкаської спеціалізованої школи І-ІІІ ступенів № 3 Черкаської міської ради по вул.Байди Вишневецького, 58 м.Черкаси (влаштування системи оповіщення) (з ПКД)</t>
  </si>
  <si>
    <t xml:space="preserve">до 15.09
</t>
  </si>
  <si>
    <t>Дія виконана частково
Проектно-кошторисну документацію виготовлено та отримано позитивний експертний звіт
Укладено договори на виконання будівельних робіт, робіт з авторського та технічного нагляду
Об'єкт введено в експлуатацію</t>
  </si>
  <si>
    <t>2. Виконання будівельних робіт</t>
  </si>
  <si>
    <t>2.2.59. Покращення інфраструктури     ЗОШ № 4</t>
  </si>
  <si>
    <t>2.2.59.1</t>
  </si>
  <si>
    <t>Реконструкція будівлі  ЗОШ № 4 (з ПКД)</t>
  </si>
  <si>
    <t>2.2.59.2</t>
  </si>
  <si>
    <t>Придбання лабораторного обладнання для кабінетів фізики, хімії, біології ЗОШ № 4 (за рахунок залишків освітньої субвенції)</t>
  </si>
  <si>
    <t>Дія виконана
Придбано товар
ФОП Камінський Ю.П. договір № 139 від 06.12.2017 р.</t>
  </si>
  <si>
    <t>2.2.59.3</t>
  </si>
  <si>
    <t>Капітальний ремонт будівлі (санітарні вузли) ЗОШ № 4 (з ПКД)</t>
  </si>
  <si>
    <t>2.2.59.4</t>
  </si>
  <si>
    <t>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-384 041, 56 грн.)</t>
  </si>
  <si>
    <t>2.2.60. Покращення інфраструктури     ЗОШ № 5</t>
  </si>
  <si>
    <t>2.2.60.1</t>
  </si>
  <si>
    <t xml:space="preserve">Капітальний ремонт будівлі (спортивний зал) ЗОШ №5 </t>
  </si>
  <si>
    <t>Дія виконана частково
Позовна заява до суду
Роботи не виконуються</t>
  </si>
  <si>
    <t>Подано заявку на тендер</t>
  </si>
  <si>
    <t>2.2.60.2</t>
  </si>
  <si>
    <t>Капітальний ремонт спортивної зали Загальноосвітньої школи І-ІІІ ступенів № 5 (з ПКД)</t>
  </si>
  <si>
    <t>2.2.60.5</t>
  </si>
  <si>
    <t>Капітальний ремонт будівлі (покрівля) ЗОШ № 5 (з ПКД)</t>
  </si>
  <si>
    <t>2.2.60.7</t>
  </si>
  <si>
    <t>Капітальний ремонт будівлі (заходи з протипожежної безпеки) ЗОШ № 5</t>
  </si>
  <si>
    <t>2.2.61. Покращення інфраструктури      ЗОШ № 6</t>
  </si>
  <si>
    <t>2.2.61.1</t>
  </si>
  <si>
    <t>Реконструкція будівлі ЗОШ № 6 (з ПКД)</t>
  </si>
  <si>
    <t>2.2.61.2</t>
  </si>
  <si>
    <t>Капітальний ремонт будівлі ЗОШ № 6</t>
  </si>
  <si>
    <t>2.2.61.4</t>
  </si>
  <si>
    <t>Капітальний ремонт фасаду з установкою пандусу ЗОШ І-ІІІ ступенів №6 (з ПКД)</t>
  </si>
  <si>
    <t>2.2.61.5</t>
  </si>
  <si>
    <t>Капітальний ремонт прилеглої території (спортивний майданчик) ЗОШ №6 за адресою: м. Черкаси , вул. Гоголя 123 (за рахунок субвенції з державного бюджету - 400000,00 грн.)</t>
  </si>
  <si>
    <t>Дія виконана частково
Виготовлено ПКД
Роботи виконані частково (об'єкт перехідний)</t>
  </si>
  <si>
    <t>2.2.61.7</t>
  </si>
  <si>
    <t>Капітальний ремонт будівлі загальноосвітньої школи І-ІІІ ступенів № 6 м.Черкаси (за рахунок субвенції з державного бюджету-200000,00грн.)</t>
  </si>
  <si>
    <t>2.2.61.8</t>
  </si>
  <si>
    <t>Придбання ком'ютерної техніки для ЗОШ І-ІІІ ст № 6  ЧМР</t>
  </si>
  <si>
    <t>2.2.61.9</t>
  </si>
  <si>
    <t xml:space="preserve">Капітальний ремонт будівлі ЗОШ № 6 за адресою: м. Черкаси, вул. Гоголя, 123  (в т.ч. субвенція з державного бюджету на соціально-економічний розвиток - 400 000,0 грн.) </t>
  </si>
  <si>
    <t xml:space="preserve">2.2.62. Покращення інфраструктури Черкаської спеціалізованої школи І-ІІІ ступенів № 7 </t>
  </si>
  <si>
    <t>2.2.62.1</t>
  </si>
  <si>
    <t>Реконструкція будівлі ЗОШ №7 (з ПКД)</t>
  </si>
  <si>
    <t>2.2.62.2</t>
  </si>
  <si>
    <t>Капітальний ремонт приміщення ЗОШ І-ІІІ ступенів № 7 ЧМР (зливової каналізації та благоустрою) (з ПКД)</t>
  </si>
  <si>
    <t>1. Корегування проектно-кошторисної документації</t>
  </si>
  <si>
    <t>Дія не виконана. Обсяг фінансового забезпечення заплановано використати у 2018 році</t>
  </si>
  <si>
    <t>2.2.62.3</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</si>
  <si>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</si>
  <si>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2.2.62.4</t>
  </si>
  <si>
    <t>Придбання музичної апаратури та компютерної техніки для ЗОШ І-ІІІ ст.№7</t>
  </si>
  <si>
    <t>2.2.62.5</t>
  </si>
  <si>
    <t>Капітальний ремонт будівлі ЗОШ І-ІІІ ступенів № 7 (з ПКД)</t>
  </si>
  <si>
    <t>2.2.62.6</t>
  </si>
  <si>
    <t>Капітальний ремонт будівлі загальноосвітньої школи І-ІІІ ступенів № 7 м.Черкаси (за рахунок субвенції з державного бюджету-100000,00грн.)</t>
  </si>
  <si>
    <t>2.2.62. Покращення інфраструктури     ЗОШ № 8</t>
  </si>
  <si>
    <t>Реконструкція будівлі ЗОШ № 8 (з ПКД)</t>
  </si>
  <si>
    <t>2.2.63.1</t>
  </si>
  <si>
    <t xml:space="preserve">Реконструкція прилеглої території гімназії № 9 </t>
  </si>
  <si>
    <t>Дія виконана 
Виготовляється ПКД</t>
  </si>
  <si>
    <t>2.2.63.2</t>
  </si>
  <si>
    <t>Капітальний ремонт будівлі (санітарні вузли) гімназія №9 (з ПКД)</t>
  </si>
  <si>
    <t>Роботи виконані частково (об'єкт перехідний)</t>
  </si>
  <si>
    <t>2.2.63.3</t>
  </si>
  <si>
    <t>Капітальний ремонт будівлі гімназіі №9 (роздягальня)</t>
  </si>
  <si>
    <t>2.2.63.4</t>
  </si>
  <si>
    <t>Придбання спортивноо обладнання для Гімназії № 9</t>
  </si>
  <si>
    <t>Дія виконана Придбано обладнання
ТОВ "група Венето" договір №03-06/11 від 03.07.2017 р.</t>
  </si>
  <si>
    <t>2.2.63.5</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</si>
  <si>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</si>
  <si>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Роботи  виконані</t>
  </si>
  <si>
    <t>2.2.63.6</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</si>
  <si>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</si>
  <si>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2.2.63.7</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</si>
  <si>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</si>
  <si>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Дія виконана частково
Роботи виконані частково (об′єкт перехідний)</t>
  </si>
  <si>
    <t xml:space="preserve">Дія виконана частково
Виконуються роботи </t>
  </si>
  <si>
    <t>2.2.63.8</t>
  </si>
  <si>
    <t>Прибання обладнання для кабінетів природничих наук та інших засобів навчання гімназії № 9 (за рахунок залишків освітньої субвенції)</t>
  </si>
  <si>
    <t>Дія виконана 
Придбано обладнання
ФОП Гербеда Д.Б. договір №1 від 27.10.2017 р.</t>
  </si>
  <si>
    <t>2.2.63.9</t>
  </si>
  <si>
    <t xml:space="preserve">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 </t>
  </si>
  <si>
    <t>2.2.63.10</t>
  </si>
  <si>
    <t xml:space="preserve">Придбання штучного покриття для спортивного майданчика та інвентарю для Гімназії № 9 </t>
  </si>
  <si>
    <t>Реконструкція прилеглої території (футбольне поле) Гімназія №9 (з ПКД) (реалізація проектів-переможців визначених згідно Програми "Громадський бюджет міста Черкаси на 2015-2019 роки")</t>
  </si>
  <si>
    <t>2.2.63.12</t>
  </si>
  <si>
    <t xml:space="preserve">Капітальний ремонт будівлі (санітарні вузли) початкові класи гімназії № 9 </t>
  </si>
  <si>
    <t>Дія виконана частково
Роботи виконані частково (об'єкт перехідний)</t>
  </si>
  <si>
    <t>2.2.63.13</t>
  </si>
  <si>
    <t xml:space="preserve">Капітальний ремонт прилеглої території (спортивний майданчик улаштування покриття) гімназії № 9 </t>
  </si>
  <si>
    <t>Дія виконана частково
Виготовлено ПКД
Роботи виконані частково (об′єкт перехідний)</t>
  </si>
  <si>
    <t>2.2.64. Покращення інфраструктури      ЗОШ № 10</t>
  </si>
  <si>
    <t>2.2.64.2</t>
  </si>
  <si>
    <t>Реконструкція прилеглої території  (спортивний майданчик) ЗОШ №10 (з ПКД)</t>
  </si>
  <si>
    <t>2.2.64.3</t>
  </si>
  <si>
    <t xml:space="preserve">Реконструкція будівлі (фасад) ЗОШ № 10 </t>
  </si>
  <si>
    <t>2.2.64.5</t>
  </si>
  <si>
    <t>Капітальний ремонт будівлі (центральний вхід та ганки) ЗОШ № 10 (з ПКД)</t>
  </si>
  <si>
    <t>2.2.64.7</t>
  </si>
  <si>
    <t>Придбання комплекту шкільних меблів для ЗОШ № 10</t>
  </si>
  <si>
    <t>2.2.65. Покращення інфраструктури ЗОШ № 11</t>
  </si>
  <si>
    <t>2.2.65.1</t>
  </si>
  <si>
    <t>Реконструкція прилеглої території ЗОШ №11 (з ПКД)</t>
  </si>
  <si>
    <t>2.2.65.2</t>
  </si>
  <si>
    <t>Реконструкція будівлі ЗОШ № 11</t>
  </si>
  <si>
    <t>2.2.65.4</t>
  </si>
  <si>
    <t>Прибання обладнання для кабінетів природничих наук та інших засобів навчання ЗОШ № 11 (за рахунок залишків освітньої субвенції)</t>
  </si>
  <si>
    <t>Дія виконана
Придбано товар
ФОП Камінський Ю.П. договір №1 від 05.12.2017 р.</t>
  </si>
  <si>
    <t>2.2.65.6</t>
  </si>
  <si>
    <t>Капітальний ремонт будівлі (санітарні вузли) ЗОШ № 11 (з ПКД)</t>
  </si>
  <si>
    <t>2.2.65.7</t>
  </si>
  <si>
    <t>Реконструкція будівлі (покрівля) ЗОШ № 11</t>
  </si>
  <si>
    <t>2.2.65.9</t>
  </si>
  <si>
    <t>Реконструкція прилеглої території (спортивний майданчик) ЗОШ № 11 (виготовлення ПКД)</t>
  </si>
  <si>
    <t>2.2.65.10</t>
  </si>
  <si>
    <t>Капітальний ремонт будівлі ЗОШ № 11</t>
  </si>
  <si>
    <t>2.2.65.11</t>
  </si>
  <si>
    <t>Придбання обладнання для кабінету української мови для ЗОШ № 11 (за рахунок залишку коштів освітньої субвенції, що утворився на початок бюджетного періоду)</t>
  </si>
  <si>
    <t>Дія виконана 
Придбано обладнання</t>
  </si>
  <si>
    <t>2.2.65.13</t>
  </si>
  <si>
    <t>Придбання комп'ютерної техніки для ЗОШ І-ІІІ ст.№ 11 ЧМР</t>
  </si>
  <si>
    <t xml:space="preserve">Дія виконана
Придбано товар
ТОВ "Комел" договір № 10 від 22.12.2018 р. </t>
  </si>
  <si>
    <t>2.2.66. Покращення інфраструктури Черкаський-гуманітарно правовий ліцей</t>
  </si>
  <si>
    <t>2.2.66.1</t>
  </si>
  <si>
    <t>Прибання обладнання для кабінетів природничих наук та інших засобів навчання Черкаський-гуманітарно правовий ліцей (за рахунок залишків освітньої субвенції)</t>
  </si>
  <si>
    <t>Дія виконана
Придбано товар
ТОВ "Бі-ПРО"  договір № 33 від 05.12.2017 р.</t>
  </si>
  <si>
    <t>2.2.67. Покращення інфраструктури      ЗОШ № 12</t>
  </si>
  <si>
    <t>2.2.67.1</t>
  </si>
  <si>
    <t>Реконструкція будівлі ЗОШ №12 (з ПКД)</t>
  </si>
  <si>
    <t>2.2.67.2</t>
  </si>
  <si>
    <t>Реконструкція прилеглої території ЗОШ №12</t>
  </si>
  <si>
    <t>2.2.67.4</t>
  </si>
  <si>
    <t>Прибання обладнання для кабінетів природничих наук та інших засобів навчання ЗОШ № 12 (за рахунок залишків освітньої субвенції)</t>
  </si>
  <si>
    <t>Дія виконана  
Придбано обладнання
Договір №17 П від  06.12.17. ТОВ "КОМЕЛ</t>
  </si>
  <si>
    <t>2.2.67.6</t>
  </si>
  <si>
    <t>Капітальний ремонт прилеглої території ЗОШ № 12</t>
  </si>
  <si>
    <t>2.2.67.7</t>
  </si>
  <si>
    <t>Капітальний ремонт прилеглої території (зовнішні мережі освітлення) ЗОШ №12</t>
  </si>
  <si>
    <t>2.2.67.8</t>
  </si>
  <si>
    <t>Капітальний ремонт будівлі (влаштування автоматичної системи пожежної сигналізації та оповіщення, автоматичної системи пожежогасіння в бібліотеці та протипожежних дверей в електрощитову) ЗОШ І-ІІІ ст. №12 (з ПКД)</t>
  </si>
  <si>
    <t>2.2.67.9</t>
  </si>
  <si>
    <t>Капітальний ремонт будівлі (огорожа) ЗОШ № 12</t>
  </si>
  <si>
    <t>2.2.67.10</t>
  </si>
  <si>
    <t xml:space="preserve">Капітальний ремонт прилеглої території ЗОШ № 12 </t>
  </si>
  <si>
    <t>2.2.67.12</t>
  </si>
  <si>
    <t>Капітальний ремонт будівлі ЗОШ І-ІІІ ст. № 12</t>
  </si>
  <si>
    <t>Капітальний ремонт будівлі (заміна вікон) СШ №13 (з ПКД)</t>
  </si>
  <si>
    <t>Капітальний ремонт будівлі (покрівлі теплиці) СШ №13 (з ПКД)</t>
  </si>
  <si>
    <t>Капітальний ремонт будівлі (санвузли) СШ №13 (з ПКД)</t>
  </si>
  <si>
    <t>Капітальний ремонт будівлі (їдальня) СШ №13 (з ПКД)</t>
  </si>
  <si>
    <t>2.2.68.12</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</si>
  <si>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</si>
  <si>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2.2.68.13</t>
  </si>
  <si>
    <t>Капітальний ремонт будівлі (покрівля) СШ №13 (з ПКД)</t>
  </si>
  <si>
    <t>2.2.68.16</t>
  </si>
  <si>
    <t>Придбання комп'ютерного обладнання для СШ І-ІІІ ст. № 13 ЧМР</t>
  </si>
  <si>
    <t>Дія виконана 
Придбано обладнання
ТОВ "Комел" договір №1 від 07.12.2018 р.</t>
  </si>
  <si>
    <t>2.2.69.1</t>
  </si>
  <si>
    <t>Реконструкція будівлі Черкаської ЗОШ І-ІІІ ступенів № 15 (з ПКД)</t>
  </si>
  <si>
    <t>2.2.69.2</t>
  </si>
  <si>
    <t>Капітальний ремонт будівлі (фасаду, заміна вікон та дворової групи) Черкаської ЗОШ І-ІІІ ступенів № 15 (з ПКД)</t>
  </si>
  <si>
    <t>2.2.69.3</t>
  </si>
  <si>
    <t>Капітальний ремонт приміщень (покрівля) будівлі Черкаської ЗОШ І-ІІІ ступенів № 15 (з ПКД)</t>
  </si>
  <si>
    <t>2.2.69.4</t>
  </si>
  <si>
    <t>Капітальний ремонт приміщень (санітарні вузли) будівлі Черкаської ЗОШ І-ІІІ ступенів № 15 (з ПКД)</t>
  </si>
  <si>
    <t>2.2.69.5</t>
  </si>
  <si>
    <t>Капітальний ремонт будівлі ЗОШ № 15</t>
  </si>
  <si>
    <t>2.2.69.6</t>
  </si>
  <si>
    <t>Реконструкція будівлі (фасад) ЗОШ №15 (з ПКД)</t>
  </si>
  <si>
    <t>2.2.70. Покращення інфраструктури     ЗОШ № 17</t>
  </si>
  <si>
    <t>2.2.70.2</t>
  </si>
  <si>
    <t>Реконструкція будівлі СШ № 17 (санітарні вузли) (з ПКД)</t>
  </si>
  <si>
    <t>2.2.70.3</t>
  </si>
  <si>
    <t>Реконструкція прилеглої території СШ № 17 (з ПКД)</t>
  </si>
  <si>
    <t xml:space="preserve">Роботи виконані </t>
  </si>
  <si>
    <t>2.2.70.4</t>
  </si>
  <si>
    <t>Прибання віртуального тиру для СШ № 17</t>
  </si>
  <si>
    <t>Дія виконана 
Придбано обладанння
ФОП Нестереня А.Є договір № 1 від 19.12.2017 р.</t>
  </si>
  <si>
    <t>2.2.70.5</t>
  </si>
  <si>
    <t>Капітальний ремонт прилеглої території СШ № 17 (з ПКД)</t>
  </si>
  <si>
    <t>2.2.70.6</t>
  </si>
  <si>
    <t>Капітальний ремонт покрівлі спеціалізованої школи №17 та часткова заміна вікон (з ПКД)</t>
  </si>
  <si>
    <t>Капітальний ремонт будівлі (центральний вхід) СШ І-ІІІ ст. №17 (з ПКД)</t>
  </si>
  <si>
    <t>2.2.70.9</t>
  </si>
  <si>
    <t>Капітальний ремонт будівлі (вхідна група) СШ № 17 (з ПКД)</t>
  </si>
  <si>
    <t>2.2.70.10</t>
  </si>
  <si>
    <t>Капітальний ремонт будівлі СШ № 17</t>
  </si>
  <si>
    <t>2.2.70.11</t>
  </si>
  <si>
    <t>Реконструкція прилеглої території Черкаської спеціалізованої школи І-ІІІ ступенів ЧМР №17 (з ПКД) (реалізація проектів-переможців визначених згідно Програми "Громадський бюджет міста Черкаси на 2015-2019 роки")</t>
  </si>
  <si>
    <t>2.2.70.12</t>
  </si>
  <si>
    <t>Капітальний ремонт прилеглої території (спортивний майданчик) СШ № 17 (з ПКД)</t>
  </si>
  <si>
    <t>Дія виконана
Виготовляється ПКД                                                 
Роботи виконані</t>
  </si>
  <si>
    <t>2.2.70.13</t>
  </si>
  <si>
    <t>Придбання мультимедійного обладнання для ЗОШ № 17</t>
  </si>
  <si>
    <t>1. Придбання обладнання</t>
  </si>
  <si>
    <t>Дія виконана 
Придбання обладанання
Договір №ОСЧ-180810/001 від 14.08.2018 р.</t>
  </si>
  <si>
    <t>2.2.70.14</t>
  </si>
  <si>
    <t>Капітальний ремонт будівлі СШ №17 (облаштування протипожежного захисту)</t>
  </si>
  <si>
    <t>Дія виконана 
Виготовляється ПКД                                                
Роботи виконані</t>
  </si>
  <si>
    <t>2.2.71. Покращення інфраструктури ЗОШ № 18</t>
  </si>
  <si>
    <t>2.2.71.1</t>
  </si>
  <si>
    <t xml:space="preserve">Реконструкція будівлі (фасад) СШ № 18 </t>
  </si>
  <si>
    <t>2.2.71.2</t>
  </si>
  <si>
    <t>Капітальний ремонт прилеглої території СШ № 18</t>
  </si>
  <si>
    <t>2.2.71.3</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</si>
  <si>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-6100,59 грн.)</t>
  </si>
  <si>
    <t>Реконструкція будівлі (фасад) СШ №18 (молодша) (з ПКД)</t>
  </si>
  <si>
    <t>Дія виконана частково
Виготовлено ПКД (обיєкт перехідний)</t>
  </si>
  <si>
    <t>2.2.71.5</t>
  </si>
  <si>
    <t>Дія виконана 
Придбано обладнання
Роботи виконані</t>
  </si>
  <si>
    <t>2.2.72. Покращення інфраструктури     ЗОШ №19</t>
  </si>
  <si>
    <t>2.2.72.1</t>
  </si>
  <si>
    <t>Реконструкція будівлі ЗОШ № 19 (з ПКД)</t>
  </si>
  <si>
    <t>2.2.72.2</t>
  </si>
  <si>
    <t>Капітальний ремонт будівлі (покрівля)  ЗОШ № 19 (з ПКД)</t>
  </si>
  <si>
    <t>2.2.73. Покращення інфраструктури  ЗОШ № 20</t>
  </si>
  <si>
    <t>2.2.73.1</t>
  </si>
  <si>
    <t>Капітальний ремонт будівлі (покрівля) СШ № 20 (з ПКД)</t>
  </si>
  <si>
    <t>2.2.73.2</t>
  </si>
  <si>
    <t>Капітальний ремонт прилеглої території (мощення) СШ № 20 (з ПКД)</t>
  </si>
  <si>
    <t>2.2.73.3</t>
  </si>
  <si>
    <t>Реконструкція будівлі (фасад, заміна вікон, дворова вхідна група) СШ № 20 (з ПКД)</t>
  </si>
  <si>
    <t>Роботи виконано</t>
  </si>
  <si>
    <t>2.2.73.4</t>
  </si>
  <si>
    <t>Придбання навчального обладнання для кабінетів фізики, хімії, біології СШ № 20 (за рахунок залишку освітньої субвенції з державного бюджету)</t>
  </si>
  <si>
    <t>Дія виконана
Придбано товар
ФОП Камінський Ю.П. договір №155 від 07.12.2017 р.</t>
  </si>
  <si>
    <t>2.2.73.5</t>
  </si>
  <si>
    <t>Придбання музичних інструментів для СШ І-ІІІ ступенів № 20 ЧМР</t>
  </si>
  <si>
    <t>Дія виконана
Придбано товар
ФОП Волошин О.А. договір № 57 від 16.11.2017 р.</t>
  </si>
  <si>
    <t>2.2.73.7</t>
  </si>
  <si>
    <t>Придбання протипожежних дверей для СШ І-ІІІ ст. № 20 ЧМР</t>
  </si>
  <si>
    <t xml:space="preserve">Дія виконана 
Придбано товар
ФОП Полонський С.В. 
договір № СВ -34 від 21.12.2018 р.,
договір № 34 від 21.12.2018 р. </t>
  </si>
  <si>
    <t>2.2.74. Покращення інфраструктури     ЗОШ № 21</t>
  </si>
  <si>
    <t>2.2.74.2</t>
  </si>
  <si>
    <t>Капітальний ремонт будівлі (внутрішні інженерні мережі) ЗОШ № 21 (з ПКД)</t>
  </si>
  <si>
    <t>2.2.74.4</t>
  </si>
  <si>
    <t>Капітальний ремонт будівлі (підлоги коридору) ЗОШ № 21 (з ПКД)</t>
  </si>
  <si>
    <t>2.2.74.5</t>
  </si>
  <si>
    <t>Капітальний ремонт будівлі (внутрішні мережі опалення) ЗОШ № 21 (з ПКД)</t>
  </si>
  <si>
    <t>2.2.74.6</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</si>
  <si>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</si>
  <si>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2.2.74.7</t>
  </si>
  <si>
    <t>Реконструкція ЗОШ І-ІІІ ступенів № 21 (підвищення енергоефективності закладів освіти в рамках спільного проекту з НЕФКО)</t>
  </si>
  <si>
    <t>2.2.74.9</t>
  </si>
  <si>
    <t>Реконструкція прилеглої території (спортивний майданчик) ЗОШ № 21 (виготовлення ПКД)</t>
  </si>
  <si>
    <t>2.2.74.10</t>
  </si>
  <si>
    <t>Придбання телевізора для ЗОШ № 21</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</si>
  <si>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 (з ПКД) (реалізація проектів-переможців визначених згідно Програми "Громадський бюджет міста Черкаси на 2015-2019 роки")</t>
  </si>
  <si>
    <t>Дія виконана
Виготовлено ПКД                                                
Роботи виконані</t>
  </si>
  <si>
    <t>2.2.74.12</t>
  </si>
  <si>
    <t>Придбання ком'ютерного обладнання (проектор, ноутбук) для ЗОШ І-ІІІ ст № 21 ЧМР</t>
  </si>
  <si>
    <t xml:space="preserve">Дія виконана 
Придбано обладнання
ФОП Щербак І.В договір №9 від 09.08.2018 р. </t>
  </si>
  <si>
    <t xml:space="preserve">Капітальний ремонт будівлі (заміна вікон) ЗОШ № 22 </t>
  </si>
  <si>
    <t>Подана заявка на тендер</t>
  </si>
  <si>
    <t>Капітальний ремонт будівлі (санітарні вузли) ЗОШ №22 (з ПКД)</t>
  </si>
  <si>
    <t>2.2.75.5</t>
  </si>
  <si>
    <t>Реконструкція прилеглої території (спортивний майданчик) ЗОШ № 22 (з ПКД)</t>
  </si>
  <si>
    <t>2.2.76.2</t>
  </si>
  <si>
    <t xml:space="preserve">Капітальний ремонт ЗОШ № 24 </t>
  </si>
  <si>
    <t>2.2.76.4</t>
  </si>
  <si>
    <t>Реконструкція прилеглої території (мощення) ЗОШ № 24(з ПКД)</t>
  </si>
  <si>
    <t>2.2.76.5</t>
  </si>
  <si>
    <t>Придбання навчального обладнання для кабінетів фізики, хімії, біології ЗОШ № 24 (за рахунок залишку освітньої субвенції з державного бюджету)</t>
  </si>
  <si>
    <t>Дія виконана 
Придбано товар
ФОП Камінський Ю.П. договір № 38 від 06.12.2017 р.</t>
  </si>
  <si>
    <t>2.2.76.6</t>
  </si>
  <si>
    <t xml:space="preserve">Придбання меблів для кабінету обчислюваьної техніки ЗОШ № 24 </t>
  </si>
  <si>
    <t>Дія виконана 
Придбано товар
ФОП Самченко Д.С. договір №31 від 08.11.2017 р.</t>
  </si>
  <si>
    <t>2.2.76.7</t>
  </si>
  <si>
    <t>Капітальний ремонт будівлі (покрівля) ЗОШ №24 (з ПКД)</t>
  </si>
  <si>
    <t>2.2.76.8</t>
  </si>
  <si>
    <t xml:space="preserve">Капітальний ремонт приміщень (санвузли) ЗОШ №24 </t>
  </si>
  <si>
    <t>2.2.76.9</t>
  </si>
  <si>
    <t>Капітальний ремонт приміщень (центральний вхід) ЗОШ №24 (з ПКД)</t>
  </si>
  <si>
    <t>2.2.76.10</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</si>
  <si>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-382199,53 грн.)</t>
  </si>
  <si>
    <t>2.2.76.11</t>
  </si>
  <si>
    <t>Капітальний ремонт будівлі (заходи з протипожежної безпеки) ЗОШ № 24</t>
  </si>
  <si>
    <t>Дія виконана
Роботи виконані. Перехідний об'єкт на 2018 рік</t>
  </si>
  <si>
    <t>Реконструкція будівлі (актова зала) ЗОШ №24 (з ПКД)</t>
  </si>
  <si>
    <t>2.2.77.1</t>
  </si>
  <si>
    <t xml:space="preserve">Капітальний ремонт будівлі (покрівлі) ЗОШ №25 </t>
  </si>
  <si>
    <t>2.2.77.2</t>
  </si>
  <si>
    <t>Капітальний ремонт будівлі (заміна вікон) ЗОШ № 25 (з ПКД)</t>
  </si>
  <si>
    <t>2.2.77.3</t>
  </si>
  <si>
    <t>Капітальний ремонт будівлі (санвузли) ЗОШ № 25 (з ПКД)</t>
  </si>
  <si>
    <t>Дія виконана частково
Роботи виконані не в повному обсязі (об′єкт перехідний)</t>
  </si>
  <si>
    <t>2.2.78.2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</si>
  <si>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</si>
  <si>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2.2.78.3</t>
  </si>
  <si>
    <t>Капітальний ремонт будівлі ЗОШ № 26 (санвузли)</t>
  </si>
  <si>
    <t>2.2.78.4</t>
  </si>
  <si>
    <t>Придбання інтерактивних дошок для ЗОШ І-ІІІ ст № 26 ЧМР</t>
  </si>
  <si>
    <t>Дія виконана
Придбано товар
ТОВ "Комел" договір № 27 від 15.08.2018 р.</t>
  </si>
  <si>
    <t>2.2.79.1</t>
  </si>
  <si>
    <t>Реконструкція будівлі (утеплення фасаду) СШ № 27</t>
  </si>
  <si>
    <t>2.2.79.5</t>
  </si>
  <si>
    <t xml:space="preserve">Придбання комп'ютерної техніки для Черкаської спеціалізованої школи І-ІІІ ст.№ 27 ім. М.К.Путейка ЧМР </t>
  </si>
  <si>
    <t xml:space="preserve">Дія виконана 
Придбано товар
ФОП "Віант А.В." договір № 84 від 22.12.2018 р. </t>
  </si>
  <si>
    <t>2.2.79.6</t>
  </si>
  <si>
    <t xml:space="preserve">Реконструкція будівлі (утеплення фасаду) СШ № 27 (ІІІ блок) </t>
  </si>
  <si>
    <t>2.2.80.1</t>
  </si>
  <si>
    <t>Реконструкція будівлі (фасад) СШ № 28 (з ПКД)</t>
  </si>
  <si>
    <t>Роботи виконані частково (обיєкт перехідний)</t>
  </si>
  <si>
    <t>2.2.80.2</t>
  </si>
  <si>
    <t>Реконструкція прилеглої території (спортивний майданчик) СШ № 28 (з ПКД)</t>
  </si>
  <si>
    <t>2.2.80.4</t>
  </si>
  <si>
    <t>Капітальний ремонтбудівлі (теплова мережа) СШ № 28</t>
  </si>
  <si>
    <t>2.2.81.1</t>
  </si>
  <si>
    <t>Реконструкція будівлі (фасад) ЗОШ № 29 (з ПКД)</t>
  </si>
  <si>
    <t>2.2.81.2</t>
  </si>
  <si>
    <t>Капітальний ремонт будівлі ЗОШ № 29</t>
  </si>
  <si>
    <t>2.2.81.4</t>
  </si>
  <si>
    <t>Капітальний ремонт чотирьох санітарних вузлів в Черкаській загальноосвітній школі І-ІІ ступенів № 29 (за рахунок субвенції з державного бюджету -154868,27 грн.)</t>
  </si>
  <si>
    <t>Дія виконана Придбано мультимедійний комплекс</t>
  </si>
  <si>
    <t>2.2.81.5</t>
  </si>
  <si>
    <t>Закупівля п'яти ноутбуків для комп'ютерного класу в Черкаську загальноосвітню школу І-ІІ ступенів № 29 (за рахунок субвенції з державного бюджету -65000,0 грн.)</t>
  </si>
  <si>
    <t>Дія виконана
Придбано товар
ТОВ "Комел" договір №18 від 06.08.2018 р. дод .угода № 1 від 07.08.2018 р.</t>
  </si>
  <si>
    <t>Дія виконана 
Виготовлено ПКД, Роботи виконані</t>
  </si>
  <si>
    <t>2.2.81.6</t>
  </si>
  <si>
    <t>Капітальний ремонт будівлі Черкаської загальноосвітньої школи І - ІІІ ступенів № 29 (внутрішні мережі освітлення) (в т.ч. субвенція з державного бюджету на соціально-економічний розвиток-265000,0 грн.)</t>
  </si>
  <si>
    <t xml:space="preserve">Дія не виконана Не відбувся тендер </t>
  </si>
  <si>
    <t>2.2.82.1</t>
  </si>
  <si>
    <t>Реконструкція будівлі Черкаської загальноосвітньої школи  Ι-ΙΙΙ ступенів № 30 Черкаської міської ради (з ПКД)</t>
  </si>
  <si>
    <t>2.2.82.2</t>
  </si>
  <si>
    <t>Капітальний ремонт будівлі (санвузли) ЗОШ № 30 (з ПКД)</t>
  </si>
  <si>
    <t>2.2.83.1</t>
  </si>
  <si>
    <t xml:space="preserve">Реконструкція будівлі (фасад) Черкаської гімназії № 31 </t>
  </si>
  <si>
    <t>2.2.83.2</t>
  </si>
  <si>
    <t xml:space="preserve">Реконструкція прилеглої території (спортивний майданчик)  Черкаської гімназії № 31 </t>
  </si>
  <si>
    <t>2.2.83.3</t>
  </si>
  <si>
    <t>Капітальний ремонт будівлі (покрівля) Черкаської гімназії № 31 (з ПКД)</t>
  </si>
  <si>
    <t>Дія виконана  
Виготовлено ПКД 
Роботи виконані</t>
  </si>
  <si>
    <t>2.2.83.4</t>
  </si>
  <si>
    <t xml:space="preserve">Капітальний ремонт приміщень (санітарні вузли) гімназія №31 (з ПКД) </t>
  </si>
  <si>
    <t>Дія виконана частково 
Виготовлено ПКД (об'єкт перехідний)</t>
  </si>
  <si>
    <t>2.2.83.5</t>
  </si>
  <si>
    <t>Капітальний ремонт будівлі (тир) Черкаської гімназії № 31</t>
  </si>
  <si>
    <t>Дія виконана
Виготовляється ПКД. Роботи виконані</t>
  </si>
  <si>
    <t>2.2.83.6</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</si>
  <si>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- 300000,00 грн.)</t>
  </si>
  <si>
    <t>2.2.84.1</t>
  </si>
  <si>
    <t>Реконструкція будівлі (фасад) ЗОШ № 32 (з ПКД)</t>
  </si>
  <si>
    <t>2.2.84.2</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</si>
  <si>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</si>
  <si>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2.2.84.3</t>
  </si>
  <si>
    <t>Реконструкція прилеглої території (спортивний майданчик) ЗОШ № 32 (з ПКД)</t>
  </si>
  <si>
    <t>2.2.84.4</t>
  </si>
  <si>
    <t>Капітальний ремонт будівлі (покрівля) ЗОШ № 32</t>
  </si>
  <si>
    <t>Капітальний ремонт будівлі (заміна вікон) ЗОШ № 32  (з ПКД)</t>
  </si>
  <si>
    <t>Дія виконана 
Виготовлено ПКД
Роботи виконані частково (об′єкт перехідний)</t>
  </si>
  <si>
    <t>2.2.85. Покращення інфраструктури                      СШ № 33</t>
  </si>
  <si>
    <t>2.2.85.1</t>
  </si>
  <si>
    <t xml:space="preserve">Реконструкція ремонт будівлі (фасад) СШ № 33  </t>
  </si>
  <si>
    <t>2.2.85.2</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</si>
  <si>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-383581,78 грн.)</t>
  </si>
  <si>
    <t>2.2.85.3</t>
  </si>
  <si>
    <t>Капітальний ремонт будівлі (покрівля) СШ № 33</t>
  </si>
  <si>
    <t>2.2.85.4</t>
  </si>
  <si>
    <t xml:space="preserve">Реконструкція будівлі  СШ № 33 </t>
  </si>
  <si>
    <t>2.2.86.1</t>
  </si>
  <si>
    <t>Реконструкція будівлі (фасад) Черкаський навчально-виховний комплекс ЗОШ № 34 ліцей спортивного профілю (з ПКД)</t>
  </si>
  <si>
    <t>2.2.86.2</t>
  </si>
  <si>
    <t>Реконструкція прилеглої території (спортивний майданчик) НВК ЗОШ № 34 (з ПКД)</t>
  </si>
  <si>
    <t>2.2.86.4</t>
  </si>
  <si>
    <t xml:space="preserve">Капітальний ремонт будівлі (санвузли) НВК ЗОШ № 34 </t>
  </si>
  <si>
    <t>Дія виконана 
Виготовлено ПКД 
Роботи виконані</t>
  </si>
  <si>
    <t>2.2.86.5</t>
  </si>
  <si>
    <t>Капітальний ремонт прилеглої території НВК ЗОШ № 34</t>
  </si>
  <si>
    <t>2.2.86.6</t>
  </si>
  <si>
    <t>Придбання мультимедійних дошок для НВК ЗОШ № 34 ЧМР</t>
  </si>
  <si>
    <t xml:space="preserve">Дія виконана 
Придбано мультимедійні дошки 
ФОП Лапа І.І. договір № 23 від 09.10.2018 р. </t>
  </si>
  <si>
    <t>2.2.86.7</t>
  </si>
  <si>
    <t xml:space="preserve">Капітальний ремонт будівлі (фасад) НВК ЗОШ №34 </t>
  </si>
  <si>
    <t>2.2.87.1</t>
  </si>
  <si>
    <t>Прибання обладнання для кабінетів природничих наук та інших засобів навчання ЗОШ І-ІІ ступенів ім.Героїв Прикордонників № 36 (за рахунок залишків освітньої субвенції)</t>
  </si>
  <si>
    <t xml:space="preserve">Дія виконана 
Придбано товар
ФОП Токарев Т.В. договір № 118 від 19.12.2017 р. </t>
  </si>
  <si>
    <t>2.2.87.2</t>
  </si>
  <si>
    <t>Придбання проекторів Acer X1278WH (MR.JMK11.001) (4 шт.) ЗОШ І-ІІ ступенів № 36 ім.Героїв Прикордонників № 36</t>
  </si>
  <si>
    <t xml:space="preserve">Дія виконана 
Придбано проектори </t>
  </si>
  <si>
    <t>2.2.87.3</t>
  </si>
  <si>
    <t xml:space="preserve">Придбання ноутбуків Acer Aspire F5-571G-500P (NX.GA4EU.005) (20 шт.)  ЗОШ І-ІІ ступенів № 36 ім.Героїв Прикордонників № 36 </t>
  </si>
  <si>
    <t xml:space="preserve">Дія не виконана 
Торги не відбулися </t>
  </si>
  <si>
    <t>2.2.87.4</t>
  </si>
  <si>
    <t>Придбання телевізорів (5 шт.) ЗОШ І-ІІ ступенів ім.Героїв Прикордонників № 36</t>
  </si>
  <si>
    <t>Дія виконана
Придбано товар
ТОВ "Білий Парус +"договір №18м від 22.12.2017 р.</t>
  </si>
  <si>
    <t>2.2.89. Покращення інфраструктури ЗНЗ</t>
  </si>
  <si>
    <t>2.2.89.2</t>
  </si>
  <si>
    <t>Капітальний ремонт будівлі (спортивна зала для заняття греко-римською боротьбою) ЗОШ № 15 (з ПКД)</t>
  </si>
  <si>
    <t>2.2.89.4</t>
  </si>
  <si>
    <t>Реконструкція внутрішніх інженерних мереж ЗНЗ міста</t>
  </si>
  <si>
    <t>2.2.89.5</t>
  </si>
  <si>
    <t xml:space="preserve">Капітальний ремонт будівлі по вул. В.Чорновола, 54 для проведеня навчально-тренувальних занять </t>
  </si>
  <si>
    <t>Дія виконана частково
Виконуються роботи</t>
  </si>
  <si>
    <t>2.2.89.7</t>
  </si>
  <si>
    <t>Капітальний ремонт будівлі (електропостачання) В.Чорновола, 54 для проведеня навчально-тренувальних занять</t>
  </si>
  <si>
    <t>2.2.90.1</t>
  </si>
  <si>
    <t>Реконструкція будівлі Черкаської дитячої школи мистецтв по пров. Гастелло,3 (з ПКД)</t>
  </si>
  <si>
    <t>Капітальний ремонт будівлі  (навчальні класи) Дитячої школи мистецтв корпус №1 по пров. Гастелло, 3 (з ПКД)</t>
  </si>
  <si>
    <t>Капітальний ремонт будівлі  (інженерні мережі) Дитячої школи мистецтв корпус №1 по пров. Гастелло, 3  (з ПКД)</t>
  </si>
  <si>
    <t>2.2.90.9</t>
  </si>
  <si>
    <t>Капітальний ремонт прилеглої території Дитячої школи мистецтв по пров. Гастелло, 3  (з ПКД)</t>
  </si>
  <si>
    <t>Дія виконана 
Роботи викоанані</t>
  </si>
  <si>
    <t>2.2.90.11</t>
  </si>
  <si>
    <t>Капітальний ремонт будівлі (утеплення фасаду) Дитячої школи мистецтв корпус № 2</t>
  </si>
  <si>
    <t>2.2.91. Покращення інфраструктури ДЮСШ</t>
  </si>
  <si>
    <t>2.2.91.1</t>
  </si>
  <si>
    <t>Придбання спортивного інвентарю для ДЮСШ міста</t>
  </si>
  <si>
    <t xml:space="preserve">Дія виконана 
Придбано товар
ТОВ "Карат"  договір № 115 від 22.08.2017 р. </t>
  </si>
  <si>
    <t>2.2.91.2</t>
  </si>
  <si>
    <t>Капітальний ремонт будівлі (санітарні вузли) стрілецького тиру Коплексної дитячо-юнацької спортивної школи № 2 Черкаської міської ради по вул. О. Теліги, 15 в місті Черкаси</t>
  </si>
  <si>
    <t>2.2.91.3</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</si>
  <si>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</si>
  <si>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 xml:space="preserve">Дія виконана
Виготовлено ПКД </t>
  </si>
  <si>
    <t>2.2.91.5</t>
  </si>
  <si>
    <t>Придбання спортивного інвентарю для ДЮСШ Вулкан</t>
  </si>
  <si>
    <t xml:space="preserve">2.2.93  Покращення інфраструктури дошкільного навчального закладу № 40 Черкаської міської ради </t>
  </si>
  <si>
    <t xml:space="preserve">2.2.93.1 </t>
  </si>
  <si>
    <t>Реконструкція будівлі ДНЗ № 40 (з ПКД)</t>
  </si>
  <si>
    <t>2.2.94 Покращення інфраструктури Першої міської гімназії</t>
  </si>
  <si>
    <t>2.2.94.1</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</si>
  <si>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</si>
  <si>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2.2.94.2</t>
  </si>
  <si>
    <t>2.2.94.3</t>
  </si>
  <si>
    <t>Капітальний ремонт будівлі ПМГ (навчальний кабінет робототехніки LEGO)</t>
  </si>
  <si>
    <t>2.2.95.1</t>
  </si>
  <si>
    <t xml:space="preserve">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 </t>
  </si>
  <si>
    <t>2.2.95.2</t>
  </si>
  <si>
    <t xml:space="preserve">Реконструкція прилеглої території (спортивний майданчик) ЗОШ № 8 (виготовлення ПКД) </t>
  </si>
  <si>
    <t>2.2.95.3</t>
  </si>
  <si>
    <t>2.2.95.4</t>
  </si>
  <si>
    <t>Капітальний ремонт прилеглої території (спортивний майданчик) ЗОШ № 8 за адресою: м. Черкаси , вул. Смілянська, 88/2 (за рахунок субвенції з державного бюджету -385009,62 грн.)</t>
  </si>
  <si>
    <t>2.2.95.5</t>
  </si>
  <si>
    <t>Капітальний ремонт будівлі (покрівлі) ЗОШ № 8 (з ПКД)</t>
  </si>
  <si>
    <t>2.2.96.1</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</si>
  <si>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-384497,00 грн.)</t>
  </si>
  <si>
    <t>2.2.96.2</t>
  </si>
  <si>
    <t>Реконструкція прилеглої території (спортивний майданчик) фізико-математичний ліцей (виготовлення ПКД)</t>
  </si>
  <si>
    <t>2.2.96.3</t>
  </si>
  <si>
    <t>Придбання обладнання і предметів довгострокового користування для ФІМЛІ ЧМР (реалізація проектів-переможців визначених згідно Програми "Громадський бюджет міста Черкаси на 2015-2019 роки")</t>
  </si>
  <si>
    <t>Дія виконана
Придбано обладнання і предмети довгострокового користування для ФІМЛІ ЧМР</t>
  </si>
  <si>
    <t>2.2.96.4</t>
  </si>
  <si>
    <t>Капітальний ремонт будівлі ФІМЛІ ЧМР (реалізація проектів-переможців визначених згідно Програми "Громадський бюджет міста Черкаси на 2015-2019 роки")</t>
  </si>
  <si>
    <t>Дія виконана частково
Виготовляється ПКД
Роботи виконані частково (об'єкт перехідний)</t>
  </si>
  <si>
    <t>Фінансове забезпечення бюджет розвитку) (тис.грн./рік)</t>
  </si>
  <si>
    <t>Придбання обладнання  і предметів довгострокового користування для КНП "Перша Черкаська міська лікарня"ЧМР</t>
  </si>
  <si>
    <t>Виконано. Подана заявка на проведення конкурсних торгів по закупівлі</t>
  </si>
  <si>
    <t xml:space="preserve">Придбано та введено в експлуатацію обладнання:аналізатор глюкози автоматичний-1шт.,стерилізатор повітряний-2шт.,аквадистилятор-1шт.стерелізатор паровий-1шт.,насос шприцевий інфузійний-4шт.,електрокардіограф-3шт., стіл операційний-2шт., фізіотерапевтичне обладнання-9шт., відеодуоденоскоп-1шт.
</t>
  </si>
  <si>
    <t>Придбання обладнання  і предметів довгострокового користування для КНП "Друга Черкаська міська лікарня відновного лікування" ЧМР</t>
  </si>
  <si>
    <t>Дія виконана
Внесенно змін до річного плану закупівель</t>
  </si>
  <si>
    <t>ДОЗМП</t>
  </si>
  <si>
    <t>Подано заявку на проведення закупівлі від 27.02.2017 № 280, торги відмінено  (лист від 23.03.2017 №155), повторно заявка від 29.03.2017№412, від 22.02.17 № 263 визначено переможця (лист від 06.04.17 №180), від 22.02.17 №258, від 22.02.17 №264, від 27.02.17 №287, від 27.02.17 №281, від 29.03.17 №415</t>
  </si>
  <si>
    <t xml:space="preserve">Придбано та введено в експлуатацію (Мікроскопи медичні,а саме:Мікроскоп медичний бінокулярний,Мікроскоп лабораторний монокулярний,Кондиціонери
Інвентар д/фітнесу, а саме:Велотренажер,Бігова доріжка,Велотренажер,Сходи для відновлення навичок ходьби,Стіл реабілітаційний,Фітнес станція ,Орбітрек,Велотренажер реабілітаційний,Шведська стінка,Орбітрек,Твістер-степлер,Опромінювачі,Холодильник,Комп’ютер,Ліжка функціональні,Аналізатори, а саме:Біохімічний напівавтоматичний,Автоматичний гематологічний,Дефібрилятор,Система холтер,Електрокардіограф.
</t>
  </si>
  <si>
    <t>Придбання обладнання  і предметів довгострокового користування для КЗ "Третя Черкаська міська лікарня швидкої медичної допомоги" ЧМР</t>
  </si>
  <si>
    <t>Дія виконана 
Внесення змін до річного плану закупівель</t>
  </si>
  <si>
    <t>Подано заявку на проведення закупівлі від 30.01.2017 №135,від 21.02.17 №247 торги відмінено (лист від 17.03.17 №144), від 21.02.17 №248 визначено переможця (лист від 22.03.17 №152), від 21.02.17№ 250, від 21.02.17 №294 визначено переможця (лист від 22.03.17 №151), від 09.03.17 №327, від 28.02.17 №290 визначено переможця (лист від 06.04.17 №180), від 29.03.17 №415, від 29.03.17 №416, від 04.04.17 №446</t>
  </si>
  <si>
    <t>Придбано та введено в експлуатацію обладнання: шафа сухожарова -10шт., фотометр-2шт.,апарат УЗД -1шт.,шприцевий насос -40шт., ліжка функціональні-227шт., відсмоктувач-10шт., насосне обладнанн (бак) -1шт., гематологічний аналізатор-1шт. ,тумби приліжкові-86шт., насосне обладнання (мотор)-1шт., кисневі концентратори-10шт., монітори-10шт.,Апарат для лазерної терапії Медик-2к-1шт., сушильний барабан-1шт., пральна машина-4шт., прасувальний каток-1шт.,насос інжекторний-1шт.,апарат фізіотерапії-1шт., апарат для УВЧ-1шт.,прилад для низькочастотної терапії-1шт.апарати фізіотерапевтичні-3шт..стіл операційний-1шт., тумбочки приліжкові-58шт.</t>
  </si>
  <si>
    <t xml:space="preserve">Придбано та введено в експлуатацію Апарат ШВЛ «Бриз»,Ліжко медичне функціональне Аmoid MP-2A-0121,Ліжко медичне функціональне Аmoid АM-36-G2QA,Ліжко медичне функціональне Аmoid MР-3А(2А)-0121,Каталка зі з’ємними ношами,Каталка для перевезення пацієнтів,Приліжковий монітор пацієнта PVM-2703 в компл.,Концентратор кисневий медич,Дефібрилятор ТЕС-5621 в ком,Апарат ШВЛ HAMILTON-C1,Аналізатор біохімічний напівавтоматичний ВТS-350,Монітор пацієнта іМЕС10,Джерело безперебійного живлення
</t>
  </si>
  <si>
    <t>Придбання обладнання  і предметів довгострокового користування для КЗ "Черкаська міська дитяча лікарня ЧМР"</t>
  </si>
  <si>
    <t>Дія виконана. Внесено зміни до річного плану закупівель</t>
  </si>
  <si>
    <t>Подано заявку на проведення через систему електронних закупівель Прозоро від 24.02.17 тогри не відбулись, повторно подано заявку від 30.03.17, аукціон 10.04.17</t>
  </si>
  <si>
    <t xml:space="preserve">Придбано та введено в експлуатацію обладнання: компютерна система -127шт., напівавтоматичний коагулометр-1шт., монітор пацієнта-3шт.,двоканальний шприцевий дозатор-1шт., автоматичний гематологічний аналізатор-1шт.,авторефкератометр-1шт., </t>
  </si>
  <si>
    <t>Придбано обладнання та введено в експлуатацію. (кондіционери в кількості 14шт.)</t>
  </si>
  <si>
    <t>Придбання обладнання  і предметів довгострокового користування для КНП "Черкаська міська інфекційна лікарня" ЧМР</t>
  </si>
  <si>
    <t>Придбано та введено в експлуатацію обладнання: комп'ютерна система -6шт.</t>
  </si>
  <si>
    <t>Придбання обладнання  і предметів довгострокового користування для КЗ "Черкаський міський пологовий будинок "Центр матері та дитини"</t>
  </si>
  <si>
    <t>Дія виконана частково. Внесення змін до річного плану закупівель</t>
  </si>
  <si>
    <t>Подано заявку на проведення закупівлі від 12.12.2016 №1244 частково проведено закупівлю з визначенням переможця лист від 14.03.17 №139 , повтоно подано заявку від 04.04.17 №445,від 03.04.17 №434,від 03.04.17 №433, від 03.04.17 №434</t>
  </si>
  <si>
    <t>Придбано та введено в експлуатацію обладнання: комп'ютерна система-18шт., теплообмінник-1шт.</t>
  </si>
  <si>
    <t>Придбано та ведено в експлуатацію:пральна машина Gorenje W7203- 5шт.,персональний комп’ютер Мікротрон-  5шт.,пульсоксиметр модель 7500 - 1шт.,монітор пацієнта пульсоксиметр ACCURO- 2шт.,монітор пацієнта СХ130 - 2шт.,дефібрилятор NF-1200- 1шт.,мікроскоп SIGETA МВ -502 ACHRO - 1шт.,БФП ч/б  АЗ Konica bizhub 215 -1шт.,
лапороскопічний хірургічний комплекс -1шт.,лампа для фототерапії neo BLUE cozy  -2шт.,обігрівач для новонароджених з ліжком з автом.регул.- 1шт.,
дихальний реаніматор для новонароджених NeoPuffTM RD-900 -2шт.,апарат електрохірургічний ZEUS-80-  1шт.,автоматичний шприцевий насос Benefusion SP1 - 2шт.,
аналізатор гематологічний LabAnalyt-3000 Plus- 1шт.,напівавтоматичний коагулометр LabAnalyt С2 - 1шт.,біохімічний напівавтоматичний аналізатор LabAnalyt  SA (610)- 2шт.</t>
  </si>
  <si>
    <t>3.1.1.7</t>
  </si>
  <si>
    <t>Придбання обладнання  і предметів довгострокового користування для КНП "Перший Черкаський міський центр первинної медико-санітарної допомоги"</t>
  </si>
  <si>
    <t>Придбано та введено в експлуатацію обладнання: комп'ютерна система-5шт.</t>
  </si>
  <si>
    <t>3.1.1.8</t>
  </si>
  <si>
    <t>Придбання обладнання  і предметів довгострокового користування для КНП "Другий Черкаський міський центр первинної медико-санітарної допомоги"</t>
  </si>
  <si>
    <t>Придбано та введено в експлуатацію обладнання: комп'ютерна система-10шт.</t>
  </si>
  <si>
    <t>3.1.1.9</t>
  </si>
  <si>
    <t>Придбання обладнання  і предметів довгострокового користування для КНП "Третій Черкаський міський центр первинної медико-санітарної допомоги"</t>
  </si>
  <si>
    <t>Придбано та введено в експлуатацію обладнання: комп'ютерна система-15шт.</t>
  </si>
  <si>
    <t>3.1.1.11</t>
  </si>
  <si>
    <t xml:space="preserve">Придбання обладнання  і предметів довгострокового користування для КНП "П’ятий Черкаський міський центр первинної медико-санітарної допомоги" </t>
  </si>
  <si>
    <t>Придбано та введено в експлуатацію обладнання: комп'ютерна система-8шт.</t>
  </si>
  <si>
    <t>Придбання обладнання  і предметів довгострокового користування для КЗ "Черкаська міська стоматологічна поліклініка ЧМР"</t>
  </si>
  <si>
    <t>Придбано та введено в експлуатацію обладнання: комп'ютерна система-24шт,.стерилізатор паровий-1шт.</t>
  </si>
  <si>
    <t>3.1.1.14</t>
  </si>
  <si>
    <t>Придбання обладнання  і предметів довгострокового користування для КЗ "Черкаська міська дитяча стоматологічна поліклініка" ЧМР</t>
  </si>
  <si>
    <t>Придбано та введено в експлуатацію обладнання: комп'ютерна система-21шт.,принтери-3шт.</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</si>
  <si>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 ЧМР</t>
  </si>
  <si>
    <t>Придбано та введено в експлуатацію обладнання: комп'ютерна система-4шт.</t>
  </si>
  <si>
    <t>3.1.1.16</t>
  </si>
  <si>
    <t>Придбання обладнання  і предметів довгострокового користування для КНП "Перша Черкаська міська лікарня" ЧМР (дефібрилятори)</t>
  </si>
  <si>
    <t>Придбано та введено в експлуатацію обладнання: дефібрилятор-2шт.</t>
  </si>
  <si>
    <t>3.1.1.17</t>
  </si>
  <si>
    <t>Придбання обладнання  і предметів довгострокового користування для КНП "Перша Черкаська міська лікарня" ЧМР (відеогастроскоп)</t>
  </si>
  <si>
    <t>Дія вконана 
Внесено зміни до річного плану закупівель</t>
  </si>
  <si>
    <t>Придбано та введено в експлуатацію обладнання: відеогастроскоп -1шт.</t>
  </si>
  <si>
    <t>3.1.1.18</t>
  </si>
  <si>
    <t>Придбання обладнання  і предметів довгострокового користування для КНП "Перша Черкаська міська лікарня" ЧМР (електрохірургічний апарат)</t>
  </si>
  <si>
    <t>Придбано та введено в експлуатацію обладнання: електрохірургічний апарат-1шт.</t>
  </si>
  <si>
    <t>3.1.1.19</t>
  </si>
  <si>
    <t>Придбання обладнання  і предметів довгострокового користування для КНП "Перша Черкаська міська лікарня" ЧМР (ендоскопічний комплекс для хірургічних втручань)</t>
  </si>
  <si>
    <t>Придбано та введено в експлуатацію обладнання: ендоскопічний комплекс для хірургічних втручань-1шт.</t>
  </si>
  <si>
    <t>3.1.1.20</t>
  </si>
  <si>
    <t>Придбання обладнання  і предметів довгострокового користування для КНП "Перша Черкаська міська лікарня" ЧМР (аналізатор біохімічний автоматичний)</t>
  </si>
  <si>
    <t>Придбано та введено в експлуатацію обладнання: аналізатор біохімічний автоматичний -1шт.</t>
  </si>
  <si>
    <t>3.1.1.21</t>
  </si>
  <si>
    <t>Придбання обладнання  і предметів довгострокового користування для КНП "Перша Черкаська міська лікарня" ЧМР (аналізатор електролітів)</t>
  </si>
  <si>
    <t>Придбано та введено в експлуатацію обладнання: аналізатор електролітів-1шт.</t>
  </si>
  <si>
    <t>3.1.1.23</t>
  </si>
  <si>
    <t>Придбання обладнання  і предметів довгострокового користування для КНП «Черкаська міська консультативно-діагностична поліклініка»</t>
  </si>
  <si>
    <t>Придбано та введено в ксплуатацію: комп'ютерні системи - 156шт.,ноутбук-8шт., принтер-16шт.</t>
  </si>
  <si>
    <t>3.1.1.24</t>
  </si>
  <si>
    <t>Придбання ліжок для КЗ "Третя Черкаська міська лікарня швидкої медичної допомоги" ЧМР</t>
  </si>
  <si>
    <t>Придбано та введено в експлуатацію: ліжка функціональні -20 шт.</t>
  </si>
  <si>
    <t>3.1.2. Розвиток паліативної допомоги: "Хоспіс"</t>
  </si>
  <si>
    <t>3.1.2.1</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</si>
  <si>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</si>
  <si>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 xml:space="preserve">Подано заявку на проведення процедури закупівлі від 22.02.17 №258, повторно подано заявку на проведення процедури закупівлі, аукціон 12.09.17 </t>
  </si>
  <si>
    <t>Придбання обладнання та введено в експлуатацію</t>
  </si>
  <si>
    <t>3.1.3. Створення амбулаторії загальної практики - сімейної медицини в мікрорайоні "Митниця"</t>
  </si>
  <si>
    <t>3.1.3.1</t>
  </si>
  <si>
    <t>Придбання приміщень для створення амбулаторії загальної практики - сімейної медицини в мікрорайоні "Митниця"</t>
  </si>
  <si>
    <t>Департамент економіки та розвитку, департамент архітектури, містобудування та інспектування</t>
  </si>
  <si>
    <t>Дія не виконана
Відсутнє фінансування</t>
  </si>
  <si>
    <t>3.1.3.2</t>
  </si>
  <si>
    <t>Передача в управління департаменту охорони здоров'я та медичних послуг приміщень для створення амбулаторії загальної практики - сімейної медицини в мікрорайоні "Митниця"</t>
  </si>
  <si>
    <t>Рішення Черкаської міської ради, акти</t>
  </si>
  <si>
    <t>Департамент економіки та розвитку, департамент архітектури, містобудування та інспектування, департамент
 охорони здоров'я та медичних послуг</t>
  </si>
  <si>
    <t>3.2.1.1</t>
  </si>
  <si>
    <t xml:space="preserve">Капітальний ремонт будівлі КНП "Перша Черкаська міська лікарня" ЧМР </t>
  </si>
  <si>
    <t>1. Розроблення проектно-кошторисної документації</t>
  </si>
  <si>
    <t>Капітальний ремонт будівлі КЗ "Третя Черкаська міська лікарня швидкої медичної допомоги" ЧМР (з розробкою ПКД)</t>
  </si>
  <si>
    <t>Дія виконана частково. Розроблено ПКД, отримано експертний звіт щодо розгляду кошторисної частини проектної документації : - пожежний трубопровід 14.03.2017р. №24-0119-17,  заміна вікон 14.03.2017р. №24-0120-17, проведено процедуру закупівлі, укладено договір на виконання робіт  (пожежний трубопровід) ТОВ НВФ "Енергопласт"</t>
  </si>
  <si>
    <t>Стан виконання  66%, роботи заплановано завершити у  2018 році</t>
  </si>
  <si>
    <t>3.2.1.5</t>
  </si>
  <si>
    <t>Капітальний ремонт будівель КЗ "Черкаська міська дитяча лікарня ЧМР" за адресою м. Черкаси вул. Благовісна,148 (поліклініка №1) (з розробкою ПКД)</t>
  </si>
  <si>
    <t>3.2.1.6</t>
  </si>
  <si>
    <t>Капітальний ремонт будівель КЗ "Черкаська міська дитяча лікарня ЧМР" за адресою м.Черкаси вул.Олени Теліги,4  (поліклініка №3) (з розробкою ПКД)</t>
  </si>
  <si>
    <t>Дія виконана частково.Розроблена ПКД, проведено процедуру закупівлі, укладено договір ПП "Будсервіс 2016"</t>
  </si>
  <si>
    <t>Стан виконання  58 %, роботи заплановано завершити у 2018 році</t>
  </si>
  <si>
    <t>3.2.1.7</t>
  </si>
  <si>
    <t>Капітальний ремонт будівель КЗ "Черкаська міська дитяча лікарня ЧМР" за адресою м.Черкаси вул.Кобзарська, 40  (поліклініка №2,1 черга) (з розробкою ПКД)</t>
  </si>
  <si>
    <t>Дія виконана частково.Розроблена ПКД виконання капітальних робіт, підготовлена заявка на проведення процедури закупівлі.</t>
  </si>
  <si>
    <t>Стан виконання  66%, роботи заплановано завершити у 2018 році</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</si>
  <si>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</si>
  <si>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будівлі КНП "Черкаська міська інфекційна лікарня" ЧМР (з розробкою ПКД) </t>
  </si>
  <si>
    <t>3.2.1.10</t>
  </si>
  <si>
    <t xml:space="preserve">Капітальний ремонт будівель КЗ"Черкаський міський пологовий будинок "Центр матері та дитини" по вул. Чехова,101 (з розробкою ПКД) </t>
  </si>
  <si>
    <t>Дія виконана.Розроблено ПКД, проведено процедуру закупівлі, укладено договори на виконання робіт ТОВ "Євробуд"</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</si>
  <si>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</si>
  <si>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3.2.1.13</t>
  </si>
  <si>
    <t>Капітальний ремонт будівлі КНП "Другий Черкаський міський центр первинної медико-санітарної допомоги" (з розробкою ПКД)</t>
  </si>
  <si>
    <t>Дія виконана частково.Розроблена ПКД, оголошена процедура закупівлі.</t>
  </si>
  <si>
    <t>Стан виконання  65%, роботи заплановано завершити у 2018 році</t>
  </si>
  <si>
    <t>3.2.1.14</t>
  </si>
  <si>
    <t>Капітальний ремонт будівлі КНП "Третій Черкаський міський центр первинної медико-санітарної допомоги" (з розробкою ПКД)</t>
  </si>
  <si>
    <t>Дія виконана. Розроблено ПКД, проведено процедуру закупівлі, укладено договір ПП "Будсервіс-2016"</t>
  </si>
  <si>
    <t>3.2.1.15</t>
  </si>
  <si>
    <t>Капітальний ремонт будівлі КНП "Четвертий Черкаський міський центр первинної медико-санітарної допомоги" (з розробкою ПКД)</t>
  </si>
  <si>
    <t xml:space="preserve">Дія виконана
Виготовлено ПКД
</t>
  </si>
  <si>
    <t>3.2.1.16</t>
  </si>
  <si>
    <t>Капітальний ремонт будівлі КНП "П’ятий Черкаський міський центр первинної медико-санітарної допомоги"  (з розробкою ПКД)</t>
  </si>
  <si>
    <t>Дія виконана. Розроблено ПКД, оголошена процедура закупівлі. Роботи виконані</t>
  </si>
  <si>
    <t>3.2.1.18</t>
  </si>
  <si>
    <t xml:space="preserve">Капітальний ремонт будівлі КЗ "Черкаська міська стоматологічна поліклініка ЧМР" за адресою бул. Шевченка,325 (з розробкою ПКД) </t>
  </si>
  <si>
    <t>Дія виконана
Розроблено ПКД</t>
  </si>
  <si>
    <t>3.2.1.19</t>
  </si>
  <si>
    <t xml:space="preserve">Капітальний ремонт будівлі КЗ "Черкаська міська стоматологічна поліклініка ЧМР" за адресою 30 років Перемоги,28 </t>
  </si>
  <si>
    <t>Дія виконана частково
Розроблено ПКД, договір на виконання робіт з капремонту в стадії узгодження</t>
  </si>
  <si>
    <t>Дія виконана. Виготовлено ПКД. Укладено договір.</t>
  </si>
  <si>
    <t>3.2.1.21</t>
  </si>
  <si>
    <t>Капітальний ремонт будівлі КНП “Перша Черкаська міська лікарня” ЧМР (частина фасаду) по вул.Дахнівській, 32 в м.Черкаси</t>
  </si>
  <si>
    <t>1. Виконання робіт (при умові наявності фінансування та своєчасної оплати робіт)</t>
  </si>
  <si>
    <t>3.2.1.22</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</si>
  <si>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</si>
  <si>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Дія виконана частково.Стан виконання будівельних робіт 80%, роботи заплановано завершити у   2018 році</t>
  </si>
  <si>
    <t>Роботи виконано на 88%.</t>
  </si>
  <si>
    <t>3.2.1.23</t>
  </si>
  <si>
    <t>Капітальний ремонт будівлі КНП "П'ята Черкаська міська поліклініка" ЧМР</t>
  </si>
  <si>
    <t>Дія виконана частково.Стан виконання будівельних робіт  з заміни вікон 100%, улаштуванню внутрішніх укосів-60%, завершення робіт заплановано у 2018 році</t>
  </si>
  <si>
    <t>3.2.1.26</t>
  </si>
  <si>
    <t>Реконструкція будівлі КЗ “Третя Черкаська міська лікарня швидкої медичної допомоги” ЧМР (система медичного газопостачання) (розробка ПКД)</t>
  </si>
  <si>
    <t>Дія виконана.  Розроблено ПКД, отримано експертний звіт щодо розгляду кошторисної частини проектної документації ДП «ДНД та ПВІ «НДІПРОЕКТРЕКОНСТРУКЦІЯ» від 23.03.2017 №13/17 , Укладено договір на виконання робіт. Роботи виконані</t>
  </si>
  <si>
    <t>Проводиться коригування ПКД</t>
  </si>
  <si>
    <t>3.2.1.29</t>
  </si>
  <si>
    <t>Реконструкція будівлі КЗ “Черкаська міська стоматологічна поліклініка ЧМР” за адресою бул. Шевченка, 325 (з розробкою ПКД)</t>
  </si>
  <si>
    <t xml:space="preserve">Департамент
 охорони здоров'я та медичних послуг
</t>
  </si>
  <si>
    <t>3.2.1.30</t>
  </si>
  <si>
    <t>Капітальний ремонт будівлі КЗ "Черкаська міська дитяча стоматологічна поліклініка ЧМР" за адресою вул.А.Лупиноса, 39/1 (з розробкою ПКД)</t>
  </si>
  <si>
    <t>3.2.1.31</t>
  </si>
  <si>
    <t>Капітальний ремонт будівлі КНП "Черкаський міський пологовий будинок "Центр матері та дитини"по вул. Чехова,101 (з розробкою ПКД)</t>
  </si>
  <si>
    <t>3.2.1.32</t>
  </si>
  <si>
    <t>Капітальний ремонт будівлі КНП "Перший Черкаський міський центр первинно медико-санітарної допомоги"</t>
  </si>
  <si>
    <t>3.2.1.33</t>
  </si>
  <si>
    <t>Капітальний ремонт будівлі КНП "Третій Черкаський міський центр первинної медико-санітарної допомоги" (внески в статутний капітал КНП "Третій Черкаський міський центр первинної медико-санітарної допомоги")</t>
  </si>
  <si>
    <t>3.2.1.34</t>
  </si>
  <si>
    <t xml:space="preserve">Капітальний ремонт будівель КЗ "Черкаська міська дитяча лікарня ЧМР" за адресою м.Черкаси вул.Кобзарська, 40 (поліклініка №2, ліве крило) </t>
  </si>
  <si>
    <t>3.2.1.35</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</si>
  <si>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ЧМР(внески в статутний капітал КНП "Другий Черкаський міський центр первинної медико-санітарної допомоги")</t>
  </si>
  <si>
    <t>Виконані роботи на  88%.</t>
  </si>
  <si>
    <t>3.2.1.36</t>
  </si>
  <si>
    <t>Капітальний ремонт будівлі КНП "Другий Черкаський міський центр первинної медико-санітарної допомоги"(з розробкою ПКД) (внески в статутний капітал КНП "Другий Черкаський міський центр первинної медико-санітарної допомоги")</t>
  </si>
  <si>
    <t>3.2.1.37</t>
  </si>
  <si>
    <t>Капітальний ремонт будівлі КНП "Четвертий Черкаський міський центр первинної медико-санітарної допомоги"(з розробкою ПКД) (внески в статутний капітал КНП "Четвертий Черкаський міський центр первинної медико-санітарної допомоги" )</t>
  </si>
  <si>
    <t>Виконані роботи на 82 %</t>
  </si>
  <si>
    <t>3.2.1.38</t>
  </si>
  <si>
    <t>Капітальний ремонт будівлі КНП "П’ятий Черкаський міський центр первинної медико-санітарної допомоги"(з розробкою ПКД) (внески в статутний капітал "П’ятий Черкаський міський центр первинної медико-санітарної допомоги")</t>
  </si>
  <si>
    <t>3.2.1.39</t>
  </si>
  <si>
    <t xml:space="preserve">Капітальний ремонт будівлі КНП "П'ята Черкаська міська поліклініка" ЧМР (з розробкою ПКД) (внески в статутний капітал КНП " П’ятий Черкаський міський центр первинної медико-санітарної допомоги") </t>
  </si>
  <si>
    <t>3.2.1.40</t>
  </si>
  <si>
    <t xml:space="preserve">Капітальний ремонт будівлі КЗ "Третя Черкаська міська лікарня швидкої медичної допомоги"ЧМР (відокремлення системи опалення в нежитлових приміщеннях по вул. Хіміків, 45 в м. Черкаси) </t>
  </si>
  <si>
    <t>Виготовлено ПКД
Роботи виконані</t>
  </si>
  <si>
    <t xml:space="preserve">Капітальний ремонт будівлі КНП "Перша Черкаська міська лікарня"ЧМР (операційний блок) </t>
  </si>
  <si>
    <t>Виготовлено ПКД</t>
  </si>
  <si>
    <t>3.2.1.42</t>
  </si>
  <si>
    <t xml:space="preserve">Капітальний ремонт будівлі КНП "Перша Черкаська міська лікарня"ЧМР (заміна вікон) </t>
  </si>
  <si>
    <t xml:space="preserve">Роботи розпочато, стан виконання 5%. </t>
  </si>
  <si>
    <t>3.2.1.43</t>
  </si>
  <si>
    <t>Реконструкція будівлі КЗ "Третя Черкаська міська лікарня швидкої медичної допомоги" ЧМР по вул. Самійла Кішки, 210 в м. Черкаси (приймального відділення з добудовою відділення екстреної медичної допомоги)</t>
  </si>
  <si>
    <t>1.Розробка ПКД</t>
  </si>
  <si>
    <t>3.2.1.44</t>
  </si>
  <si>
    <t xml:space="preserve">Капітальний ремонт будівлі КНП "Черкаська міська консультативно-діагностична поліклініка" за адресою вул. В'ячеслава Чорновола, 9 (відокремлення системи опалення та гарячого водопостачання) </t>
  </si>
  <si>
    <t>3.2.2.1</t>
  </si>
  <si>
    <t>Реконструкція території  КЗ "Третя Черкаська міська лікарня ШМД" ЧМР  (заїзду, стоянки автомобілів та пішохідної зони) (з розробкою ПКД) (Програма "Громадський бюджет міста Черкаси на 2015-2019 роки" реалізація проектів-переможців)</t>
  </si>
  <si>
    <t>Дія виконана. Виготовлено ПКД, отримано експертний звіт, проведено процедуру закупівлі, укладено договір на виконання робіт</t>
  </si>
  <si>
    <t>3.2.2.2</t>
  </si>
  <si>
    <t>Капітальний ремонт території  КНП "Друга Черкаська міська лікарня відновного лікування" ЧМР (спортивного майданчику)  (з розробкою ПКД) (Програма "Громадський бюджет міста Черкаси на 2015-2019 роки" реалізація проектів-переможців)</t>
  </si>
  <si>
    <t>3.2.2.3</t>
  </si>
  <si>
    <t>Капітальний ремонт території КНП "Перша Черкаська міська лікарня" ЧМР (парку) (з розробкою ПКД) (реалізація проектів-переможців визначених згідно Програми "Громадський бюджет міста Черкаси на 2015-2019 роки")</t>
  </si>
  <si>
    <t>Дія виконана частково.
Внесено зміни до річного плану закупівель</t>
  </si>
  <si>
    <t>Стан виконання робіт 95%.  Залишок робіт-роботи з озеленення території, які неможливо виконати протягом осінно-зимового періоду , планується виконати у 2019 році</t>
  </si>
  <si>
    <t>3.2.2.4</t>
  </si>
  <si>
    <t>Придбання обладнання для КЗ "Черкаська міська дитяча лікарня ЧМР" (Мобільна рентгенологічна система) (реалізація проектів-переможців визначених згідно Програми "Громадський бюджет міста Черкаси на 2015-2019 роки")</t>
  </si>
  <si>
    <t>Виконано. Подано заявки на проведення конкурсних торгів по закупівлі</t>
  </si>
  <si>
    <t>Придбано та введено в експлуатацію обладнання: мобільна рентгенологічна система -1шт.</t>
  </si>
  <si>
    <t>3.2.5.1</t>
  </si>
  <si>
    <t>Субвенція обласному бюджету на придбання медичного обладнання для Черкаського обласного кардіологічного центру</t>
  </si>
  <si>
    <t>3.2.5.3</t>
  </si>
  <si>
    <t>Субвенція обласному бюджету на капітальний ремонт блоку "Палати хіміотерапії гемобластозів" обласного лікувально-діагностичного гематологічного центру комунального закладу "Черкаський обласний онкологічний диспансер" Черкаської обласної ради за адресою вул. Менделєєва,7 в м. Черкаси (на умовах співфінансування)</t>
  </si>
  <si>
    <t>Фінансове забезпечення (бюджет розвитку)
 (тис.грн. на рік)</t>
  </si>
  <si>
    <t>4.1.1.1</t>
  </si>
  <si>
    <t xml:space="preserve">Організація продажу земельних ділянок шляхом викупу </t>
  </si>
  <si>
    <t>1. Проведення експертної грошової оцінки земельних ділянок</t>
  </si>
  <si>
    <t>Дія виконана частково
Укладено 6 договорів на проведення експертної грошової оцінки на загальну суму 3250,0 грн
Пропорційно прийнятим рішенням міської ради та зверненням потенційних покупців земельних ділянок було замовлено проведення експертної грошової оцінки земельних ділянок</t>
  </si>
  <si>
    <t>Укладання договорів щодо проведення екпертної грошової оцінки земельних ділянок (відповідно до ст.128 ЗКУ)</t>
  </si>
  <si>
    <t>Дія виконана Укладено 10 договорів на проведення експертних грошових оцінок земельних ділянок на загальну суму 9,7 тис. грн. Виконано у відповідності до кількості заяв щодо викупу земельних ділянок, які надійшли в департамент.</t>
  </si>
  <si>
    <t>Укладання договорів щодо підготовки лоту до аукціону, організації та проведення земельних торгів (у разі необхідності)</t>
  </si>
  <si>
    <t xml:space="preserve">Протягом 2018 року організація та проведення земельних аукціонів здійснювалась за рахунок переможців </t>
  </si>
  <si>
    <t>4.1.1.3</t>
  </si>
  <si>
    <t>Внесення змін до генерального плану міста Черкаси (Актуалізація)</t>
  </si>
  <si>
    <t xml:space="preserve">1. Проходження експертизи
</t>
  </si>
  <si>
    <t xml:space="preserve">до 01.12
</t>
  </si>
  <si>
    <t>Дія виконана частково
Пройдена експертиза
Підготовлено проект рішення Черкаської міської рад "Про затвердження містобудівної документації "внесення змін до генерального плану міста Черкаси (актуалізація)" № 3200-8-з</t>
  </si>
  <si>
    <t xml:space="preserve">1. Проведення громадських слухань
</t>
  </si>
  <si>
    <t xml:space="preserve"> до 15.04
</t>
  </si>
  <si>
    <t xml:space="preserve">Дія виконана частково, проведення експертизи містобудівної документації "Внесення змін до генерального плану міста Черкаси (Актуалізація)" пересено на 2018 рік.
</t>
  </si>
  <si>
    <t>2. Затвердження Черкаською міською радою</t>
  </si>
  <si>
    <t>Протягом трьох місяців з дня подання проекту</t>
  </si>
  <si>
    <t xml:space="preserve">2. Врахування пропозицій
</t>
  </si>
  <si>
    <t xml:space="preserve">до 15.05
</t>
  </si>
  <si>
    <t xml:space="preserve">3. Проходження експертизи
</t>
  </si>
  <si>
    <t xml:space="preserve"> до 01.07
</t>
  </si>
  <si>
    <t>4. Затвердження Черкаською міською радою</t>
  </si>
  <si>
    <t>Протягом трьох місяців з дня подання</t>
  </si>
  <si>
    <t>4.1.1.6</t>
  </si>
  <si>
    <t>Розробити та затвердити детальний план території набережної від вантажного порту до вул. Сержанта Жужоми в місті Черкаси</t>
  </si>
  <si>
    <t xml:space="preserve">1. Розроблення проекту
</t>
  </si>
  <si>
    <t xml:space="preserve">до 15.04
</t>
  </si>
  <si>
    <t>Дія виконана. Рішення виконавчого комітету Черкаської міської ради від 28.07.2017 №785</t>
  </si>
  <si>
    <t xml:space="preserve">2. Проведення громадських слухань
</t>
  </si>
  <si>
    <t xml:space="preserve">3. Врахування пропозицій
</t>
  </si>
  <si>
    <t>4. Затвердження органом місцевого самоврядування</t>
  </si>
  <si>
    <t>Протягом 30 днів з дня подання</t>
  </si>
  <si>
    <t>4.1.1.7</t>
  </si>
  <si>
    <t>Розробити та затвердити детальний план території набережної від парку по вулиці Сержанта Жужоми до автодороги Н-16 в місті Черкаси</t>
  </si>
  <si>
    <t xml:space="preserve"> до 15.04
</t>
  </si>
  <si>
    <t>Дія виконана. Рішення виконавчого комітету Черкаської міської ради від 28.07.2017 №784</t>
  </si>
  <si>
    <t>4.1.1.8</t>
  </si>
  <si>
    <t>Розробити та затвердити детальний план території в межах вулиць Академіка Корольова, Олени Теліги, Квіткової та Проектної №1 в місті Черкаси</t>
  </si>
  <si>
    <t xml:space="preserve">1. Проведення конкурсних торгів
</t>
  </si>
  <si>
    <t>Дія не виконана 
Відсутнє фінансування</t>
  </si>
  <si>
    <t xml:space="preserve">1. Проведення конкурсних торгів
</t>
  </si>
  <si>
    <t xml:space="preserve">до 15.10
</t>
  </si>
  <si>
    <t>Дія не виконана Виконання дії переноситься на 2018 рік</t>
  </si>
  <si>
    <t xml:space="preserve">2. Укладання договору
</t>
  </si>
  <si>
    <t xml:space="preserve">до 01.11
</t>
  </si>
  <si>
    <t xml:space="preserve">3. Розроблення проекту
</t>
  </si>
  <si>
    <t xml:space="preserve">4. Проведення громадських слухань
</t>
  </si>
  <si>
    <t xml:space="preserve"> до 15.01.2018
</t>
  </si>
  <si>
    <t xml:space="preserve">5. Врахування пропозицій
</t>
  </si>
  <si>
    <t xml:space="preserve"> до 15.02.2018
</t>
  </si>
  <si>
    <t>6. Затвердження органом місцевого самоврядування</t>
  </si>
  <si>
    <t xml:space="preserve"> Протягом 30 днів з дня подання</t>
  </si>
  <si>
    <t>4.1.1.11</t>
  </si>
  <si>
    <t>Внесення змін до плану зонування території міста Черкаси</t>
  </si>
  <si>
    <t>Кроки будуть визначені після повного виконання дії № 4.1.1.3, тобто затвердження актуалізації генплану м. Черкаси</t>
  </si>
  <si>
    <t>Початок дії можливий після повного виконання дії № 4.1.1.3, тобто затвердження актуалізації генплану м. Черкаси</t>
  </si>
  <si>
    <t>4.2.1.1</t>
  </si>
  <si>
    <t>Придбання апаратних комплексів</t>
  </si>
  <si>
    <t>Дія виконана 
Обладнання придбано та встановлено</t>
  </si>
  <si>
    <t>2. Постачання товару</t>
  </si>
  <si>
    <t>4.2.1.2</t>
  </si>
  <si>
    <t>Придбання серверу</t>
  </si>
  <si>
    <t xml:space="preserve">2. Укладання договору
</t>
  </si>
  <si>
    <t xml:space="preserve"> до 01.06
</t>
  </si>
  <si>
    <t>3. Постачання товару</t>
  </si>
  <si>
    <t>4.2.1.5</t>
  </si>
  <si>
    <t>Придбання мульти-функціонального пристрою з лазерним кольоровим друком формату А3</t>
  </si>
  <si>
    <t xml:space="preserve">1. Укладання договору
</t>
  </si>
  <si>
    <t xml:space="preserve"> до 01.05
</t>
  </si>
  <si>
    <t>Дія виконана
Укладено договір від 06.04.2017 №242. Пристрій придбано</t>
  </si>
  <si>
    <t>Обладнання для запровадження системи електронного документообігу</t>
  </si>
  <si>
    <t>Дія виконана
Підготовлено  тендерну документацію</t>
  </si>
  <si>
    <t>Укладено договір на придбання товару, зокрема: 1. ПП "ПРОНЕТ" договір на придбання сервера від 28.08.2017 № 060717/185</t>
  </si>
  <si>
    <t>4.Придбати обладнання для запровадження системи електронного документообігу</t>
  </si>
  <si>
    <t>Придбано обладнання для запровадження системи електронного документообігу</t>
  </si>
  <si>
    <t>4.2.1.15</t>
  </si>
  <si>
    <t>Придбання апаратних комплексів з метою оптимізації часу обчислення в потужному програмному забезпеченні ГІС</t>
  </si>
  <si>
    <t>Дія виконана
Придбано апаратні комплекси</t>
  </si>
  <si>
    <t>4.2.1.19</t>
  </si>
  <si>
    <t>Придбання програмного продукту (розробка сайту департаменту соціальної політики)</t>
  </si>
  <si>
    <t xml:space="preserve">Департамент соціальної політики </t>
  </si>
  <si>
    <t>1. Серед пропозицій суб'єктів господарювання, обрання пропозиції з найсприятливішою ціною та якістю та укладання договору</t>
  </si>
  <si>
    <t>Дія виконана 
Розробляється технічне завдання для розробки сайту.</t>
  </si>
  <si>
    <t>2. Проведення фінансових розрахунків</t>
  </si>
  <si>
    <t xml:space="preserve">Укладено договір з ФОП Петраш № 42 від 17.12. 2018 р. на суму 30 000 грн.  </t>
  </si>
  <si>
    <t>4.2.1.20</t>
  </si>
  <si>
    <t>Придбання робочих станцій для оформлення та видачі документів, що підтверджують громадянство України, посвідчують особу чи й спеціальний статус з комплектом обладнання для зняття біометричних даних особи</t>
  </si>
  <si>
    <t>Департамент управління справами та юридичного забезпечення</t>
  </si>
  <si>
    <t>1.Оформлення заявки на проведення процедури закупівлі робочих станцій</t>
  </si>
  <si>
    <t>до 08.05</t>
  </si>
  <si>
    <t xml:space="preserve">Дія виконана 
Оформлені заявки 
</t>
  </si>
  <si>
    <t>2.Вивчення пропозицій по придбанню робочих станцій</t>
  </si>
  <si>
    <t>Вивчені пропозиції</t>
  </si>
  <si>
    <t xml:space="preserve">3.Визначення переможця та укладання з ним договору на придбання робочих станцій </t>
  </si>
  <si>
    <t>Визначено переможця
Укладено договір</t>
  </si>
  <si>
    <t>4.Придбання та встановлення робочих станцій</t>
  </si>
  <si>
    <t>до 13.07</t>
  </si>
  <si>
    <t>Придбана та встановлена робоча станція</t>
  </si>
  <si>
    <t>4.2.1.21</t>
  </si>
  <si>
    <t>Придбання та встановлення системи електронної черги</t>
  </si>
  <si>
    <t>1.Вивчення пропозицій по придбанню системи електронна черга</t>
  </si>
  <si>
    <t>Дія не виконана
Відсутня потреба у зв'язку з розміщенням робочих місць не в окремому приміщенні, а в загальному залі. Систему електронна черга приєднано до існуючої в загальному залі.</t>
  </si>
  <si>
    <t>2.Укладання договору на придбання та встановлення системи електронна черга</t>
  </si>
  <si>
    <t>до 06.07</t>
  </si>
  <si>
    <t>3.Придбання та встановлення системи електронна черга</t>
  </si>
  <si>
    <t>4.2.1.22</t>
  </si>
  <si>
    <t>Придбання обладнання для організації каналу конфіденційного зв’язку</t>
  </si>
  <si>
    <t>1.Вивчення пропозицій по придбанню обладнання для організації каналу конфіденційного зв'язку</t>
  </si>
  <si>
    <t>Дія виконана 
Вивчені пропозиції</t>
  </si>
  <si>
    <t>2.Укладання договору на придбання обладнання для організації каналу конфіденційного зв'язку</t>
  </si>
  <si>
    <t>3.Придбання обладнання для організації каналу конфіденційного зв'язку</t>
  </si>
  <si>
    <t>Придбано обладнання для організації каналу конфіденційного зв'язку</t>
  </si>
  <si>
    <t>4.2.1.23</t>
  </si>
  <si>
    <t>Придбання офісної техніки (багатофункціональних пристроїв, принтерів, тощо)</t>
  </si>
  <si>
    <t>Дія виконана
Обладнання придбано та встановлено</t>
  </si>
  <si>
    <t>4.2.1.25</t>
  </si>
  <si>
    <t>Придбання мережевого обладнання для управління надання адмінпослуг</t>
  </si>
  <si>
    <t>1.Вивчення пропозицій по придбанню мережевого обладнання</t>
  </si>
  <si>
    <t>до 16.04</t>
  </si>
  <si>
    <t>Дія виконана
Придбано обладнання для мережі</t>
  </si>
  <si>
    <t>2.Укладання договору на придбання мережевого обладнання</t>
  </si>
  <si>
    <t>3.Придбання мережевого обладнання</t>
  </si>
  <si>
    <t>до 27.04</t>
  </si>
  <si>
    <t>4.2.2.1</t>
  </si>
  <si>
    <t xml:space="preserve">Придбання комп'ютерного обладнання </t>
  </si>
  <si>
    <t>Дія виконана.  Внесено зміни до річного плану закупівель</t>
  </si>
  <si>
    <t>Подано заявку на проведення процедури закупівель через електронну систему Прозоро, визначено переможця ТОВ "Компаком,укладено договір на поставку компютерів в кількості 3шт.</t>
  </si>
  <si>
    <t>Придбано та введено в експлуатацію (компютер -3шт.)</t>
  </si>
  <si>
    <t>Дія виконана, придбано комп'ютерну, копіювальну та іншу оргтехніку і профінансовано у повному обсязі</t>
  </si>
  <si>
    <t xml:space="preserve">Придбання апаратно-програмних комплексів, комп'ютерної та оргтехніки, серверних комплектуючих, техніки для копіювання та друку   </t>
  </si>
  <si>
    <t>Дія виконана 
Підготовлено  тендерну документацію</t>
  </si>
  <si>
    <t>Укладено договір на придбання наступного товару: 1. ТОВ "ОФІС СИСТЕМ ЛТД" договір від 19.07.2017 № 182 на придбання БФКП на суму 107,508 тис. грн., 2. ПП "ПРОНЕТ" договір на придбання комп'ютерного обладнання від 19.07.2017 № 060717/186 на суму 117,22851 тис. грн.</t>
  </si>
  <si>
    <t>4.Придбати апаратно-програмні комплекси, компютерну та оргтехніку, сервісні комплектуючі, технікудля копіювання та друку</t>
  </si>
  <si>
    <t xml:space="preserve">Придбання БФКП ікомп'ютерне обладнання </t>
  </si>
  <si>
    <t>4.2.2.4</t>
  </si>
  <si>
    <t xml:space="preserve">1. Вивчення пропозицій по придбанню комп'ютерної та копіювальної оргтехніки                                                                           </t>
  </si>
  <si>
    <t xml:space="preserve">до 06.05                  </t>
  </si>
  <si>
    <t>Дія виконана
Придбано комп'ютерну, копіювальну та іншу оргтехніку</t>
  </si>
  <si>
    <t>ДУСЮЗ</t>
  </si>
  <si>
    <t xml:space="preserve">2. Укладання договору на придбання комп'ютерної та копіювальної оргтехніки                                                                        </t>
  </si>
  <si>
    <t xml:space="preserve">до 14.05                                                               </t>
  </si>
  <si>
    <t>3. Придбання та встановлення  комп'ютерної та копіювальної оргтехніки</t>
  </si>
  <si>
    <t>до 28.05</t>
  </si>
  <si>
    <t>4.2.2.5</t>
  </si>
  <si>
    <t>Придбання комп'ютерної, копіювальної оргтехніки та мережевого обладнання для управління надання адміністративних послуг</t>
  </si>
  <si>
    <t xml:space="preserve">1. Вивчення пропозицій по придбанню мережевого обладнання для УНАП                                            </t>
  </si>
  <si>
    <t xml:space="preserve">до 17.04                                    </t>
  </si>
  <si>
    <t xml:space="preserve">Дія виконана
Придбано обладнання для мережі, комп'ютерну та копіювальну оргтехніку для УНАП    </t>
  </si>
  <si>
    <t xml:space="preserve">2. Укладання договору по придбанню мережевого обладнання УНАП                                                </t>
  </si>
  <si>
    <t xml:space="preserve">до 25.04                                                   </t>
  </si>
  <si>
    <t>3. Придбання та встановлення  мережевого облваднання  УНАП</t>
  </si>
  <si>
    <t xml:space="preserve">до 30.04   </t>
  </si>
  <si>
    <t xml:space="preserve">1. Вивчення пропозицій по придбанню комп'ютерної та копіювальної оргтехніки для УНАП                                                                             </t>
  </si>
  <si>
    <t xml:space="preserve">до 06.05                                     </t>
  </si>
  <si>
    <t xml:space="preserve">2. Укладання договору на придбання комп'ютерної та копіювальної оргтехніки  для УНАП                                                                                 </t>
  </si>
  <si>
    <t xml:space="preserve">до 14.05                                                    </t>
  </si>
  <si>
    <t xml:space="preserve">3. Придбання та встановлення  комп'ютерної та копіювальної оргтехніки для УНАП     </t>
  </si>
  <si>
    <t xml:space="preserve">до 28.05 </t>
  </si>
  <si>
    <t>4.2.2.6</t>
  </si>
  <si>
    <t xml:space="preserve">Придбання комп’ютерної техніки для управління інспектування </t>
  </si>
  <si>
    <t>Управління інспектування Черкаської міської ради</t>
  </si>
  <si>
    <t>Дія виконана 
Придбано комп’ютерну техніку</t>
  </si>
  <si>
    <t>4.Отримання техніки та накладної</t>
  </si>
  <si>
    <t>4.2.2.7</t>
  </si>
  <si>
    <t>Придбання комп'ютерної та копіювальної техніки для департаменту соціальної політики</t>
  </si>
  <si>
    <t>1. Подадання заявки для проведення процедури державних закупівель  до комітету з конкурсних торгів (замовнику)</t>
  </si>
  <si>
    <t>Дія виконана частково
Підготовлено пропозиції для проведення процедури державних закупівель</t>
  </si>
  <si>
    <t>1. Оформити заявку для проведення процедури державних закупівель комп'ютерної та копіювальної техніки</t>
  </si>
  <si>
    <t>Дія виконана 
У зв'язку із зменшенням обсяг призначень, проведення тендерних процедур не застосовується.                                             Серед пропозицій суб'єктів господарювання, сферою діяльності яких є продаж комп'ютерної та копіювальної техніки, обрирається підприємство з найсприятливішою ціною та якістю. Укладено договір № 43 від 14.12. 2017р.  ТзОВ "Комел" - 158818,00 ( в т.ч. ПДВ 26 469,67 грн.); договір № 44 від 18.12.2017 Виконавець ФОП Моцак  О.О. -37 680,00 грн, без ПДВ .Заявка оплачена 18.12.2017</t>
  </si>
  <si>
    <t>2. Проведення торгів</t>
  </si>
  <si>
    <t>Проведено торги, обрано переможця ПП ”Станбуд-Черкаси”</t>
  </si>
  <si>
    <t>2. Подати заявку для проведення процедури державних закупівель  до комітету з конурсних торгів (замовнику)</t>
  </si>
  <si>
    <t>3. Укладання договору про закупівлю з переможцем процедури закупівлі та здійснення фінансових розрахунків</t>
  </si>
  <si>
    <t>Укладено договір № 26 від 28.08.2018 на суму 599,0 тис. грн. Оплачено 11.09.2018</t>
  </si>
  <si>
    <t>3. Здійснювати аналіз дотримання замовником законодавства у сфері державних закупівель на всіх стадіях процедури закупівлі шляхом систематичного спостереження</t>
  </si>
  <si>
    <t>4.2.2.9</t>
  </si>
  <si>
    <t>Апаратура для записування та відтворювання звуку і зображення</t>
  </si>
  <si>
    <t>Накладна, акт виконаних робіт</t>
  </si>
  <si>
    <t>Дія виконана
Придбано відеокамери для відеоспостереження по бульв.Шевченка, 307 (сесійна зала) і профінансовано у повному обсязі</t>
  </si>
  <si>
    <t>4.2.2.10</t>
  </si>
  <si>
    <t>Придбання кондиціонерів для управління інспектування</t>
  </si>
  <si>
    <t>Дія виконана 
Придбано кондиціонери</t>
  </si>
  <si>
    <t>4.Отримання товару та накладної</t>
  </si>
  <si>
    <t>4.2.2.11</t>
  </si>
  <si>
    <t>Придбання комп’ютерної техніки та оргтехніки</t>
  </si>
  <si>
    <t xml:space="preserve">Департамент
 архітектури та містобудування
</t>
  </si>
  <si>
    <t>4.2.2.12</t>
  </si>
  <si>
    <t>Придбання предметів довгострокового користування для комітетів самоорганізації населення міста Черкаси (багатофункціональні пристрої)</t>
  </si>
  <si>
    <t>Департамент організаційого забезпечення, ОСН "Лісовий", КСН ’Митниця", КСН "Соснівський"</t>
  </si>
  <si>
    <t xml:space="preserve">1. Укладання договорів на придбання </t>
  </si>
  <si>
    <t>Дія виконана 
Придбано 3 БФП: КСН "Соснівський", КСН "Лісовий", КСН "Митниця", ноутбук КСН "Митниця"</t>
  </si>
  <si>
    <t>2. Придбання ноутбуків</t>
  </si>
  <si>
    <t>4.2.2.13</t>
  </si>
  <si>
    <t>Придбання комп'ютерної та копіювальної техніки для відділення реабілітації дітей-інвалідів територіального центру надання соціальних послуг м.Черкаси</t>
  </si>
  <si>
    <t>1. Серед пропозицій суб'єктів господарювання, обрання пропозиції з найсприятливішою ціною та якістю</t>
  </si>
  <si>
    <t>Дія виконана частково
Обрано ФОП Нещадін Є.А.</t>
  </si>
  <si>
    <t>2. Укладання із суб'єктом господарювання договору на закупівлю копіювальної техніки та проведення фінансових розрахунків</t>
  </si>
  <si>
    <t>Укладено договір № 22 від 18.06.2018, заявка на 69940,0 грн. Оплачена 18.06.2018</t>
  </si>
  <si>
    <t>4.2.2.14</t>
  </si>
  <si>
    <t>Придбання комп’ютерної техніки</t>
  </si>
  <si>
    <t>1.Вивчення пропозицій по придбанню комп'ютерної техніки</t>
  </si>
  <si>
    <t>Дія виконана
Придбано та встановлено комп'ютерну техніку</t>
  </si>
  <si>
    <t>2.Укладання договору на придбання комп'ютерної техніки</t>
  </si>
  <si>
    <t>3.Придбання та встановлення комп'ютерної техніки</t>
  </si>
  <si>
    <t>4.2.2.15</t>
  </si>
  <si>
    <t>Придбання кондиціонерів</t>
  </si>
  <si>
    <t>1.Вивчення пропозицій по придбанню кондиціонерів</t>
  </si>
  <si>
    <t>Дія виконана
Придбано та встановлено кондиціонери</t>
  </si>
  <si>
    <t>2.Укладання договору на придбання кондиціонерів</t>
  </si>
  <si>
    <t>до 22.05</t>
  </si>
  <si>
    <t>3.Придбання та встановлення кондиціонерів</t>
  </si>
  <si>
    <t>4.2.2.16</t>
  </si>
  <si>
    <t>Придбання кондиціонерів для територіального центру надання соціальних послуг м. Черкаси</t>
  </si>
  <si>
    <t>Дія виконана частково
Обрано ФОП Довжко О.Г.</t>
  </si>
  <si>
    <t>Підготовлено проект договору</t>
  </si>
  <si>
    <t>Укладено договір №3 від 10.07.18 на суму 20990 грн. Оплачено 18.07.18</t>
  </si>
  <si>
    <t>4.2.2.17</t>
  </si>
  <si>
    <t>Придбання комп’ютерної та копіювальної техніки (Програма здійснення додаткових заходів із мобілізації коштів до міського бюджетум на 2018-2019 роки)</t>
  </si>
  <si>
    <t xml:space="preserve">1.Надати ДПІ у м.Черкасах звіт про виконання заходів, передбачених Програмою здійснення додаткових заходів із мобілізації коштів до міського бюджету на 2018 - 2019 роки  </t>
  </si>
  <si>
    <t>Дія виконана 
Надані ДПІ у м.Черкасах звіт про виконання заходів</t>
  </si>
  <si>
    <t xml:space="preserve">2. Провести аналіз поданого звіту ДПІ у м.Черкасах щодо виконання заходів, передбачених Програмою </t>
  </si>
  <si>
    <t>Проведено аналіз поданого звіту ДП</t>
  </si>
  <si>
    <t>3. Надати пропозиції щодо доцільності виділення коштів ДПІ у м.Черкасах відповідно до Програми</t>
  </si>
  <si>
    <t xml:space="preserve">Надані пропозиції щодо доцільності виділення коштів ДПІ у м.Черкасах </t>
  </si>
  <si>
    <t>Виділено кошти з міського бюджету</t>
  </si>
  <si>
    <t>5. Надати ДПІ у м.Черкасах звіт про витрачання коштів</t>
  </si>
  <si>
    <t>Надані ДПІ у м.Черкасах звіт про витрачання коштів</t>
  </si>
  <si>
    <t>4.2.3.1</t>
  </si>
  <si>
    <t>Придбання меблів для кімнат депутатів (бул. Шевченка, 307)</t>
  </si>
  <si>
    <t>Дія виконана
Придбані меблі для кімнат депутатів</t>
  </si>
  <si>
    <t>4.Отримання меблів та накладної</t>
  </si>
  <si>
    <t>4.2.3.2</t>
  </si>
  <si>
    <t>Дія виконана
Придбані кондиціонери і профінансовані</t>
  </si>
  <si>
    <t>4.Отримання кондиціонерів та накладної</t>
  </si>
  <si>
    <t>4.2.3.4</t>
  </si>
  <si>
    <t>Придбання меблів та обладнання для архівного відділу та архіву управління з питань державної реєстрації</t>
  </si>
  <si>
    <t>Дія не виконана, у зв'язку із виконанням робіт по ремонту архівного приміщення. Виконання робіт перенесено на 2019 рік</t>
  </si>
  <si>
    <t>4.Придбати меблі та обладнання для архівного відділу та архіву з питань державної реєстрації</t>
  </si>
  <si>
    <t>4.2.3.7</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</si>
  <si>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</si>
  <si>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1. Серед пропозицій суб'єктів господарювання, сферою діяльності яких є продаж дитячих меблів, обрати пропозицію з найсприятливішою ціною та якістю</t>
  </si>
  <si>
    <t>Дія виконана 
Серед пропозицій суб'єктів господарювання, сферою діяльності яких є продаж дитячих меблів, обрано підприємство з найсприятливішою ціною та якістю</t>
  </si>
  <si>
    <t>2. Укласти із суб'єктом господарювання договір на закупівлю дитячих меблів</t>
  </si>
  <si>
    <t>до 15.04</t>
  </si>
  <si>
    <t>Договір укладено з ФОП Некрасов А.А., угода № 22 від 03.05.2017 на загальну суму 18,7 тис.грн.</t>
  </si>
  <si>
    <t xml:space="preserve"> 3. Провести фінансові розрахунки із суб'єктом господарювання</t>
  </si>
  <si>
    <t>Заявку оплачено 24.05.2017 роподіл № 95</t>
  </si>
  <si>
    <t>4.2.3.8</t>
  </si>
  <si>
    <t>Придбання апарату для приготування синглетно-кисневої суміші для територіального центру соціальної допомоги Соснівського району м.Черкаси</t>
  </si>
  <si>
    <t>1. Серед пропозицій суб'єктів господарювання, сферою діяльності яких є продаж обладнання для кисневої терапії, обрати пропозицію з найсприятливішою ціною та якістю</t>
  </si>
  <si>
    <t>Дія виконана 
Серед пропозицій суб'єктів господарювання, сферою діяльності яких є продаж обладнання для кисневої терапії, обрано підприємство з найсприятливішою ціновою пропозицією та якістю</t>
  </si>
  <si>
    <t>2. Укласти із суб'єктом господарювання договір на закупівлю обладнання для кисневої терапії</t>
  </si>
  <si>
    <t>Договір укладено з ФОП Нелідова Н.В., угода № 035/2017 від 03.04.2017 на загальну суму 17,95 тис. грн.</t>
  </si>
  <si>
    <t>Заявку оплачено 13.04.2017 роподіл № 74</t>
  </si>
  <si>
    <t>4.2.3.9</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</si>
  <si>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</si>
  <si>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 xml:space="preserve">Дія виконана 
Здійснюється вибір серед пропозицій суб'єктів господарювання, сферою діяльності яких є продаж обладнання для кисневої терапії </t>
  </si>
  <si>
    <t>Договір укладено з ФОП Нелідова Н.В., угода № 53/2017 від 14.06.2017 на загальну суму 18,0 тис. грн.</t>
  </si>
  <si>
    <t>Заявку оплачено 20.06.2017 роподіл № 106</t>
  </si>
  <si>
    <t>4.2.3.11</t>
  </si>
  <si>
    <t>Придбання обладнання та аппаратури для роботи системи поіменного голосування</t>
  </si>
  <si>
    <t>Дія виконана частково
Підготувлено  тендерну документацію</t>
  </si>
  <si>
    <t>до 10.07</t>
  </si>
  <si>
    <t>Укладений договір на придбання товару, зокрема:1. ФОП Будник В.В. договір на придбання мікшерних пультів від 17.05.2017 № 04717 на суму 100,382 тис. грн., 2. ФОП Будник В.В. договір на придбання акустичної системи від 19.08.2017 № 08317 на суму 452,065 тис. грн.</t>
  </si>
  <si>
    <t>4.Придбати обладнання та аппаратуру для роботи системи поіменного голосування</t>
  </si>
  <si>
    <t>Чатково придбано обладнання та аппаратуру для роботи системи поіменного голосування</t>
  </si>
  <si>
    <t>4.2.3.12</t>
  </si>
  <si>
    <t>Придбання інтерактивної дошки з проектором залу засідань</t>
  </si>
  <si>
    <t>1.Укласти договір на придбання</t>
  </si>
  <si>
    <t>Дія виконана
Укладено договір на придбання товару, зокрема: 1. ТОВ "Інтеграл-Техноімпекс" договір на придбання інтерактивної дошки з проектором від 20.06.2017 № 000468</t>
  </si>
  <si>
    <t>2.Придбати обладнання та аппаратуру для роботи системи поіменного голосування</t>
  </si>
  <si>
    <t>Придбано обладнання та аппаратуру для роботи системи поіменного голосування</t>
  </si>
  <si>
    <t>4.2.3.13</t>
  </si>
  <si>
    <t xml:space="preserve">Придбання точок доступу Wi-Fi та комутаторів для локальної мережі </t>
  </si>
  <si>
    <t>Дія виконана
Підготлено  тендерну документацію</t>
  </si>
  <si>
    <t>Проведено тендер</t>
  </si>
  <si>
    <t>3,Укласти договір на придбання</t>
  </si>
  <si>
    <t>Укладено договір на придбання товару: 1. ФОП Бондаренко В.М. договір на придбання точок доступу та комутаторів від 26.06.2017 № 000022 на суму 120,16524 тис. грн., 2. ФОП Бондаренко В.М. договір на придбання маршрутизатора від 18.08.2017 № 000047 на суму 17,913 тис. грн.</t>
  </si>
  <si>
    <t xml:space="preserve">4.Придбати точки доступу Wi-Fi та комутаторів для локальної мережі </t>
  </si>
  <si>
    <t xml:space="preserve">Придбано точки доступу Wi-Fi та комутаторів для локальної мережі </t>
  </si>
  <si>
    <t>4.2.3.17</t>
  </si>
  <si>
    <t>Створення, виробництво та компонування історичного фільму про місто Черкаси періоду козацької доби</t>
  </si>
  <si>
    <t>1.Укласти договір</t>
  </si>
  <si>
    <t>Дія виконана
Укладено договір на створення фільму, зокрема ФОП Завгородній Р.О. договір про послуги створення фільму від 20.07.2017 № 07-01</t>
  </si>
  <si>
    <t>2.Забезпечити показ мешканцм міста Черкаси</t>
  </si>
  <si>
    <t>4.2.3.18</t>
  </si>
  <si>
    <t>4.2.3.19</t>
  </si>
  <si>
    <t>Придбання мульти-функціонального пристрою з лазерним чорно-білим друком</t>
  </si>
  <si>
    <t>4.2.3.20</t>
  </si>
  <si>
    <t xml:space="preserve">Придбання аудіо обладнання для залу засідань Черкаської міської ради </t>
  </si>
  <si>
    <t>Дія не виконана, у зв'язку із відсутністю постачальника для придбання товару</t>
  </si>
  <si>
    <t>4.2.3.22</t>
  </si>
  <si>
    <t xml:space="preserve">Придбання меблів для територіального центру надання соціальних послуг м. Черкаси </t>
  </si>
  <si>
    <t>Дія виконана частково
Серед пропозицій суб'єктів господарювання, обрано пропозицію з найсприятливішою ціною та якістю</t>
  </si>
  <si>
    <t>2. Укладання із суб'єктом господарювання договору на закупівлю металевих стелажів та проведення фінансових розрахунків</t>
  </si>
  <si>
    <t>Підготовлено договір з 
ФОП Звягілевський О.Л.
Укладено договір № 28 від 10.07.18 сума 75000 грн. Оплачено 18.07.18</t>
  </si>
  <si>
    <t>4.2.4.1</t>
  </si>
  <si>
    <t>Придбання обладнання і предметів довгострокового користування</t>
  </si>
  <si>
    <t xml:space="preserve">1. Розміщення заявки на придбання обладнання і предметів довгострокового користування в електронній системі ProZorro
</t>
  </si>
  <si>
    <t xml:space="preserve">до 10.07
</t>
  </si>
  <si>
    <t xml:space="preserve">Дія виконана
Внесено дані щодо плану закупівель в електронну систему ProZorro 
</t>
  </si>
  <si>
    <t>ДФП</t>
  </si>
  <si>
    <t>до 10.06</t>
  </si>
  <si>
    <t>Дія виконана
Розміщено заявки на придбання обладнання в електронній системі ProZorro</t>
  </si>
  <si>
    <t xml:space="preserve">2. Оформлення та підписання договору
</t>
  </si>
  <si>
    <t xml:space="preserve">Укладено дог. №19 від 10.12.18; №22 від 10.12.18 ТОВ "Фірма "МегаСтайл" 
</t>
  </si>
  <si>
    <t xml:space="preserve">до 20.06
</t>
  </si>
  <si>
    <t>Оформлені та підписані договори</t>
  </si>
  <si>
    <t xml:space="preserve">3.  Подання для реєстрації до ГУДКСУ у м.Черкасах договору та накладної                            </t>
  </si>
  <si>
    <t xml:space="preserve">до 05.08
</t>
  </si>
  <si>
    <t xml:space="preserve">Виконано
Договір та накладну подано для реєстрації до ГУДКСУ у м.Черкасах </t>
  </si>
  <si>
    <t xml:space="preserve">3.  Подання для реєстрації до ГУДКСУ у м.Черкасах договору та накладної                            
</t>
  </si>
  <si>
    <t xml:space="preserve">до 25.06
</t>
  </si>
  <si>
    <t xml:space="preserve">Подано для реєстрації до ГУДКСУ у м.Черкасах 
</t>
  </si>
  <si>
    <t xml:space="preserve">4. Подання заявки на фінансування                          </t>
  </si>
  <si>
    <t xml:space="preserve">до 06.08
</t>
  </si>
  <si>
    <t xml:space="preserve">Виконано
Подано заявку на фінансування   </t>
  </si>
  <si>
    <t xml:space="preserve">4. Подання заявки на фінансування                           </t>
  </si>
  <si>
    <t xml:space="preserve">до 26.06
</t>
  </si>
  <si>
    <t xml:space="preserve">Подано заявки на фінансування  </t>
  </si>
  <si>
    <t xml:space="preserve">5. Розрахунки з продавцем
</t>
  </si>
  <si>
    <t xml:space="preserve">Виконано
Проведені фінансові розрахунки </t>
  </si>
  <si>
    <t>5. Розрахунки з продавцем</t>
  </si>
  <si>
    <t>Придбано 10 комп'ютерних комплектів, 1 кондиціонер, 1 БФП, 1 планшет</t>
  </si>
  <si>
    <t>Дія виконан частково
Виконано частково. Придбано комп'ютерні сервери, маршрутизатор та кондиціонери на суму 299,99 тис. грн.</t>
  </si>
  <si>
    <t>1.Укласти договора на придбання</t>
  </si>
  <si>
    <t>Дія виконана 
Укладено договора на придбання наступних товарів:1. ФОП Горощенко С.О. договір від 28.04.2017 № 07-04/06 на придбання кондиціонера на суму 25,0 тис. грн., 2. ПП "БТК "АДО-Інтер" договір від 07.06.2017 № 07-41 на придбання кондиціонера на суму 25,98 тис. грн., 3. ПП "БТК "АДО-Інтер" договір від 07.06.2017 № 07-42 на придбання кондиціонера на суму 26,844 тис. грн., 4. ПП "БТК "АДО-Інтер" договір від 07.06.2017 № 07-43 на придбання кондиціонерів на суму 26,706 тис. грн., 5. ПП "БТК "АДО-Інтер" договір від 07.06.2017 № 07-45 на придбання кондиціонера на суму 9,228 тис. грн.. 6. ПП "Магазин МЕГА Стайл" договір від 19.08.2017 № 07-217388 на придбання знищувача паперу на суму 7,23 тис. грн., 7. ПП "БТК "АДО-Інтер" договір від 30.11.2017 № 07-47 на придбання кондиціонера на суму 10,046 тис. грн., 8. ТОВ "Метал ПРО" договір на придбання контейнерів від 19.12.2017 № 28 на суму 15,24 тис. грн.</t>
  </si>
  <si>
    <t xml:space="preserve">2. Придбання предметів довгострокового користування </t>
  </si>
  <si>
    <t>Придбано предметів при наявності потреби</t>
  </si>
  <si>
    <t>4.2.4.3</t>
  </si>
  <si>
    <t>Придбання комп'ютерної та оргтехніки для комітетів самоорганізації населення м. Черкаси</t>
  </si>
  <si>
    <t>до 25.06</t>
  </si>
  <si>
    <t>Дія виконана
Підготовлено тендерну документацію</t>
  </si>
  <si>
    <t xml:space="preserve">Процедура закупівлі комп'ютерів і оргтехніки відбулась без тендеру </t>
  </si>
  <si>
    <t>Придбано наступну техніку: КСН Зелений - 12,0 тис. грн. (придбано ноутбук); 2. КСН Калиновий - 31,5 тис. грн. (придбано ноутбук та проектор); 3. КСН Сорорний - 12,0 тис. грн. (придбано ноутбук); 4. КСН Хімселище - 12,0 тис. грн. (придбано ноутбук); 5. КСН Дахнівський - 7,3 тис. грн. (придбано принтер); 6. КСН Яблуневий - 12,0 тис. грн. (придбано ноутбук); 7. КСН Південний - 12,0 тис. грн. (придбано ноутбук); 8 . КСН Богданівський - 31,5 тис. грн. (придбано ноутбук та проектор).</t>
  </si>
  <si>
    <t>4.Придбати комп'ютерну та оргтехніку</t>
  </si>
  <si>
    <t>4.2.4.4</t>
  </si>
  <si>
    <t>Придбання та встановлення кондиціонерів для департаменту соціальної політики</t>
  </si>
  <si>
    <t>Договір, накладна,  акт виконаних робіт</t>
  </si>
  <si>
    <t>1. Оформити заявку для проведення процедури державних закупівель кондиціонерів</t>
  </si>
  <si>
    <t xml:space="preserve">Дія виконана
У зв'язку із зменшенням обсяг призначень, проведення тендерних процедур не застосовується.                                      Серед пропозицій суб'єктів господарювання, сферою діяльності яких є продаж та монтаж кондиціонерів, обрано підприємство з найсприятливішою ціною та якістю. Укладено договір № 45 від 18.12. 2017р. Виконавець ФОП Дейнека А.М.  сума 9930,00 грн., договір № 51 від 14.12. 2017р. Виконавець ФОП Дяк О.І.  сума 170000,00 грн. Придбано кондиціонери  </t>
  </si>
  <si>
    <t xml:space="preserve"> 2. Подати заявку для проведення процедури державних закупівель  до комітету з конурсних торгів (замовнику) </t>
  </si>
  <si>
    <t>4. Укласти договір про закупівлю з переможцем процедури закупівл</t>
  </si>
  <si>
    <t>5. Здійснити фінансові розрахунки</t>
  </si>
  <si>
    <t>4.2.4.7</t>
  </si>
  <si>
    <t>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м.Черкаси</t>
  </si>
  <si>
    <t>1. Серед пропозицій суб'єктів господарювання, сферою діяльності яких є продаж побутового обладнання, обрати пропозицію з найсприятливішою ціною та якістю</t>
  </si>
  <si>
    <t>Дія виконана 
Серед пропозицій суб'єктів господарювання, сферою діяльності яких є продаж побутового обладнання, обрано підприємства з найкращою пропозицію ціни та якісті</t>
  </si>
  <si>
    <t>2. Укласти із обраним суб'єктом господарювання договір на закупівлю побутового обладнання</t>
  </si>
  <si>
    <t>Укладено договори: ФОП Мощенко А.А. (оверлок), угода № 10 від 03.04.2017; ТОВ Ваги "Аксіс" (плита електр., шафа холод., мясорубка), угода 11 від 06.04.2017; ТОВ "Лондрі Сервіс" (пральна сушильна, гладільна машини), угода № 1726 від 06.04.2017 на загальну суму 224,57 тис. грн.</t>
  </si>
  <si>
    <t xml:space="preserve"> 3. Закупити обладнання, провести фінансові розрахунки із суб'єктом господарювання
</t>
  </si>
  <si>
    <t>Заявку оплачено 13.04.2017 № 74</t>
  </si>
  <si>
    <t>4.2.4.8</t>
  </si>
  <si>
    <t>Придбання східцевого підйомника для підйому/спуску отримувачів соціальних послуг територіального центру соціальної допомоги Соснівського району м.Черкаси</t>
  </si>
  <si>
    <t>1. Оформити заявку для проведення процедури державних закупівель східцевого підйомника</t>
  </si>
  <si>
    <t>Дія виконана частково
Заявку для проведення процедури державних закупівель східцевого підйомника оформлено</t>
  </si>
  <si>
    <t>Заявку подано до комітету з конурсних торгів для проведення процедури державних закупівель 07.08.2017</t>
  </si>
  <si>
    <t>Здійснюється аналіз дотримання законодавства у сфері державних закупівель</t>
  </si>
  <si>
    <t>4. Укласти договір про закупівлю з переможцем процедури закупівлі</t>
  </si>
  <si>
    <t xml:space="preserve">Договір купівлі-продажу від 16.11.2017, № 34 з ФОП Данилюк Р.В. сума 157 500,00 грн без ПДВ. </t>
  </si>
  <si>
    <t>Заявка оплачена 23.11.2017</t>
  </si>
  <si>
    <t>4.2.4.9</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</si>
  <si>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</si>
  <si>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Дія виконана 
Заявку для проведення процедури державних закупівель східцевого підйомника оформлено</t>
  </si>
  <si>
    <t xml:space="preserve">Договір купівлі-продажу від 17.11.2017, № 157/2017 з ФОП Данилюк Р.В. сума 157 500,00 грн без ПДВ. </t>
  </si>
  <si>
    <t>4.2.4.11</t>
  </si>
  <si>
    <t>Придбання квартири, що буде включена до числа службових органу суду</t>
  </si>
  <si>
    <t>Договір купівлі-продажу, видача ордеру</t>
  </si>
  <si>
    <t>Департамент економіки та розвитку, департамент  департамент житлово-комунального комплексу</t>
  </si>
  <si>
    <t>1.Проведення конкурсних торгів (по заявці департаменту житлово-комунального комплексу) та при наявності фінансування</t>
  </si>
  <si>
    <t>2.Підготовка та укладання договору купівлі-продажу</t>
  </si>
  <si>
    <t>3.Передача документів на реєстрацію прав власності</t>
  </si>
  <si>
    <t>4.Передача документів у житловий відділ</t>
  </si>
  <si>
    <t xml:space="preserve">5.Підготовка проекту рішення про видачу ордера департаментом житлово – комунального комплексу </t>
  </si>
  <si>
    <t xml:space="preserve">6.Видача ордеру департаментом житлово-комунального комплексу </t>
  </si>
  <si>
    <t>4.2.4.12</t>
  </si>
  <si>
    <t>Придбання телевізова та кондиціонера для облаштування ЦНАП по вул. Благовісна, 170</t>
  </si>
  <si>
    <t xml:space="preserve">1. Вивчення пропозицій по придбанню телевізора та кондиціонера для УНАП                                            </t>
  </si>
  <si>
    <t xml:space="preserve">до 12.05                               </t>
  </si>
  <si>
    <t>Дія виконана
Придбано та встановлено телевізор та кондиціонер для УНАП</t>
  </si>
  <si>
    <t xml:space="preserve">2. Укладання договору по придбанню телевізора та кондиціонера для УНАП                                              </t>
  </si>
  <si>
    <t xml:space="preserve">до 19.05                                                         </t>
  </si>
  <si>
    <t>3. Придбання та встановлення телевізора та кондиціонера для УНАП</t>
  </si>
  <si>
    <t xml:space="preserve">до 29.05   </t>
  </si>
  <si>
    <t>4.2.4.13</t>
  </si>
  <si>
    <t>Дія виконана
Придбано обладнання і предмети довгострокового користування</t>
  </si>
  <si>
    <t>4.2.4.14</t>
  </si>
  <si>
    <t>Придбання соціального житла для осіб з числа дітей-сиріт (за рахунок субвенції державного бюджету)</t>
  </si>
  <si>
    <t>1. Серед пропозицій, обрання пропозиції з найсприятливішою ціною та якістю</t>
  </si>
  <si>
    <t>Дія виконана
Серед пропозицій, обрано пропозицію з найсприятливішою ціною та якістю</t>
  </si>
  <si>
    <t>Укладено договір № 13512 від 20.12.2018 на суму 486000 грн., укладено договір № 13623 від 21.12.2018 на суму 463000 грн. Проведено оплату. Квартири придбані.</t>
  </si>
  <si>
    <t>4.2.5.4</t>
  </si>
  <si>
    <t>Придбання мікроавтобусу для будинку сімейного типу сім'ї Гнатюк</t>
  </si>
  <si>
    <t xml:space="preserve">Придбання мікроавтобуса </t>
  </si>
  <si>
    <t>Дія виконана
Придбано мікроавтобус
ТОВ "Колос Авто" договір № 1/37853141 від 07.12.2017 р.</t>
  </si>
  <si>
    <t xml:space="preserve">4.Зключення договорів на розроблення проектно-кошторисної документації
</t>
  </si>
  <si>
    <t xml:space="preserve">Виконано роботи та підписано акти виконаних робіт по 43-х об`єктах на загальну суму  4 896,15720 тис.грн.                                                               </t>
  </si>
  <si>
    <t>Будівництво зовнішніх мереж водопостачання та водовідведення мікрорайону “Дахнівський” в місті Черкаси</t>
  </si>
  <si>
    <t>2.Укладання угоди на проведення робіт з експертного та технічного обстеження"</t>
  </si>
  <si>
    <t>Капітальний ремонт житлового будинку по вул.Різдвяна, 56 (ремонт перекриття  та мереж електропостачання), в т.ч. ПКД</t>
  </si>
  <si>
    <t>Дія не виконана 
Заключена додаткова угода щодо перенесення фінансування на 2018 рік</t>
  </si>
  <si>
    <t>Дія не виконана
Відповідно до актів обстеження загального обліку за вересень 2017 року, виконаного КП "Придніпровська СУБ", роботи по вказаних об’єктах підлягають поточному а не капітальному ремонту</t>
  </si>
  <si>
    <t>Дія виконана частково
Експерний звіт від 18.04.2017 №00-2270-16/ЦБ, проведено тендер, визначено переможця, роботи виконані частково.</t>
  </si>
  <si>
    <t xml:space="preserve">Департамент 
архітектрури та містобування </t>
  </si>
  <si>
    <t>Дія не виконана, у зв'язку із зміною назви об'єкта</t>
  </si>
  <si>
    <t>Дія не виконаноа 
Заключена додаткова угода щодо перенесення фінансування на 2018 рік</t>
  </si>
  <si>
    <t>Дія не виконана
Заключена додаткова угода щодо перенесення фінансування на 2018 рік</t>
  </si>
  <si>
    <t xml:space="preserve">Дія не виконана
Заключена додаткова угода щодо перенесення фінансування на 2018 рік
</t>
  </si>
  <si>
    <t>1.1.4.60</t>
  </si>
  <si>
    <t>Капітальний ремонт прибудинкової територій житлового будинку 204 по вул. Надпільна (внески в статутний капітал КП "Соснівська СУБ")</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</si>
  <si>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</si>
  <si>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Дія не виконана 
Планується придбання елементів в 2018 році.</t>
  </si>
  <si>
    <t>Будівництво дитячого майданчика біля будинку по вул. Небесна Сотня, 45</t>
  </si>
  <si>
    <t>Дія не виконана
Планується придбання елементів в 2018 році</t>
  </si>
  <si>
    <t>Придбання елементів для дитячих спортивних майданчиків на прибудинкових територіях біля будинків за адресами; вул. Припортова, 44,46, вул. С. Смірнова, 7 (внески в статутний капітал КП "Соснівська СУБ") (Програма "Громадський бюджет міста Черкаси на 2015-2019 роки" реалізація проектів-переможців)</t>
  </si>
  <si>
    <t>Придбання елементів для дитячих спортивних майданчиків на прибудинкових територіях біля будинків за адресами; вул. Чорновола, 7, бул. Шевченка, 325 (внески в статутний капітал КП "Придніпровський СУБ") (Програма "Громадський бюджет міста Черкаси на 2015-2019 роки" реалізація проектів-переможців)</t>
  </si>
  <si>
    <t>Придбання елементів для дитячого майданчика на прибудинкових територіях біля будинків за адресою: вул. Благовісна, 180 та 180/1(внески в статутний капітал КП "Придніпровська СУБ")</t>
  </si>
  <si>
    <t xml:space="preserve">Будівництво полігону твердих побутових відходів в районі с.Руська Поляна І черга </t>
  </si>
  <si>
    <t>Дія не виконана
Не виготовлено ПКД</t>
  </si>
  <si>
    <t>Дія не виконана, фінансування об'єкта було передбачено у кінці року. Роботи заплановано здійснити у 2018 році</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</si>
  <si>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</si>
  <si>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</si>
  <si>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Реконструкція із застосуванням щебенево-мастичного асфальтобетону бульв. Шевченка (від вул. Різдв'яна до вул. Добровольського), м. Черкаси (з ПКД)</t>
  </si>
  <si>
    <t>1.3.7.1</t>
  </si>
  <si>
    <t>Реконструкція  вул. Молоткова, м. Черкаси (з ПКД) (І черга)</t>
  </si>
  <si>
    <t>Реконструкція вул. Сурікова</t>
  </si>
  <si>
    <t>Реконструкція вул. Ільїна від вул. Чорновола до вул. Пацаєва (з ПКД)</t>
  </si>
  <si>
    <t>Дія виконана частково
Проводиться перерахунок кошторисної вартості у звязку з змінами в законодавстві</t>
  </si>
  <si>
    <t>Реконструкція вул. Сумгаїтської від межі міста до вул.Одеської (з ПКД)</t>
  </si>
  <si>
    <t>Дія виконана частково
Проектно-кошторисна документація подана на експертизу та обсяг фінансового забезпечення заплановано використати у 2018 році</t>
  </si>
  <si>
    <t>Реконструкція вул. Олени Теліги від вул.В. Вергая до вул. М. Грушевського (з ПКД)</t>
  </si>
  <si>
    <t>Реконструкція вул. Менделєєва від вул. Санаторної до вул. Я. Галана (з ПКД)</t>
  </si>
  <si>
    <t>Дія не виконана 
Обсяг фінансового забезпечення заплановано використати у 2018 році</t>
  </si>
  <si>
    <t>1.3.8.33</t>
  </si>
  <si>
    <t>Реконструкція із застосуванням щебенево-мастичного асфальтобетону вул. Ільїна від вул. Котовського до вул. Енгельса (з ПКД)</t>
  </si>
  <si>
    <t>1.3.8.36</t>
  </si>
  <si>
    <t>Реконструкція із застосуванням щебенево-мастичного асфальтобетону вул. Хрещатик від вул. Котовського до вул. Леніна (з ПКД)</t>
  </si>
  <si>
    <t>Дія виконана частково
 Проектно-кошторисна документація подана на експертизу Отримано позитивний експертний звіт</t>
  </si>
  <si>
    <t>Капітальний ремонт вул. Ільїна від вул. Можайського до вул. М. Грушевського (з ПКД)</t>
  </si>
  <si>
    <t>Капітальний ремонт спуску Крилова в м.Черкаси (Програма "Громадський бюджет міста Черкаси на 2015-2019 роки" реалізація проектів-переможців)</t>
  </si>
  <si>
    <t xml:space="preserve">Дія не виконана
Відсутнє фінансування  </t>
  </si>
  <si>
    <t>Капітальний ремонт провулку Чайковського в м. Черкаси</t>
  </si>
  <si>
    <t>Дія не виконана</t>
  </si>
  <si>
    <t>Капітальний ремонт вул. Чехова (тротуар, непарна сторона від вул. Надпільна до вул. Благовісна) в м.Черкаси (Програма "Громадський бюджет міста Черкаси на 2015-2019 роки" реалізація проектів-переможців)</t>
  </si>
  <si>
    <t xml:space="preserve"> Капітальний ремонт вул. Смілянська (тротуар, непарна сторона від вул. Володимира Ложешнікова до вул. Вернигори) в м. Черкаси (Програма "Громадський бюджет міста Черкаси на 2015-2019 роки" реалізація проектів-переможців)</t>
  </si>
  <si>
    <t>Будівництво вул. Квіткова від вул. Сумгаїтської  до вул. Хоменко (з ПКД)</t>
  </si>
  <si>
    <t>Дія не виконана. Об'єкти класу наслідків СС2 потребують експертизи за всіма напрямками.</t>
  </si>
  <si>
    <t>Дія не виконана
 Відсутнє фінансування</t>
  </si>
  <si>
    <t>Дія виконана частково
Місця розміщення  міні- моделей  визначені та встановлені</t>
  </si>
  <si>
    <t xml:space="preserve">1.Визначення місця розміщення;                                       </t>
  </si>
  <si>
    <t>Дія виконана. Розміщення відбудеться після настання сприятливих погодніх умов.</t>
  </si>
  <si>
    <t>Капітальний ремонт спортивного майданчику за адресою: вул. С. Амброса, 147 (з ПКД)</t>
  </si>
  <si>
    <t>Дія виконана частково
Проектно-кошторисна документація подана на експертизу Роботи завершено</t>
  </si>
  <si>
    <t>Дія виконана частково
 У зв'язку з відсутністю технічної можливості та реконструкції місця на якому передбачалось встановлення елементів благоустрою</t>
  </si>
  <si>
    <t>Дія виконана частково
Розміщення відбудеться після  додаткової  перевірки опориЛЕП та настання сприятливих погодніх умов</t>
  </si>
  <si>
    <t>Дія не виконана. Роботи з проектування виконані, але виконавцем акти виконаних робіт не подані вчасно для оплати</t>
  </si>
  <si>
    <t>Дія виконана
Укладено договір. Виготовлено ПКД</t>
  </si>
  <si>
    <t>Дія не виконана 
Виконання робіт перенесено на 2018 рік</t>
  </si>
  <si>
    <t>Капітальний ремонт приміщення майнового комплексу за адресою вул. Благовісна, 170 (корпус К-2 та корпусу Л-2 (покрівля)</t>
  </si>
  <si>
    <t>Дія виконана частково
Укладено договір на проектні роботи, зокрема: 1. ФОП Ільченко О.О. договір на проектні роботи від 11.05.2017 № 5 на суму 15,02964 тис. грн.
Тендер не відбувся, у зв'язку з відсутністю учасників</t>
  </si>
  <si>
    <t>Дія виконана частково
Укладено договір на проектні роботи, зокрема: 1. ФОП Ільченко О.О. договір на проектні роботи від 11.05.2017 № 6 на суму 19,37895 тис. грн. Роботи по виготовленню ПКД виконані</t>
  </si>
  <si>
    <t>2.Отримання звіту пр використання коштів суубвенції</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</si>
  <si>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</si>
  <si>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Акт приймання виконаних будівельних робіт № 1 від 22.12.2017 на суму 66617,00 грн.</t>
  </si>
  <si>
    <t>Залишок суми враховано в пропозиції на 2018 рік</t>
  </si>
  <si>
    <t>Будівництво Льодового Палацу в м. Черкаси (з ПКД)</t>
  </si>
  <si>
    <t>Реконструкція будівлі ДМШ № 1 ім. М.В. Лисенка (з ПКД)</t>
  </si>
  <si>
    <t>Капітальний ремонт будівлі ДМШ №3 (з ПКД)</t>
  </si>
  <si>
    <t>Капітальний ремонт будівлі (фасад) Черкаської дитячої художньої школи ім. Данила Нарбута (з ПКД)</t>
  </si>
  <si>
    <t>Очікується аванс нпа виконання робіт</t>
  </si>
  <si>
    <t>Дія виконана Придбано інвентар ФОП Антонюк П.А. дог № 93 №94 №95 від 01.11.2017 р.</t>
  </si>
  <si>
    <t>Дія виконана Придбано табло ТОВ СЕА Електротехніка дог № 507 від 26.12.2016 р.</t>
  </si>
  <si>
    <t>Дія виконана Придбано інвентар ФОП Страшко В.Г. дог № 1 від 01.11.2017 р.</t>
  </si>
  <si>
    <t xml:space="preserve">Дія виконана Придбано музичні інструменти ПП Зуєв О.Є. дог №111 від 01.08.2017 р. </t>
  </si>
  <si>
    <t>Дія виконана Придбано музичні інструменти ФОП Козуб Є.В. дог № 17 від 11.09.2017 р.</t>
  </si>
  <si>
    <t>Придбання спортивного інвентарю для КДЮСШ "Спартак" Черкаської міської ради (за рахунок субвенції з ДБ на соціально-економічний розвиток – 3000 000,00 грн.)</t>
  </si>
  <si>
    <t>Дія виконана Придбано павільйон  Іванець Д.О.договір №117 від 19.12.2017р.</t>
  </si>
  <si>
    <t>Реконструкція запасного футбольного поля на території КП “Центральний стадіон” (з ПКД)</t>
  </si>
  <si>
    <t>2.2.1.28</t>
  </si>
  <si>
    <t xml:space="preserve">Капітальний ремонт будівлі КДЮСШ № 2 м. Черкаси вул. 30-років Перемоги, 36 (за рахунок субвенції з державного бюджету - 500000,00 грн.) </t>
  </si>
  <si>
    <t>Дія виконана 
Виконано. Проведені фінансові розрахунки</t>
  </si>
  <si>
    <t>Реконструкція спортивного майданчика № 3 з улаштуванням штучного покриття 40Х60 (штучна трава) для гри в футбол на КП “Центральний стадіон” по вул.Смілянській, 8 м.Черкаси</t>
  </si>
  <si>
    <r>
      <t>Дія виконана частково
Виготовлено ПКД. Роботи частково виконані (об</t>
    </r>
    <r>
      <rPr>
        <sz val="8"/>
        <color indexed="8"/>
        <rFont val="Arial"/>
        <family val="2"/>
        <charset val="204"/>
      </rPr>
      <t>י</t>
    </r>
    <r>
      <rPr>
        <sz val="8"/>
        <color indexed="8"/>
        <rFont val="Times New Roman"/>
        <family val="1"/>
        <charset val="204"/>
      </rPr>
      <t>єкт перехідний)</t>
    </r>
  </si>
  <si>
    <t>Реконструкція будівлі (фасад) ДНЗ №1 (з ПКД)</t>
  </si>
  <si>
    <t>Реконструкція будівлі ДНЗ № 7 (з ПКД)</t>
  </si>
  <si>
    <t>Капітальний ремонт будівлі (утеплення фасаду) ДНЗ № 9 (з ПКД)</t>
  </si>
  <si>
    <t>Капітальний ремонт будівлі ДНЗ №10 (з ПКД)</t>
  </si>
  <si>
    <t>Реконструкція будівлі ДНЗ №13 (з ПКД)</t>
  </si>
  <si>
    <t>Реконструкція будівлі (фасад) ДНЗ №18 (з ПКД)</t>
  </si>
  <si>
    <t>Капітальний ремонт прилеглої території ДНЗ № 21 (з ПКД)</t>
  </si>
  <si>
    <t>Реконструкція будівлі (фасад) ДНЗ № 27 (з ПКД)</t>
  </si>
  <si>
    <t>Реконструкція будівлі ДНЗ №29 (з ПКД)</t>
  </si>
  <si>
    <t>Дія виконана 
Придбано обладнання ФОП Дяк О.І договір №115 від 21.12.2017р</t>
  </si>
  <si>
    <t>Дія не виконана
Торги не відбувся</t>
  </si>
  <si>
    <t>Реконструкція будівлі  ДНЗ № 30 (з ПКД)</t>
  </si>
  <si>
    <t xml:space="preserve">Дія виконана частково Укладена угода на виготовлення ПКД </t>
  </si>
  <si>
    <t>Реконструція будівлі ДНЗ №32 (з ПКД)</t>
  </si>
  <si>
    <t>Дія не виконана
Не відбувся тендер</t>
  </si>
  <si>
    <t xml:space="preserve">Дія виконана частково
Укладена угода на виготовлення ПКД </t>
  </si>
  <si>
    <t>Капітальний ремонт прилеглої території (огорожа) ДНЗ №41 (з ПКД)</t>
  </si>
  <si>
    <t>2.2.26.5</t>
  </si>
  <si>
    <t>Капітальний ремонт будівлі ДНЗ № 43 (з ПКД)</t>
  </si>
  <si>
    <t>Капітальний ремонт будівлі (санітарні вузли) ДНЗ № 43 (з ПКД)</t>
  </si>
  <si>
    <t>Реконструкція будівлі (фасад) ДНЗ № 45  Черкаської міської ради (з ПКД)</t>
  </si>
  <si>
    <t>Капітальний ремонт будівлі (внутрішні інженерні мережі) ДНЗ № 50 (з ПКД)</t>
  </si>
  <si>
    <t>Придбання обладнання для облаштування дитячого ігрового майданчика для ДНЗ (ясла-садок) № 55 "Лісовий куточок" Черкаської міської ради</t>
  </si>
  <si>
    <t>Реконструкція будівлі ДНЗ № 59 (з ПКД)</t>
  </si>
  <si>
    <t>Капітальний ремонт будівлі (заміна вікон) ДНЗ №60 (з ПКД)</t>
  </si>
  <si>
    <t>Капітальний ремонт будівлі (музична зала) ДНЗ №60 (з ПКД)</t>
  </si>
  <si>
    <t>Реконструкція будівлі  ДНЗ №61 (з ПКД)</t>
  </si>
  <si>
    <t>Капітальний ремонт будівлі (заміна вікон) ДНЗ №62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</si>
  <si>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</si>
  <si>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</si>
  <si>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Реконструкція будівлі ) ДНЗ №74 (з ПКД)</t>
  </si>
  <si>
    <t>Капітальний ремонт прилеглої території  ДНЗ №  77 (з ПКД)</t>
  </si>
  <si>
    <t xml:space="preserve">Реконструкція будівлі (фасад) ДНЗ № 81 (з ПКД) </t>
  </si>
  <si>
    <t xml:space="preserve">Дія виконана частково
Виконуються роботи
</t>
  </si>
  <si>
    <t>Дія виконана
 Роботи виконані</t>
  </si>
  <si>
    <t>Реконструкція будівлі ДНЗ (ясла-садок) №86 "Світанок" ЧМР (за рахунок субвенції з ДБ на соціально-економічний розвиток –  1 000 000,0 грн.)</t>
  </si>
  <si>
    <t xml:space="preserve">Реконструкція будівлі (фасад) ДНЗ № 89 (з ПКД) </t>
  </si>
  <si>
    <t>Реконструкція будівлі ДНЗ № 90  (з ПКД)</t>
  </si>
  <si>
    <t>Реконструкція будівлі (фасад) дошкільного навчального закладу (ясла-садок) № 91 "Кобзарик" Черкаської міської ради (з ПКД)</t>
  </si>
  <si>
    <t>Дія виконана частково
Оформлюється заявка на проведення тендерних процедур</t>
  </si>
  <si>
    <t>Дія виконана частково
Заключається угода на виконанння робіт</t>
  </si>
  <si>
    <t>Реконструкція будівлі (фасад) Першої міської гімназії  (з ПКД)</t>
  </si>
  <si>
    <t>Дія виконана 
Придбано ТОВ Інноваційні освітні рішення  дог №1 від 21.12.2017р , дог №2 від 21.12.2017р</t>
  </si>
  <si>
    <t>Дія виконана Придбано ФОП Бєлова Н.Г. дог № 61 від 20.11.2017р, дог № 59 від 21.11.2017р, дог №60 від 21.11.2017р</t>
  </si>
  <si>
    <t>Реконструкція будівлі (фасад) ЗОШ № 2 (з ПКД)</t>
  </si>
  <si>
    <t>2.2.57.2</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</si>
  <si>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</si>
  <si>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Капітальний ремонт будівлі спеціалізованої школи І-ІІІ ступеня № 3 Черкаської міської ради по вул. Байди Вишневецького, 58, м. Черкаси (з ПКД)</t>
  </si>
  <si>
    <t>Дія виконана
Роботи виконані. Підготовлено декларацію про готовність об'єкту до експлуатації</t>
  </si>
  <si>
    <t xml:space="preserve">Дія виконана Придбано ФОП Бєляев П.П дог № 9 від 15.06.2017 р. </t>
  </si>
  <si>
    <t>Дія виконана Придбано ФОП Камінський Ю.П. дог № 139 від 06.12.2017 р.</t>
  </si>
  <si>
    <t>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t>
  </si>
  <si>
    <t>Капітальний ремонт будівлі (спортивний зал) ЗОШ №5 (з ПКД)</t>
  </si>
  <si>
    <t>Дія виконана частково
Проводиться коригування ПКД</t>
  </si>
  <si>
    <t>2.2.60.6</t>
  </si>
  <si>
    <t xml:space="preserve">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 </t>
  </si>
  <si>
    <t>2.2.61.6</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</si>
  <si>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</si>
  <si>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2.2.62. Покращення інфраструктури                           ЗОШ № 8</t>
  </si>
  <si>
    <t>Реконструкція прилеглої території гімназії № 9 (з ПКД)</t>
  </si>
  <si>
    <t>Дія виконана Придбано ТОВ група Венето дог №03-06/11 від 03.07.2017 р.</t>
  </si>
  <si>
    <t>Дія виконана Придбано ФОП Гербеда Д.Б. дог №1 від 27.10.2017 р.</t>
  </si>
  <si>
    <t>Реконструкція будівлі (фасад) ЗОШ № 10 (з ПКД)</t>
  </si>
  <si>
    <t>2.2.65. Покращення інфраструктури                        ЗОШ № 11</t>
  </si>
  <si>
    <t>Дія виконана Придбано ФОП Камінський Ю.П. дог №1 від 05.12.2017 р.</t>
  </si>
  <si>
    <t>Дія виконана Придбано ТОВ Бі-ПРО  дог № 33 від 05.12.2017 р.</t>
  </si>
  <si>
    <t>Реконструкція прилеглої території ЗОШ №12 (з ПКД)</t>
  </si>
  <si>
    <t>Дія виконана Придбано обладнання
Договір №17 П від  06.12.17. ТОВ "КОМЕЛ</t>
  </si>
  <si>
    <t>Дія виконана частково
Подано заявку на тендер</t>
  </si>
  <si>
    <t>Дія виконана Придбано ФОП Нестереня А.Є дог № 1 від 19.12.2017 р.</t>
  </si>
  <si>
    <t>Дію не виконано. Обсяг фінансового забезпечення заплановано використати у 2018 році</t>
  </si>
  <si>
    <t>Реконструкція будівлі (фасад) ЗОШ № 18 (з ПКД)</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</si>
  <si>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</si>
  <si>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Дія виконана Придбано ФОП Камінський Ю.П. дог №155 від 07.12.2017 р.</t>
  </si>
  <si>
    <t>Дія виконана Придбано ФОП Волошин О.А. дог № 57 від 16.11.2017 р.</t>
  </si>
  <si>
    <t>2.2.73.6</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</si>
  <si>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</si>
  <si>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будівлі (заміна вікон) ЗОШ № 22 (з ПКД)</t>
  </si>
  <si>
    <t>Капітальний ремонт будівлі (спортивна зала) ЗОШ № 22 (з ПКД)</t>
  </si>
  <si>
    <t xml:space="preserve">Реконструкція прилеглої території (спортивний майданчик) ЗОШ № 22 (виготовлення ПКД) </t>
  </si>
  <si>
    <t>Капітальний ремонт ЗОШ № 24 (з ПКД)</t>
  </si>
  <si>
    <t>Дія виконана Придбано ФОП Камінський Ю.П. дог № 38 від 06,12,2017р</t>
  </si>
  <si>
    <t>Дія виконана Придбано ФОП Самченко Д.С. дог №31 від 08,11,2017р</t>
  </si>
  <si>
    <t>Дія виконана частково
Виконуються роботи з коригування ПКД</t>
  </si>
  <si>
    <t>Капітальний ремонт приміщень (санвузли) ЗОШ №24 (з ПКД)</t>
  </si>
  <si>
    <t>Капітальний ремонт прилеглої території (спортивний майданчик) ЗОШ № 24 м.Черкаси</t>
  </si>
  <si>
    <t>Капітальний ремонт будівлі (покрівлі) ЗОШ №25 (з ПКД)</t>
  </si>
  <si>
    <t>Реконструкція будівлі ЗОШ № 25 (заміна вікон)</t>
  </si>
  <si>
    <t>2.2.81.3</t>
  </si>
  <si>
    <t>Закупівля комп'ютерів для комп'ютерного класу в Черкаську загальноосвітню школу І-ІІІ ступенів № 29 (за рахунок субвенції з державного бюджету)</t>
  </si>
  <si>
    <t>Закупівля мультимедійного комплексу в Черкаську загальноосвітню школу І-ІІІ ступенів № 29 (за рахунок субвенції з державного бюджету)</t>
  </si>
  <si>
    <t>Капітальний ремонт чотирьох санітарних вузлів в Черкаській загальноосвітній школі І-ІІІ ступенів № 29 (за рахунок субвенції з державного бюджету)</t>
  </si>
  <si>
    <t>Закупівля пяти ноутбуків для компютерного класу в Черкаську загальноосвітню школу І-ІІІ ступенів № 29 (за рахунок субвенції з державного бюджету)</t>
  </si>
  <si>
    <t>Капітальний ремонт будівлі(санітарні вузли) ЗОШ 30</t>
  </si>
  <si>
    <t>Реконструкція будівлі (фасад) Черкаської гімназії № 31 (з ПКД)</t>
  </si>
  <si>
    <t>Реконструкція прилеглої території (спортивний майданчик)  Черкаської гімназії № 31 (з ПКД)</t>
  </si>
  <si>
    <t>Дія виконана частково
Роботи виконуєються</t>
  </si>
  <si>
    <t>Реконструкція ремонт будівлі (фасад) СШ № 33  (з ПКД)</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</si>
  <si>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</si>
  <si>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2.2.86.3</t>
  </si>
  <si>
    <t>Капітальний ремонт будівлі (спортивний зал) НВК ЗОШ № 34 (з ПКД)</t>
  </si>
  <si>
    <t>Капітальний ремонт будівлі (санвузли) НВК ЗОШ № 34 (з ПКД)</t>
  </si>
  <si>
    <t xml:space="preserve">Дія виконана Придбано ФОП Токарев Т.В. дог № 118 від 19,12,2017р </t>
  </si>
  <si>
    <t xml:space="preserve">Дія виконана Придбано проектори </t>
  </si>
  <si>
    <t xml:space="preserve">Дія не виконана Торги не відбулися </t>
  </si>
  <si>
    <t>Дія виконана Придбано ТОВ "Білий Парус +"договір №18м від 22.12.2017р</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</si>
  <si>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</si>
  <si>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</si>
  <si>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 xml:space="preserve">Дія виконана Придбано ТОВ Карат  дог № 115 від 22,08,2017р </t>
  </si>
  <si>
    <t>2.2.91.4</t>
  </si>
  <si>
    <t xml:space="preserve">Капітальний ремонт будівлі КДЮСШ Дніпро-80 м. Черкаси вул. Смілянська, 78 (за рахунок субвенції з державного бюджету - 500000,00 грн.) </t>
  </si>
  <si>
    <t xml:space="preserve">Реконструкція прилеглої території (спортивний майданчик) Перша міська гімназія (виготовлення ПКД) </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</si>
  <si>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</si>
  <si>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будівлі КНП "Перша Черкаська міська лікарня" ЧМР (з розробкою ПКД)</t>
  </si>
  <si>
    <t>Дія виконана. Розроблена ПКД, проведено процедуру закупівлі, укладено договір на виконання робіт  ПП "Будсервіс -2016"</t>
  </si>
  <si>
    <t>Дія виконана частково. Розроблено ПКД, Укладено договір.</t>
  </si>
  <si>
    <t>Стан виконання  46%, роботи заплановано завершити у  2018 році</t>
  </si>
  <si>
    <t xml:space="preserve">Капітальний ремонт будівлі КЗ "Черкаська міська стоматологічна поліклініка ЧМР" за адресою 30 років Перемоги,28 (з розробкою ПКД) </t>
  </si>
  <si>
    <t>Проведено земельний аукціон з продажу права оренди 1 земельної ділянки. Мала кількість проведених аукціонів пов’язана із довготривалою процедурою розроблення проектів землеустрою, підготовки земельної ділянки до аукціону та у зв'язку із несистематичним розглядом земельних питань на сесіях міської ради, та перенесенням через це проведення аукціонів  на наступні роки. Кошти з міського бюджету не були використані, так як видатки були проведені за рахунок переможців на підставі укладених відповідних договорів.</t>
  </si>
  <si>
    <t xml:space="preserve">Дія виконана
Придбано мережеве обладнання, комп'ютерну та копіювальну оргтехніку для УНАП    </t>
  </si>
  <si>
    <t>Дія не виконана, у зв'язку із виконанням робіт по ремонту архівного приміщення. Виконання робіт перенесено на 2018 рік</t>
  </si>
  <si>
    <t xml:space="preserve">Дія виконана
У зв'язку із зменшенням обсяг призначень, проведення тендерних процедур не застосовується.                                             Серед пропозицій суб'єктів господарювання, сферою діяльності яких є продаж та монтаж кондиціонерів, обрано підприємство з найсприятливішою ціною та якістю. Укладено договір № 45 від 18.12. 2017р. Виконавець ФОП Дейнека А.М.  сума 9930,00 грн., договір № 51 від 14.12. 2017р. Виконавець ФОП Дяк О.І.  сума 170000,00 грн. Придбано кондиціонери  </t>
  </si>
  <si>
    <t>Дія виконана частково. 
Придбано телевізор в ЦНАП</t>
  </si>
  <si>
    <t>4.2.5.3</t>
  </si>
  <si>
    <t>Придбання мікроавтобусу для багатодітної сім'ї Гуцало</t>
  </si>
  <si>
    <t>1. Оформити заявку для проведення процедури державних закупівель автомобіля</t>
  </si>
  <si>
    <t>Дія виконана частково на 80 %
Заявку для проведення процедури державних закупівель східцевого підйомника оформлено</t>
  </si>
  <si>
    <t xml:space="preserve"> Заявку подано до комітету з конурсних торгів для проведення процедури державних закупівель</t>
  </si>
  <si>
    <t>Проведено процедуру відкритих торгів на закупівлю автомобіля, визначено переможця, укладено договір</t>
  </si>
  <si>
    <t>Дія виконана
Придбано ТОВ Колос Авто дог № 1/37853141 від 07.12.2017 р</t>
  </si>
  <si>
    <t>1.1.1.13</t>
  </si>
  <si>
    <t>Капітальний ремонт тепломережі через вулицю Сумгаїтську біля вулиці Корольова в м.Черкаси (внески в статутний капітал КПТМ "Черкаситеплокомуненерго")</t>
  </si>
  <si>
    <t>1.1.1.14</t>
  </si>
  <si>
    <t>Капітальний ремонт тепломережі через вулицю Гуржіївську біля житлового будинку по вул.Гуржіївська, 6 в м.Черкаси (внески в статутний капітал КПТМ "Черкаситеплокомуненерго")</t>
  </si>
  <si>
    <t>1.1.1.15</t>
  </si>
  <si>
    <t>Капітальний ремонт тепломережі через вулицю Гуржіївську біля житлового будинку по бульв.Шевченка, 320 в м.Черкаси (внески в статутний капітал КПТМ "Черкаситеплокомуненерго")</t>
  </si>
  <si>
    <t>Дія виконана частково
Здійснено капітальний ремонт 14 ліфтів</t>
  </si>
  <si>
    <t>1.Оплата ПКД</t>
  </si>
  <si>
    <t>Дія виконана
ПКД оплачено</t>
  </si>
  <si>
    <t>Дія не виконана
Договора на виконання робіт не укладено. Насьогодні кошти використать неможливо через передачу будинків управителю</t>
  </si>
  <si>
    <t>Дія не виконана.
Договора на виконання робіт не укладено. Насьогодні кошти використать неможливо через передачу будинків управителю</t>
  </si>
  <si>
    <t>Придбання комунальної техніки (внески в статутний капітал КП ’ЧЕЛУАШ’)</t>
  </si>
  <si>
    <t>1.2.1.143</t>
  </si>
  <si>
    <t>Придбання косарки-подрібнювача для трактора (внески в статутний капітал КП "Дирекція парків")</t>
  </si>
  <si>
    <t>1.2.1.144</t>
  </si>
  <si>
    <t>1.2.1.145</t>
  </si>
  <si>
    <t>Придбання твердопаливного котла в комплекті (внески в статутний капітал КП "Дирекція парків")</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</si>
  <si>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</si>
  <si>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</si>
  <si>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Дія виконана частково
Виготовлено проектно-кошторисну документацію та отримано позитивний експертний звіт</t>
  </si>
  <si>
    <t>1. Оплата за виконані роботи відповідно до рішення суду</t>
  </si>
  <si>
    <t>Дія виконана
Акт виконаних робіт відповідно до рішення суду оплачено</t>
  </si>
  <si>
    <t>Дія виконана
Сертифікат оплачено. Об'єкт введено в експлуатацію. Готується рішення про передачу об'єкту балансоутримувачу</t>
  </si>
  <si>
    <t>1.4.2.14</t>
  </si>
  <si>
    <t>Реконструкція спортивного майданчику для занять кросфітом на пляжі "Казбетський" з ПКД (внески в статутний капітал КП "Дирекція парків")</t>
  </si>
  <si>
    <t>1.4.3.10</t>
  </si>
  <si>
    <t>Придбання та встановлення елементу благоустрою (фотозона-фото рамка)</t>
  </si>
  <si>
    <t xml:space="preserve">1. Проведення громадських консультацій та визначення виконавця робіт
</t>
  </si>
  <si>
    <t xml:space="preserve">2. Укладення договору 
</t>
  </si>
  <si>
    <t xml:space="preserve">до 31.10
</t>
  </si>
  <si>
    <t xml:space="preserve">3. Підготовка рішення МВК
</t>
  </si>
  <si>
    <t xml:space="preserve">до 20.12
</t>
  </si>
  <si>
    <t>4. Встановлення</t>
  </si>
  <si>
    <t>1.4.3.11</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</si>
  <si>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</si>
  <si>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1. Визначення виконавця робіт. Укладення договору 
</t>
  </si>
  <si>
    <t xml:space="preserve">до 30.08
</t>
  </si>
  <si>
    <t xml:space="preserve">2. Підготовка рішення МВК
</t>
  </si>
  <si>
    <t>3. Встановлення</t>
  </si>
  <si>
    <t>1.4.3.12</t>
  </si>
  <si>
    <t>Придбання та встановлення елементу благоустрою (інсталяція)</t>
  </si>
  <si>
    <t xml:space="preserve">до 30.09
</t>
  </si>
  <si>
    <t xml:space="preserve"> до 31.10
</t>
  </si>
  <si>
    <t>Капітальний ремонт території ринку (укладання тротуарною плиткою) по вул.Смілянська, 33 (внески в статутний капітал КП ’Черкаські ринки’)</t>
  </si>
  <si>
    <t>Дія виконана 
Виготовлено ПКД
Роботи виконані. Подано декларацію про готовність об'єкту до експлуатації та оплачено сертифікат про готовність. 
Готується рішення виконавчого комітету про передачу об'єкту балансоутримувачу</t>
  </si>
  <si>
    <t>2.2.1.157</t>
  </si>
  <si>
    <t>Придбання тренажерів та спортивного інвентарю для відділення пауерліфтингу КДЮСШ "Вікторія"</t>
  </si>
  <si>
    <t>2.2.1.158</t>
  </si>
  <si>
    <t>Придбання човнів для ДЮСШ веслування ЧМР</t>
  </si>
  <si>
    <t>2.2.1.159</t>
  </si>
  <si>
    <t>Капітальний ремонт будівлі (концертний зал) Черкаської ДМШ №1 ім. М.В. Лисенка</t>
  </si>
  <si>
    <t>2.2.1.160</t>
  </si>
  <si>
    <t>Реконструкція будівлі Черкаської дитячої музичної школи № 1 ім.М.В.Лисенка за адресою: м.Черкаси, вул. Б.Вишневецького, 33</t>
  </si>
  <si>
    <t>2.2.1.161</t>
  </si>
  <si>
    <t>Дія виконана частково
ПКД скориговано</t>
  </si>
  <si>
    <t>2.2.20.9</t>
  </si>
  <si>
    <t xml:space="preserve">Реконструкція прилеглої території ДНЗ № 34 </t>
  </si>
  <si>
    <t>2.2.20.10</t>
  </si>
  <si>
    <t>Капітальний ремонт прилеглої території ДНЗ № 34 (мощення)</t>
  </si>
  <si>
    <t>2.2.24.6</t>
  </si>
  <si>
    <t>Капітальний ремонт будівлі (покрівля) ДНЗ № 39</t>
  </si>
  <si>
    <t>2.2.53.5</t>
  </si>
  <si>
    <t>Капітальний ремонт прилеглої території ДНЗ № 90 (мощення)</t>
  </si>
  <si>
    <t>2.2.54.9</t>
  </si>
  <si>
    <t xml:space="preserve">Реконструкція прилеглої території ДНЗ № 91 </t>
  </si>
  <si>
    <t>2.2.54.10</t>
  </si>
  <si>
    <t>Реконструкція прилеглої території (павільйони) ДНЗ № 91</t>
  </si>
  <si>
    <t>2.2.54.11</t>
  </si>
  <si>
    <t>Капітальний ремонт прилеглої території (зовнішні мережі освітлення) ДНЗ № 91</t>
  </si>
  <si>
    <t>2.2.54.12</t>
  </si>
  <si>
    <t>Капітальний ремонт будівлі (пральня) ДНЗ № 91</t>
  </si>
  <si>
    <t>2.2.57. Покращення інфраструктури                                                  ЗОШ № 2</t>
  </si>
  <si>
    <t>2.2.58.11</t>
  </si>
  <si>
    <t>Укладені угоди</t>
  </si>
  <si>
    <t xml:space="preserve">Капітальний ремонт Черкаської гімназії № 9 ім.О.М.Луценка (замощення та освітлення прилеглої території), м.Черкаси </t>
  </si>
  <si>
    <t>2.2.67. Покращення інфраструктури                            ЗОШ № 12</t>
  </si>
  <si>
    <t>2.2.74.17</t>
  </si>
  <si>
    <t>Придбання комп'ютерної техніки для ЗОШ № 21</t>
  </si>
  <si>
    <t>2.2.86.9</t>
  </si>
  <si>
    <t>Капітальний ремонт прилеглої території (зовнішні мережі освітлення) НВК ЗОШ № 34</t>
  </si>
  <si>
    <t>Проведено процедуру закупівлі. Укладено договори</t>
  </si>
  <si>
    <t>Дія виконона</t>
  </si>
  <si>
    <t>Придбано обладнання та введено в експлуатацію</t>
  </si>
  <si>
    <t>Придбано та введено в екплуатацію апарат ШВЛ в кількості 1 шт.</t>
  </si>
  <si>
    <t>Придбано та введено в екплуатацію апарат кисневий концентратор в кількості 2 шт.</t>
  </si>
  <si>
    <t>4.1.1.12</t>
  </si>
  <si>
    <t>Організація продажу земельних ділянок шляхом викупу</t>
  </si>
  <si>
    <t>Пропорційно прийнятим рішенням Черкаської міської ради та зверненням потенційних покупців земельних ділянок буде замовлено проведення експертної грошової оцінки земельних ділянок</t>
  </si>
  <si>
    <t>4.2.1.28</t>
  </si>
  <si>
    <t xml:space="preserve"> до 12.07</t>
  </si>
  <si>
    <t>2. Придбання та встановлення обладнання</t>
  </si>
  <si>
    <t>4.2.1.29</t>
  </si>
  <si>
    <t xml:space="preserve">Придбання обладнання і предметів довгострокового користування </t>
  </si>
  <si>
    <t>2.Придбаня товару</t>
  </si>
  <si>
    <t>1.1.1.16</t>
  </si>
  <si>
    <t xml:space="preserve">Реконструкція мережі теплопостачання і ГВП до житлових будинків №115, 117 по вул. Смілянській </t>
  </si>
  <si>
    <t>1.1.1.17</t>
  </si>
  <si>
    <t>Капітальний ремонт безгосподарської мережі теплопостачання до житлового будинку по бульв. Шевченка, 338 (внески в статутний капітал КПТМ "Черкаситеплокомуненерго")</t>
  </si>
  <si>
    <t>1.1.1.18</t>
  </si>
  <si>
    <t>Реконструкція системи теплопостачання (із прокладанням підземної теплової мережі із попередньоізольованих труб) житлових будинків по вул.Смілянська, 115 та Смілянська, 117 в м.Черкаси (внески в статутний капітал КПТМ "Черкаситеплокомуненерго")</t>
  </si>
  <si>
    <t>1.1.1.19</t>
  </si>
  <si>
    <t>Капітальний ремонт із заміною вікон адміністративно-побутового корпусу по вул. Прикордонника Лазаренка, 6 (внески в статутний капітал КПТМ "Черкаситеплокомуненерго")</t>
  </si>
  <si>
    <t>1.1.5.39</t>
  </si>
  <si>
    <t>Будівництво контейнерного майданчика для збору ТПВ по вул. Новопречистенська, 40 (з ПКД) (внески в статутний капітал КП "Черкаська служба чистоти")</t>
  </si>
  <si>
    <t>Дія виконана
Придбано 10 вольєрів</t>
  </si>
  <si>
    <t xml:space="preserve">Дія виконана
</t>
  </si>
  <si>
    <t>Дія виконана частково
Виготовлено ПКД, укладений договір на виконання робіт</t>
  </si>
  <si>
    <t>1.3.3.342</t>
  </si>
  <si>
    <t>Будівництво мереж зовнішнього освітлення по вул. Геронимівська (з ПКД)</t>
  </si>
  <si>
    <t>1.3.4.8</t>
  </si>
  <si>
    <t xml:space="preserve">Капітальний ремонт об'єктів вулично-дорожньої мережі (встановлення технічних засобів регулювання дорожнього руху (системи відеоспостереження та центру керування дорожньою інфраструктурою)) </t>
  </si>
  <si>
    <t>Дія виконана частково
Виготовлено ПКД, виконано частину робіт</t>
  </si>
  <si>
    <t>1.3.8.86</t>
  </si>
  <si>
    <t>Реконструкція вул. Козацька від Г. Дніпра до набережної, м. Черкаси</t>
  </si>
  <si>
    <t>1.3.8.87</t>
  </si>
  <si>
    <t xml:space="preserve">Реконструкція вул. Б. Вишневецького (тротуар) від вул. Хрещатик до Замкового узвозу, м. Черкаси </t>
  </si>
  <si>
    <t>1.3.8.88</t>
  </si>
  <si>
    <t>Реконструкція вул. Смаглія в м. Черкаси</t>
  </si>
  <si>
    <t>до 27.11</t>
  </si>
  <si>
    <t>2.Проведення процедури закупівлі підрядних робіт</t>
  </si>
  <si>
    <t>до 16.12</t>
  </si>
  <si>
    <t>3..Виконання робіт</t>
  </si>
  <si>
    <t xml:space="preserve">Капітальний ремонт вул.Сумгаїтська (від вул.Одеська до вул.30-річчя Перемоги) в м.Черкаси </t>
  </si>
  <si>
    <t>1.3.9.279</t>
  </si>
  <si>
    <t>Капітальний ремонт провулку Рибальський</t>
  </si>
  <si>
    <t>1.3.11.8</t>
  </si>
  <si>
    <t xml:space="preserve">Реконструкція точок комерційного обліку електричної енергії тягових підстанцій КП "Черкасиелектротранс" Черкаської міської ради, з виконанням робіт зі встановлення автоматизованої системи комерційного обліку електричної енергії споживача (АС) </t>
  </si>
  <si>
    <t>КП "Черкасиелектротранс",
департамент житлово-комунального комплексу</t>
  </si>
  <si>
    <t>Дія виконана
Придбано обладнання 
Роботи виконані</t>
  </si>
  <si>
    <t>Реконструкція скверу "Пам'ять" (в частині електропостачання) (внески в статутний капітал КП ’Дирекція парків’)</t>
  </si>
  <si>
    <t>Дія виконана 
Виготовлено ПКД
Придбано спортивний інвентар 
Роботи виконані</t>
  </si>
  <si>
    <t>Будівництво кімнати матері та дитини в парку "Долина троянд" з благоустроєм прилеглої території (внески в статутний капітал КП ’Дирекція парків’)</t>
  </si>
  <si>
    <t>Капітальний ремонт парку “Європейський” (благоустрій території) (внески в статутний капітал КП ’Дирекція парків’)</t>
  </si>
  <si>
    <t>1.4.1.117</t>
  </si>
  <si>
    <t>Придбання будииночка (вбиральні)</t>
  </si>
  <si>
    <t>Капітальний ремонт приміщення комітету самоорганізації населення мікрорайону ’Соборний’ за адресою вул. Митницька, 17/1 кв. 40</t>
  </si>
  <si>
    <t xml:space="preserve">Дія виконана частково
Укладено договір на виконання робіт зареєстровано в Казначействі
Виготовлено тех.документацію
Підписано акт виконаних робіт на суму 80, 0 тис. грн.
</t>
  </si>
  <si>
    <t>Капітальний ремонт приміщення комітету самоорганізації населення мікрорайону ’Зелений’ за адресою вул. Вячеслава Чорновола, 114/2 з ПКД</t>
  </si>
  <si>
    <t xml:space="preserve">Дія виконана 
Роботи виконані </t>
  </si>
  <si>
    <t>Дія виконана частково
Укладено договір №20 від 27.08.2019 з ПП "Будівельна компанія Креор"</t>
  </si>
  <si>
    <t>Ремонтні роботи тривають</t>
  </si>
  <si>
    <t>1.5.6.6</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</si>
  <si>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</si>
  <si>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Дія виконана частково
Укладено договір підряду № 10 від 25.07.2019 з ТОВ "Машинобудівний завод", договір на здійснення технагляду № 21 від 29.07.2019 з ТОВ "Енергобудмонтаж"</t>
  </si>
  <si>
    <t>Роботи завершено</t>
  </si>
  <si>
    <t>1.5.6.7</t>
  </si>
  <si>
    <t xml:space="preserve">Капітальний ремонт приміщень групи денного перебування для дітей з інвалідністю в будівлі територіального центру надання соціальних послуг м. Черкаси, за адресою: вул. Гвардійська, 7/5 </t>
  </si>
  <si>
    <t xml:space="preserve">Територіальний центр надання соціальних послуг м.Черкаси,
Департамент соціальної політики
</t>
  </si>
  <si>
    <t>Дія виконана частково
Розробляється ПКД</t>
  </si>
  <si>
    <t xml:space="preserve">Капітальний ремонт прилеглої території (укладання тротуарної плитки) по бул. Шевченка 307 </t>
  </si>
  <si>
    <t xml:space="preserve">Капітальний ремонт прилеглої території (укладання тротуарної плитки) по бул. Шевченка 117 </t>
  </si>
  <si>
    <t>Дія виконана 
Укладено договір
Виготовлено ПКД
Роботи виконані у повному обсязі і профінансовані</t>
  </si>
  <si>
    <t>2.1.1.5</t>
  </si>
  <si>
    <t xml:space="preserve">Капітальний ремонт будівлі нежитлового приміщення вул. Чехова 112 в м. Черкаси </t>
  </si>
  <si>
    <t xml:space="preserve">Придбання 28 екземплярів книги В.Б. Страшевича "Черкаси за межами століть" </t>
  </si>
  <si>
    <t>Капітальний ремонт  будівлі (фасади) Черкаської ДМШ № 1 ім. М.В. Лисенка за адресою: м. Черкаси, вул. Б.Вишневецького, 31, 33, 35</t>
  </si>
  <si>
    <t>2.2.1.162</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</si>
  <si>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</si>
  <si>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до 23.11</t>
  </si>
  <si>
    <t>2.2.1.163</t>
  </si>
  <si>
    <t xml:space="preserve">Реконструкція будівлі ЧМЦБ ім. Лесі Українки </t>
  </si>
  <si>
    <t>2.2.1.164</t>
  </si>
  <si>
    <t xml:space="preserve">Придбання гребних тренажерів ELITUM ZX700 для КДЮСШ № 2 ЧМР (2 од.) </t>
  </si>
  <si>
    <t>2.2.1.165</t>
  </si>
  <si>
    <t xml:space="preserve">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 - 2097300,00 грн.) </t>
  </si>
  <si>
    <t>2.2.1.166</t>
  </si>
  <si>
    <t xml:space="preserve">Придбання комплекту обладнання "смуга перешкод" для КП «Центральний стадіон» ЧМР (внески в статутний капітал КП "Центральний стадіон") </t>
  </si>
  <si>
    <t>2.2.3.4</t>
  </si>
  <si>
    <t xml:space="preserve">Капітальний ремонт прилеглої території (дитячі ігрові конструкції) дошкільного навчального закладу (ясла -садок) №2 "Сонечко" Черкаської міської ради по вул. Хрещатик,261 в м.Черкаси </t>
  </si>
  <si>
    <t>2.2.4.6</t>
  </si>
  <si>
    <t>Капітальний ремонт будівлі (санвузли) ДНЗ № 5</t>
  </si>
  <si>
    <t>2.2.8.6</t>
  </si>
  <si>
    <t>Капітальний ремонт будівлі (утеплення фасаду) ДНЗ №13</t>
  </si>
  <si>
    <t>2.2.20.11</t>
  </si>
  <si>
    <t>Реконструкція прилеглої території (павільйони) ДНЗ № 34</t>
  </si>
  <si>
    <t>Капітальний ремонт прилеглої території (павільйони) ДНЗ № 37 "Ракета"</t>
  </si>
  <si>
    <t>2.2.26.9</t>
  </si>
  <si>
    <t xml:space="preserve">Придбання побутової техніки та обладнання для ДНЗ № 43 </t>
  </si>
  <si>
    <t>2.2.26.11</t>
  </si>
  <si>
    <t>Реконструкція будівлі (санвузли) ДНЗ № 43</t>
  </si>
  <si>
    <t>1 Виконання робіт</t>
  </si>
  <si>
    <t>2.2.26.12</t>
  </si>
  <si>
    <t>Реконструкція прилеглої території (зовнішні мережі освітлення) ДНЗ № 43</t>
  </si>
  <si>
    <t>2.2.29.3</t>
  </si>
  <si>
    <t xml:space="preserve">Реконструкція будівлі (санвузли) дошкільного навчального закладу (ясла-садок) №50 "Світлофорчик" Черкаської міської ради по вул. Верхня Горова, 65 в м.Черкаси </t>
  </si>
  <si>
    <t>2.2.29.4</t>
  </si>
  <si>
    <t xml:space="preserve">Капітальний ремонт прилеглої території (дитячі ігрові конструкції) дошкільного навчального закладу (ясла -садок) №50 "Світлофорчик" Черкаської міської ради по вул. Верхня Горова, 65 в м.Черкаси </t>
  </si>
  <si>
    <t>2.2.30.10</t>
  </si>
  <si>
    <t>Капітальний ремонт прилеглої території (зовнішні мережі освітлення) ДНЗ № 54 «Метелик» м. Черкаси (в т.ч. субвенція з державного бюджету на соціально-економічний розвиток - 200 000,00 грн.)</t>
  </si>
  <si>
    <t>2.2.31.4</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</si>
  <si>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</si>
  <si>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Дія виконана частково
Скориговано ПКД</t>
  </si>
  <si>
    <t>2.2.42.11</t>
  </si>
  <si>
    <t>Капітальний ремонт будівлі (внутрішні мережі опалення) ДНЗ № 73</t>
  </si>
  <si>
    <t>1Виконання робіт</t>
  </si>
  <si>
    <t>2.2.43.9</t>
  </si>
  <si>
    <t>Придбання побутової техніки та обладнання для ДНЗ № 74</t>
  </si>
  <si>
    <t>2.2.43.10</t>
  </si>
  <si>
    <t>Придбання лічильника тепла ДНЗ № 74</t>
  </si>
  <si>
    <t xml:space="preserve">Капітальний ремонт будівлі (харчоблок) ДНЗ № 83 </t>
  </si>
  <si>
    <t>2.2.48.7</t>
  </si>
  <si>
    <t xml:space="preserve">Капітальний ремонт будівлі (внутрішні мережі опалення) ДНЗ № 83 </t>
  </si>
  <si>
    <t>2.2.54.13</t>
  </si>
  <si>
    <t>Капітальний ремонт будівлі ДНЗ № 91 (мощення, тротуарна плитка)</t>
  </si>
  <si>
    <t>2.2.55.6</t>
  </si>
  <si>
    <t xml:space="preserve">Капітальний ремонт будівлі (заміна вікон) Черкаського колегіуму "Берегиня" Черкаської міської ради по вул. Хоменка 14/1 в м. Черкаси </t>
  </si>
  <si>
    <t>2.2.56.13</t>
  </si>
  <si>
    <t>Придбання мультимедійних дошок для ПМГ</t>
  </si>
  <si>
    <t>2.2.63.18</t>
  </si>
  <si>
    <t xml:space="preserve">Реконструкція будівлі (бібліотека) Гімназія №9 </t>
  </si>
  <si>
    <t>2.2.63.19</t>
  </si>
  <si>
    <t xml:space="preserve">Придбання лічильника тепла Гімназія № 9 </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</si>
  <si>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</si>
  <si>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</si>
  <si>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 xml:space="preserve">Капітальний ремонт опалення (їдальня) Черкаської спеціалізованої школи І-ІІІ ступенів № 13 </t>
  </si>
  <si>
    <t>Капітальний ремонт будівлі (їдальня) Черкаської спеціалізованої школи І-ІІІ ступенів № 13</t>
  </si>
  <si>
    <t>2.2.68.24</t>
  </si>
  <si>
    <t xml:space="preserve">Придбання комп'ютерної техніки та обладнання для СШ № 13 </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</si>
  <si>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</si>
  <si>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2.2.74.18</t>
  </si>
  <si>
    <t>Придбання лічильника тепла ЗОШ № 21</t>
  </si>
  <si>
    <t>2.2.74.19</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</si>
  <si>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</si>
  <si>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2.2.75.7</t>
  </si>
  <si>
    <t>Придбання лічильника тепла ЗОШ № 22</t>
  </si>
  <si>
    <t>Капітальний ремонт будівлі (внутрішні мережі опалення) ЗОШ № 24</t>
  </si>
  <si>
    <t>2.2.76.15</t>
  </si>
  <si>
    <t xml:space="preserve">Капітальний ремонт (утеплення фасаду) ЗОШ № 24 </t>
  </si>
  <si>
    <t>2.2.76.16</t>
  </si>
  <si>
    <t>Капітальний ремонт прилеглої території ЗОШ № 24</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</si>
  <si>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</si>
  <si>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Дія виконана частково
Виготовлено ПКД
Проводиться процедура закупівлі</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</si>
  <si>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</si>
  <si>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2.2.83.10</t>
  </si>
  <si>
    <t xml:space="preserve">Придбання телевізора для Черкаської гімназії № 31 </t>
  </si>
  <si>
    <t>2.2.83.11</t>
  </si>
  <si>
    <t>Капітальний ремонт будівлі гімназії № 31(актова зала)</t>
  </si>
  <si>
    <t>2.2.86.10</t>
  </si>
  <si>
    <t xml:space="preserve">Капітальний ремонт будівлі (спортивний зал) НВК ЗОШ № 34 </t>
  </si>
  <si>
    <t xml:space="preserve">Дія виконана частково
Виготовлено ПКД          </t>
  </si>
  <si>
    <t>Капітальний ремонт прилеглої території дитячої школи мистецтв, провулок Гастелло, 3 м.Черкаси</t>
  </si>
  <si>
    <t>2.2.96.8</t>
  </si>
  <si>
    <t>Капітальний ремонт будівлі (влаштування автоматичної системи пожежної сигналізації та оповіщення, автоматичної системи пожежогасіння) ФІМЛІ ЧМР</t>
  </si>
  <si>
    <t>2.2.96.9</t>
  </si>
  <si>
    <t xml:space="preserve">Проведено процедуру закупівлі. Укладено договори. </t>
  </si>
  <si>
    <t>Придбання обладнання і предметів довгострокового користування для КНП "Черкаська міська консультативно-діагностична поліклініка" (внески в статутний капітал КНП "Черкаська міська консультативно-діагностична поліклініка")</t>
  </si>
  <si>
    <r>
      <t>Дія виконана частково</t>
    </r>
    <r>
      <rPr>
        <b/>
        <sz val="8"/>
        <rFont val="Times New Roman"/>
        <family val="1"/>
        <charset val="204"/>
      </rPr>
      <t xml:space="preserve">
</t>
    </r>
    <r>
      <rPr>
        <sz val="8"/>
        <rFont val="Times New Roman"/>
        <family val="1"/>
        <charset val="204"/>
      </rPr>
      <t>Внесено зміни до річного плану</t>
    </r>
  </si>
  <si>
    <t>Подано заявку на проведення конкурсних торгів</t>
  </si>
  <si>
    <t>3.1.1.26</t>
  </si>
  <si>
    <t>Роботи з капітального ремонту ліфтів виконані</t>
  </si>
  <si>
    <t>3.2.1.12</t>
  </si>
  <si>
    <t>Капітальний ремонт будівлі КНП "Перший Черкаський міський центр первинної медико-санітарної допомоги" (з розробкою ПКД) (внески в статутний капітал КНП "Перший Черкаський міський центр первинної медико-санітарної допомоги")</t>
  </si>
  <si>
    <t>Капітальний ремонт будівлі КНП "Черкаський міський пологовий будинок ’Центр матері та дитини" по вул. Чехова,101 (внески в статутний капітал КНП "Черкаський міський пологовий будинок ’Центр матері та дитини" )</t>
  </si>
  <si>
    <t>Капітальний ремонт будівель КЗ "Черкаська міська дитяча лікарня ЧМР" за адресою м.Черкаси вул.Кобзарська,40 (поліклініка № 2) (ліве крило) (внески в статутний капітал КНП "Черкаська міська дитяча лікарня")</t>
  </si>
  <si>
    <t>Капітальний ремонт будівлі КНП ’Черкаська міська консультативно-діагностична поліклініка’ за адресою вул. В’ячеслава Чорновола, 9 (відокремлення системи опалення та гарячого водопостачання) (внески в статутний капітал КНП "Черкаська міська консультативно-діагностична поліклініка")</t>
  </si>
  <si>
    <t>Розроблено ПКД, експертний звіт від 22.04.19 №24-0231-19, розпочато роботи</t>
  </si>
  <si>
    <t>1. Реалізація дії</t>
  </si>
  <si>
    <t>Управління інформаційної політики Черкаської міської ради</t>
  </si>
  <si>
    <t xml:space="preserve">до 25.12
</t>
  </si>
  <si>
    <t>4.2.2.19</t>
  </si>
  <si>
    <t>Придбання комп’ютерної та копіювальної техніки для Територіального центру надання соціальних послуг м. Черкаси</t>
  </si>
  <si>
    <t>1.Вивчення пропозицій по придбанню копіювальної техніки</t>
  </si>
  <si>
    <t>2.Укладання договору на придбання копіювальної техніки</t>
  </si>
  <si>
    <t>Укладено договір №06/19-1 від 11.06.2019 з ФОП Бондаренко М.П.</t>
  </si>
  <si>
    <t>3.Придбання копіювальної техніки</t>
  </si>
  <si>
    <t>Придбано техніку та оплачено 70,0 тис.грн.</t>
  </si>
  <si>
    <t>Управління з питань державної реєстрації Черкаської міської ради</t>
  </si>
  <si>
    <t>з 01.11 до 27.12</t>
  </si>
  <si>
    <t>4.Отримання стаціонарного металевого стелажного обладнання</t>
  </si>
  <si>
    <t>4.2.3.24</t>
  </si>
  <si>
    <t xml:space="preserve">Придбання рухомого металевого стелажного обладнання </t>
  </si>
  <si>
    <t xml:space="preserve">1. Оформлення заявки на проведення процедури закупівлі                                      </t>
  </si>
  <si>
    <t>до 07.10</t>
  </si>
  <si>
    <t xml:space="preserve">Дія виконана частково
Оформлено заявку на проведення процедури закупівлі     </t>
  </si>
  <si>
    <t xml:space="preserve"> 2. Вивчення пропозицій по придбанню стелажного обладнання</t>
  </si>
  <si>
    <t>3. Визначення переможця та укладання з ним договору на придбання стелажного обладнання</t>
  </si>
  <si>
    <t>4. Придбання та встановлення  стелажного обладнання</t>
  </si>
  <si>
    <t>5. Оплата стелажного обладнання</t>
  </si>
  <si>
    <t>до 06.12</t>
  </si>
  <si>
    <t>Дія виконана частково
Придбано 2 кондиціонера</t>
  </si>
  <si>
    <t>4.2.4.15</t>
  </si>
  <si>
    <t xml:space="preserve">Придбання предметів довгострокового користування </t>
  </si>
  <si>
    <t xml:space="preserve">1.  Вивчення пропозицій по придбанню одного кондиціонера                                                                                </t>
  </si>
  <si>
    <t>до 13.09</t>
  </si>
  <si>
    <t>Дія виконана частково
Вивчені пропозиції по придбанню одного кондиціонера</t>
  </si>
  <si>
    <t xml:space="preserve">2. Укладання договору на придбання та встановлення одного кондиціонера   </t>
  </si>
  <si>
    <t>Укладено договір на придбання та встановлення одного кондиціонера</t>
  </si>
  <si>
    <t>3. Придбання та встановлення одного кондиціонера</t>
  </si>
  <si>
    <t>Придбано та встановлено один кондиціонер</t>
  </si>
  <si>
    <t xml:space="preserve">4. Вивчення пропозицій по придбанню другого кондиціонера  </t>
  </si>
  <si>
    <t xml:space="preserve">5. Укладання договору на придбання та встановлення другого кондиціонера   </t>
  </si>
  <si>
    <t>до 08.11</t>
  </si>
  <si>
    <t>6. Придбання та встановлення другого кондиціонера</t>
  </si>
  <si>
    <t>до 29.11</t>
  </si>
  <si>
    <t>4.2.4.16</t>
  </si>
  <si>
    <t>Територіальний центр надання соціальних послуг м.Черкаси, департамент соціальної політики</t>
  </si>
  <si>
    <t>Дія виконана частково
Обрано найспріятливішу пропозицію, обговорюються умови договору</t>
  </si>
  <si>
    <t>4.2.4.17</t>
  </si>
  <si>
    <t xml:space="preserve">Управління державного архітектурно-будівельного контролю </t>
  </si>
  <si>
    <t>з 01.10 до 31.10</t>
  </si>
  <si>
    <t>1.Оформити та подати заявку для проведення процедури державних закупівель до комітету з конкурсних торгів</t>
  </si>
  <si>
    <t>Укладено договір з ТОВ ВП Автоснаб</t>
  </si>
  <si>
    <t>Департамент житлово-комунального комплексу, КП "Дирекція парків"’</t>
  </si>
  <si>
    <t>Подано заявку на проведення процедури закупівлі підрядних робіт. Оголошено процедуру проведення закупівлі підрядних робіт. Процедуру закупівлі підрядних робіт відмінено у звязку з  рішенням Черкаської міської ради про зняття асигнувань</t>
  </si>
  <si>
    <t>Дія виконана частково
Укладено договір на виконання проектно-кошторисної документації. 
Оплачено наданий акт виконаних робіт. Виготовлено проектну документацію та отримано позитивний експертний звіт</t>
  </si>
  <si>
    <t xml:space="preserve">
до 27.12</t>
  </si>
  <si>
    <t>Дія виконана частково
Укладено та оплачено договір на вишукувальні роботи.
Укладено договір на виготовлення проектно-кошторисної документації.
Виготовлено проектно-кошторисну документацію та отримано позитивний експертний звіт</t>
  </si>
  <si>
    <t>Дія виконана частково
Укладено та оплачено договір на вишукувальні роботи.
Укладено договір на виготовлення проектно-кошторисної документації
Виготовлено проектно-кошторисну документацію та отримано позитивний експертний звіт</t>
  </si>
  <si>
    <t>Дія виконана.
Укладено договори на придбання обладнання</t>
  </si>
  <si>
    <t>Обладнання придбано та встановлено</t>
  </si>
  <si>
    <t>Дія не виконана через відсутність згоди мешканців будинку</t>
  </si>
  <si>
    <t>Дія не виконана (відсутнє фінансування із міського бюджету)</t>
  </si>
  <si>
    <t>Дія виконана частково
Частково виконані роботи</t>
  </si>
  <si>
    <t>1.1.1.20</t>
  </si>
  <si>
    <t>Капітальний ремонт мережі теплопостачання та гарячого водопостачання від ТК-62-5-3 до житлового будинку по вул.Генерала Момота, 15/1 в м.Черкаси (внески в статутний капітал КПТМ “Черкаситеплокомуненерго”)</t>
  </si>
  <si>
    <t>Департамент житлово-комунального комплексу, КПТМ “Черкаситеплокомуненерго”</t>
  </si>
  <si>
    <t>Дія виконана
Встановлено 5 наземних пожежних гідрантів</t>
  </si>
  <si>
    <t>Дія виконана частково
Виготовлено ПКД. Роботи не розпочинались через недостатній обсяг передбачених коштів в бюджеті</t>
  </si>
  <si>
    <t>1.1.2.15</t>
  </si>
  <si>
    <t>Реконструкція мережі водопостачання в районі будинків №162-170 по вулиці Грушевського (внески в статутний капітал КП “Черкасиводоканал”)</t>
  </si>
  <si>
    <t>Департамент житлово-комунального комплексу, КП “Черкасиводоканал”</t>
  </si>
  <si>
    <t>Дія не виконана
(кошти кошти передбачені у кінці року (рішенням міської ради від 13.1.2019 № 2-5360 "Про внесення змін до рішення міської ради від 24.01.2019 № 2-3735 «Про міський бюджет на 2019 рік»")</t>
  </si>
  <si>
    <t>Дія виконана частково
Виконавчим комітетом прийнято 118 рішень, з них фактично профінансовано 63 рішення</t>
  </si>
  <si>
    <t>Дія не виконана, у зв'язку із зняттям будинків з балансу 31.05.2019  відповідно до рішення виконавчого комітету №550 від 13.05.2019</t>
  </si>
  <si>
    <t>Дія виконана частково. Укладено договори на виконання підрядних робіт та робіт з авторського та технічного нагляду
В зв'язку з відсутністю фінансування видатків бюджету розвитку виконання дії буде перенесено на 2020 рік</t>
  </si>
  <si>
    <t>Дія не виконана
Підряднику направлено претензію</t>
  </si>
  <si>
    <t>Дія виконана
Роботи виконано частково. Здійснено корегування ПКД. Завершення робіт заплановано на 2020 рік</t>
  </si>
  <si>
    <t>1.1.3.180</t>
  </si>
  <si>
    <t>1.Підготовка проектів рішень ЧМР про розподіл коштів на капітальний ремонт житлових будинків</t>
  </si>
  <si>
    <t>Дія не виконана через відсутність поданих до департаменту ЖКК протоколів загальних зборів співвласників багатоквартирних будинків</t>
  </si>
  <si>
    <t>2.Прийняття актів виконаних робіт</t>
  </si>
  <si>
    <t>3.Підготовка договору на отримання трансфертів на здійснення видатків</t>
  </si>
  <si>
    <t xml:space="preserve">Дія не виконана (відсутнє фінансування із міського бюджету) </t>
  </si>
  <si>
    <t>Укладено договори на виконання підрядних робіт та робіт з авторського та технічного нагляду
Оплачено акти виконаних підрядних робіт
Виконано, але не оплачено акти виконаних робіт на суму 1002337,07 грн.
В зв'язку з відсутністю фінансування видатків бюджету розвитку виконання дії буде перенесено на 2020 рік</t>
  </si>
  <si>
    <t>Дія не виконана
Через відмову ОСББ надавати доступ для встановлення</t>
  </si>
  <si>
    <t>Дія не виконана
Роботи будуть здійснені у 2020 році</t>
  </si>
  <si>
    <t>Укладено договори на виконання підрядних робіт та робіт з авторського та технічного нагляду
Оплачено аванс на виконання підрядних робіт
В зв'язку з відсутністю фінансування видатків бюджету розвитку виконання дії буде перенесено на 2020 рік</t>
  </si>
  <si>
    <t>Дія виконана частково
Продовження виконання робіт заплановане на 2020 рік</t>
  </si>
  <si>
    <t>Будівництво полігону твердих побутових відходів в районі с. Руська Поляна</t>
  </si>
  <si>
    <t>Дія виконана частково. Укладено договір на виконання ОВД.  У зв'язку з відсутністю фінансування видатків бюджету розвитку, виконання дії буде перенесено на 2020 рік</t>
  </si>
  <si>
    <t>Дія не виконана
У зв'язку з невчасним корегуванням ПКД, заявки на оплату актів виконаних робіт не профінансовані</t>
  </si>
  <si>
    <t>Дія виконана
Придбано товар у кількості 105 шт.</t>
  </si>
  <si>
    <t>Дія не виконана
У зв'язку з невчасним виготовленням ПКД, заявки на оплату актів виконаних робіт не профінансовані</t>
  </si>
  <si>
    <t>Дія виконана частково
Виготовлено ПКД
Роботи не виконані в зв'язку з  недостатнім обсягом передбачених коштів у міському бюджеті для заключення договору з підрядником</t>
  </si>
  <si>
    <t>Дія виконана частково
Роботи виконані в повному обсязі, але не профінансовані</t>
  </si>
  <si>
    <t>1.1.5.40</t>
  </si>
  <si>
    <t>Будівництво контейнерного майданчика для збору ТПВ за адресою Героїв Дніпра, 53</t>
  </si>
  <si>
    <t xml:space="preserve">Департамент
 житлово-комунального комплексу,
КП "Черкаська служба чистоти
</t>
  </si>
  <si>
    <t>Дія виконана частково
Придбано рециклер, на решту техніки укладені договора, фінансування не здійснювалось через невиконання міського бюджету</t>
  </si>
  <si>
    <t>1.2.1.146</t>
  </si>
  <si>
    <t xml:space="preserve">Придбання гідрокостюмів сухого типу (програма забезпечення рятувальних заходів на водних об'єктах м. Черкаси комунальною установою "Черкаська міська комунальна аварійно-рятувальна служба" на 2018-2020 роки) </t>
  </si>
  <si>
    <t>Дія не виконана
(відсутнє фінансування із міського бюджету)</t>
  </si>
  <si>
    <t>Дія виконана у межах затверджених видатків. Завершення робіт заплановане на 2020 рік.</t>
  </si>
  <si>
    <t>Дія виконана у межах призначень: виготовлено ПКД на капремонт 14 об'єктів, роботи виконано по 12 об'єктах</t>
  </si>
  <si>
    <t>Дія виконана частково
Виготовлено ПКД
Роботи завершено</t>
  </si>
  <si>
    <t>Дія виконана частково
Виготовлено ПКД, укладений договір на виконання робіт на 2019-2020 роки</t>
  </si>
  <si>
    <t>Дія не виконана
Роботи заплановані на 2020 рік</t>
  </si>
  <si>
    <t>Дія виконана частково
Виготовлено ПКД, частково виконані роботи. Завершення робіт у 2020 році</t>
  </si>
  <si>
    <t>Дія виконана частково
Виготовлено ПКД, завершення робіт заплановане на 2020 рік</t>
  </si>
  <si>
    <t>1.3.3.343</t>
  </si>
  <si>
    <t>Капітальний ремонт вул.Пацаєва (встановлення світлофору біля ЗОШ № 14) в м.Черкаси</t>
  </si>
  <si>
    <t xml:space="preserve">Дія не виконана </t>
  </si>
  <si>
    <t>Дія виконана частково
Проведено процедуру закупівлі підрядних робіт та визначено переможця. Укладено договір на виконання будівельних робіт, оплачено аванс
В зв'язку з відсутністю фінансування видатків бюджету розвитку виконання дії буде перенесено на 2020 рік</t>
  </si>
  <si>
    <t>Дія виконана частково
Проведено процедуру закупівлі підрядних робіт та визначено переможця. Укладено договір на виконання будівельних робіт
В зв'язку з відсутністю фінансування видатків бюджету розвитку виконання дії буде перенесено на 2020 рік</t>
  </si>
  <si>
    <t>Дія виконана частково
Укладено договори на продовження підрядних робіт та робіт з  технічного нагляду. Оплачено надані акти виконаних робіт
В зв'язку з відсутністю фінансування видатків бюджету розвитку виконання дії буде перенесено на 2020 рік</t>
  </si>
  <si>
    <t>Дія виконана частково
Укладено договори на продовження підрядних робіт та робіт з авторського та технічного нагляду
В зв'язку з відсутністю фінансування видатків бюджету розвитку виконання дії буде перенесено на 2020 рік</t>
  </si>
  <si>
    <t>Дія виконана частково
Укладено договори на продовження підрядних робіт та робіт з авторського та технічного нагляду. Оплачено надані акти виконаних робіт
В зв'язку з відсутністю фінансування видатків бюджету розвитку виконання дії буде перенесено на 2020 рік</t>
  </si>
  <si>
    <t>Дія виконана частково
Подана заявка на проведення процедури закупівлі підрядних робіт. Оголошено процедуру проведення закупівлі підрядних робіт. Проведено процедуру закупівлі підрядних робіт та визначено переможця. Укладено договори на виконання будівельних робіт та робіт з авторського та технічного нагляду. Оплачено аванс
В зв'язку з відсутністю фінансування видатків бюджету розвитку виконання дії буде перенесено на 2020 рік</t>
  </si>
  <si>
    <t>Дія виконана частково. Підготовлено проект  договору по технічному нагляду, але у  зв'язку з відсутністю фінансування видатків бюджету розвитку, виконання дії буде перенесено на 2020 рік</t>
  </si>
  <si>
    <t xml:space="preserve">Реконструкція із застосуванням щебенево-мастичного асфальтобетону вул. Енгельса від бульв. Шевченка до вул. Бидгощської </t>
  </si>
  <si>
    <t>Дія не виконана у  зв'язку з відсутністю фінансування видатків бюджету розвитку, виконання дії буде перенесено на 2020 рік</t>
  </si>
  <si>
    <t xml:space="preserve">Реконструкція із застосуванням щебенево-мастичного асфальтобетону вул. Смілянської від вул. Фрунзе до вул. 30- річчя Перемоги </t>
  </si>
  <si>
    <t>Дія виконана
Здійснено коригування ПКД, роботи виконані</t>
  </si>
  <si>
    <t xml:space="preserve">Подана заявка на проведення процедури закупівлі підрядних робіт. Оголошено процедуру проведення закупівлі підрядних робіт. Проведено процедуру закупівлі підрядних робіт та визначено переможця. Укладено договори на виконання будівельних робіт та робіт з авторського та технічного нагляду. Оплачено аванс
У  зв'язку з відсутністю фінансування видатків бюджету розвитку, виконання дії буде перенесено на 2020 рік
</t>
  </si>
  <si>
    <t>Дія виконана частково
Укладено договір на виконання проектних робіт. У  зв'язку з відсутністю фінансування видатків бюджету розвитку, виконання дії буде перенесено на 2020 рік</t>
  </si>
  <si>
    <t>Дія виконана частково. Укладено договір на виконання проектних робіт.  У  зв'язку з відсутністю фінансування видатків бюджету розвитку, виконання дії буде перенесено на 2020 рік</t>
  </si>
  <si>
    <t>Дія виконана частково
Укладено договір на виконання проектних робіт
 У  зв'язку з відсутністю фінансування видатків бюджету розвитку, виконання дії буде перенесено на 2020 рік</t>
  </si>
  <si>
    <t>Дія виконана частково
Укладено та оплачено договір на вишукувальні роботи.
Укладено договір на виготовлення проектно-кошторисної документації. Виготовлено проектно-кошторисну документацію та отримано позитивний експертний звіт. Укладено договори на виконання будівельних робіт та робіт з авторського та технічного нагляду
 У  зв'язку з відсутністю фінансування видатків бюджету розвитку, виконання дії буде перенесено на 2020 рік</t>
  </si>
  <si>
    <t>Дія виконана частково
 У  зв'язку з відсутністю фінансування видатків бюджету розвитку, виконання дії буде перенесено на 2020 рік
Укладено договір на вишукувальні роботи. Укладено договір на виконання проектних робіт</t>
  </si>
  <si>
    <t>Дія виконана частково
Укладено та оплачено договір на вишукувальні роботи.
 У  зв'язку з відсутністю фінансування видатків бюджету розвитку, виконання дії буде перенесено на 2020 рік
Укладено договір на виготовлення проектно-кошторисної документації. Виготовлено проектно-кошторисну документацію та отримано позитивний експертний звіт. Укладено договори на виконання будівельних робіт та робіт з авторського та технічного нагляду</t>
  </si>
  <si>
    <t>Дія виконана частково
Укладено договір на виготовлення проектно-кошторисної документації.
Частково оплачено
 У  зв'язку з відсутністю фінансування видатків бюджету розвитку, виконання дії буде перенесено на 2020 рік</t>
  </si>
  <si>
    <t>Дія виконана частково
Виготовлено ПКД, виконано частину робіт, завершення робіт у 2020 році</t>
  </si>
  <si>
    <t>Дія виконана частково
Виконано частину робіт, завершення робіт у 2020 році</t>
  </si>
  <si>
    <t>Дія виконана частково. Укладено договір на виконання проектно-вишукувальних робіт. 
У  зв'язку з відсутністю фінансування видатків бюджету розвитку, виконання дії буде перенесено на 2020 рік</t>
  </si>
  <si>
    <t>Дія виконана частково
Укладено договори  на виконання вишукувальних та проектних робіт
У  зв'язку з відсутністю фінансування видатків бюджету розвитку, виконання дії буде перенесено на 2020 рік</t>
  </si>
  <si>
    <t>1.3.8.89</t>
  </si>
  <si>
    <t>Реконструкція  вул. Сержанта Жужоми від вул. Гагаріна до вул. Г. Дніпра м. Черкаси</t>
  </si>
  <si>
    <t>Дія виконана частково. Підготовлено проект  додаткової угоди до договору на виконання проектних робіт, але у  зв'язку з відсутністю фінансування видатків бюджету розвитку виконання дії буде перенесено на 2020 рік</t>
  </si>
  <si>
    <t>Дія виконана частково
Частково виконані роботи (через значну вартість об'єкта)</t>
  </si>
  <si>
    <t>Дія виконана частково
Укладено договори на продовження підрядних робіт та робіт з  технічного нагляду. Оплачено надані акти виконаних робіт
у  зв'язку з відсутністю фінансування видатків бюджету розвитку виконання дії буде перенесено на 2020 рік</t>
  </si>
  <si>
    <t>Дія виконана частково
Укладено та оплачено договір на вишукувальні роботи.
Укладено договір на виготовлення проектно-кошторисної документації. Виготовлено проектно-кошторисну документацію та отримано позитивний експертний звіт. Укладено договори на виконання будівельних робіт та робіт з авторського та технічного нагляду
у  зв'язку з відсутністю фінансування видатків бюджету розвитку виконання дії буде перенесено на 2020 рік</t>
  </si>
  <si>
    <t>Дія виконана частково
Укладено договори на продовження підрядних робіт та робіт з авторського та технічного нагляду. Оплачено надані акти виконаних робіт
у  зв'язку з відсутністю фінансування видатків бюджету розвитку виконання дії буде перенесено на 2020 рік</t>
  </si>
  <si>
    <t>Укладено договори на виконання будівельних робіт та  робіт з авторського та технічного нагляду. Оплачено аванс та акт виконаних робіт
у  зв'язку з відсутністю фінансування видатків бюджету розвитку виконання дії буде перенесено на 2020 рік</t>
  </si>
  <si>
    <t>Укладено договори на виконання будівельних робіт та  робіт з авторського та технічного нагляду
у  зв'язку з відсутністю фінансування видатків бюджету розвитку виконання дії буде перенесено на 2020 рік</t>
  </si>
  <si>
    <t>Укладено договори на виконання будівельних робіт та робіт з авторського та технічного нагляду
у  зв'язку з відсутністю фінансування видатків бюджету розвитку виконання дії буде перенесено на 2020 рік</t>
  </si>
  <si>
    <t>Дія виконана частково
Виготовлено проектно-кошторисну документацію та отримано позитивний експертний звіт. 
Проведено процедуру закупівлі підрядних робіт та визначено переможця. 
Укладено договори на виконання підрядних робіт та робіт з авторського та технічного нагляду
Оплачено надані акти виконаних робіт
у  зв'язку з відсутністю фінансування видатків бюджету розвитку виконання дії буде перенесено на 2020 рік</t>
  </si>
  <si>
    <t>Подано заявку на проведення процедури закупівлі підрядних робіт. Оголошено процедуру проведення закупівлі підрядних робіт
Проведено процедуру закупівлі робіт та визначено переможця. Укладено договори на виконання підрядних робіт та робіт з авторського та технічного нагляду
у  зв'язку з відсутністю фінансування видатків бюджету розвитку виконання дії буде перенесено на 2020 рік</t>
  </si>
  <si>
    <t>Дія виконана частково
Виготовлено ПКД
Виконання робіт у 2020 році</t>
  </si>
  <si>
    <t>1.3.9.280</t>
  </si>
  <si>
    <t>Капітальний ремонт вул.Хрещатик (тротуар, паркувальний майданчик, непарна сторона) від вул.Франка до вул.Пушкіна</t>
  </si>
  <si>
    <t>Дія не виконана (відповідно до помісячного розпису видатки передбачені на листопад, тому підрядник не розпочинав роботи)</t>
  </si>
  <si>
    <t>Дія не виконана
Тендерний договір (тристоронній). Невчасні зміни до коригування договору (виконання робіт) у зв'язку з ліквідацією тендерного комітету.</t>
  </si>
  <si>
    <t>Дія не виконана
Не виконано тому, що лише 13 грудня 2019 року Черкаська міська рада прийняла рішення від 13.12.2019 №2-5503 "Про надання депаратменту житлово-комунального комплексу Черкаської міської ради дозволу на розробку робочого проекту землеустрою земельної ділянки щодо зняття, перенесення, збереження та використання поверхневого шару грунту (родючого шару грунту) земельної ділянки, розташованої по вул. Промисловій"</t>
  </si>
  <si>
    <t>Дія виконана частково
Здійснено коригування ПКД
Проводиться тендер</t>
  </si>
  <si>
    <t>Дія не виконана
Справа знаходилася на судовому розглядів</t>
  </si>
  <si>
    <t>Реконструкція адміністративної будівлі в Дитячому парку по вул.Хрещатик, 168 в м.Черкаси без зміни зовнішніх геометричних розмірів фундаментів (внески в статутний капітал КП ’Дирекція парків’)</t>
  </si>
  <si>
    <t xml:space="preserve">Дія виконана частково
Здійснено коригування ПКД </t>
  </si>
  <si>
    <t>Дія не виконана
Фінансування проектних робіт перенесено на 2020 рік</t>
  </si>
  <si>
    <t xml:space="preserve">Будівництво (розміщення) атракціону "Колесо огляду" в парку "Сосновий Бір" (відновлення) по вул. Дахнівській, 121 в м. Черкаси (внески в статутний капітал КП "Дирекція парків") </t>
  </si>
  <si>
    <t>Дія виконана
Роботи завершені, оплату здійснено частково через невиконання міського бюджету</t>
  </si>
  <si>
    <t>Дія виконана 
Виготовлено ПКД
Роботи завершені</t>
  </si>
  <si>
    <t>Дія виконана частково
Укладено договір на проектно-вишукувальні роботи
у  зв'язку з відсутністю фінансування видатків бюджету розвитку виконання дії буде перенесено на 2020 рік</t>
  </si>
  <si>
    <t>Дія виконана частково
Укладено договір на вишукувальні роботи
у  зв'язку з відсутністю фінансування видатків бюджету розвитку виконання дії буде перенесено на 2020 рік</t>
  </si>
  <si>
    <t>Дія не виконана
Фінансування робіт перенесено на 2020 рік</t>
  </si>
  <si>
    <t>Будівництво пляжу "Соснівський" (зовнішні мережі водопостачання, водовідведення з облаштуванням літніх душових, зовнішні мережі електропостачання) по вул.Гагаріна в м.Черкаси (внески в статутний капітал КП ’Дирекція парків’)</t>
  </si>
  <si>
    <t>Дія не виконана
(перенесено об'єкт на 2020 рік)</t>
  </si>
  <si>
    <t xml:space="preserve">Дія виконана
Виготовлено ПКД
Роботи виконані
</t>
  </si>
  <si>
    <t>1.4.1.118</t>
  </si>
  <si>
    <t>Придбання штучної новорічної ялинки та новорічних інсталяцій</t>
  </si>
  <si>
    <t xml:space="preserve">
Департамент освіти та гуманітарної політики
</t>
  </si>
  <si>
    <t>Укладено договір на  коригування проектно-кошторисної документації.
Проведено коригування проектно-кошторисної документації та отримано позитивний експертний звіт. Оплачено наданий акт виконаних робіт.
у  зв'язку з відсутністю фінансування видатків бюджету розвитку виконання дії буде перенесено на 2020 рік</t>
  </si>
  <si>
    <t>Дія виконана, громадські консультації проведені, виконавець робіт визначений</t>
  </si>
  <si>
    <t>У зв'язку з результатами громадських консультацій та стислих термінів  виконання  обраного проекту договір не укладався.</t>
  </si>
  <si>
    <t>У зв'язку з відсутністю укладеного договору проект рішення не готувався.</t>
  </si>
  <si>
    <t>Не встановлено</t>
  </si>
  <si>
    <t>Дія виконана, виконавця робіт визначено, договір укладено.</t>
  </si>
  <si>
    <t>Дія виконана, проект рішення підготовлено.</t>
  </si>
  <si>
    <t>В зв'язку з відсутністю фінансування видатків бюджету розвитку виконання дії буде перенесено на 2020 рік</t>
  </si>
  <si>
    <t>Дія виконана частково. Укладено додаткову угоду до договору на виконання проектних робіт, у  зв'язку з відсутністю фінансування видатків бюджету розвитку виконання дії буде перенесено на 2020 рік</t>
  </si>
  <si>
    <t xml:space="preserve">Управління інформаційної політики </t>
  </si>
  <si>
    <t>Дія виконана частково
Виготовлено ПКД, кошти на виконання ремонту перенесено на 2020 рік</t>
  </si>
  <si>
    <t xml:space="preserve">Дія виконана частково
Визначений постачальник
Укладено договір на виготовлення ПКД, 
Виготовлено ПКД,
Укладено договір на виконання робіт </t>
  </si>
  <si>
    <t>Дія виконана частково
Визначений постачальник, проводився процес укладання договору
Виконання дії призупинено, у зв'язку із відсутністю фінансування із міського бюджету</t>
  </si>
  <si>
    <t xml:space="preserve">Дія виконана 
Визначений постачальник
Укладено договір на виготовлення ПКД, 
Виготовлено ПКД,
Укладено договір на виконання робіт зареєстровано в Казначействі
Роботи виконані
</t>
  </si>
  <si>
    <t>Придбання обладнання для облаштування муніципальних ярмарків (торгівельних павільйонів, прилавків) по вул.Сумгаїтська поблизу будинку 69 (внески в статутний капітал КП ’Черкаські ринки’)</t>
  </si>
  <si>
    <t>Дія виконана 
Визначений постачальник
Укладено договір на придбання товару
Обладнання придбано та встановлено</t>
  </si>
  <si>
    <t>Дія виконана частково
Проведено процедуру закупівлі
Укладено договір на виготовлення ПКД, 
Виготовлено ПКД,
Укладено договір на виконання робіт зареєстровано в Казначействі
Оплачено аванс на виконання робіт на суму 1407, 0 тис. грн. Роботи перенесено на 202 рік</t>
  </si>
  <si>
    <t>Придбання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(внески в статутний капітал КП ’Черкаські ринки’ ЧМР)</t>
  </si>
  <si>
    <t>Дія виконана 
Оголошено процедуру закупілві
Укладено договір на придбання товару
Обладнання придбано та встановлено</t>
  </si>
  <si>
    <t>Дія виконана частково
Проводився пошук постачальника
Виконання дії призупинено, у зв'язку із відсутністю фінансування із міського бюджету</t>
  </si>
  <si>
    <t>Дія виконана.
Укладено договір та оплачено акт виконаних робіт по вишукувальних роботах.
Укладено договір на виконання проектних робіт
Виготовлено проектно-кошторисну документацію та отримано позитивний експертний звіт</t>
  </si>
  <si>
    <t>Укладено договори на виконання будівельних робіт та робіт з авторського та технічного нагляду.
Готується декларація про введення обєкту в експлуатацію.</t>
  </si>
  <si>
    <t xml:space="preserve">Дія не виконана
(відсутнє фінансування із міського бюджету)
</t>
  </si>
  <si>
    <t>Дія виконана частково
Роботи завершені та йде процес здання в експлуатацію</t>
  </si>
  <si>
    <t>Дія виконана частково
Укладено додаткову угоду на роботи
договір № 42 від 19.12.2018 р.  ТОВ "БМК-1", ремонтні роботи тривають</t>
  </si>
  <si>
    <t>Оплачено 281,7 тис.грн.                     залишок фінансування перенесено на 2020 рік</t>
  </si>
  <si>
    <t>Фінансування робіт перенесено на 2020 рік з корегуванням</t>
  </si>
  <si>
    <t>Заявка подана - фінансування відсутнє</t>
  </si>
  <si>
    <t>Дія призупинена через відсутність фінансування</t>
  </si>
  <si>
    <t xml:space="preserve">Дія виконана частково
Тривають ремонтні роботи, виконавець - ТОВ "НПІ УКРСПЕЦЗЕМ" </t>
  </si>
  <si>
    <t>Дія виконана частково
Укладено договір на виготовлення ПКД 
Виготовлено ПКД 
Роботи виконуються</t>
  </si>
  <si>
    <t xml:space="preserve">Будівництво ДНЗ за адресою вул. Г. Дніпра, 87 м. Черкаси </t>
  </si>
  <si>
    <t>Проводиться процедура закупівлі підрядних робіт
Проведено процедуру закупівлі та визначено переможця.
Укладено договори на виконання будівельних робіт та робіт з авторського та технічного нагляду
Оплачено аванс
У  зв'язку з відсутністю фінансування видатків бюджету розвитку, виконання дії буде перенесено на 2020 рік</t>
  </si>
  <si>
    <t>Будівництво мультифункціонального майданчика для занять ігровими видами спорту за адресою: вулиця Героїв Дніпра в м. Черкаси (за рахунок субвенції з державного бюджету - 749 919,0 грн.) (внески в статутний капітал КП "Спортивний комплекс "Будівельник"")</t>
  </si>
  <si>
    <t>Дія виконана частково
Частково придбано товар</t>
  </si>
  <si>
    <t xml:space="preserve">Дія не виконана (відсутнє фінасування із міського бюджету) </t>
  </si>
  <si>
    <t>Дія не виконана (відсутнє фінасування із міського бюджету)</t>
  </si>
  <si>
    <t xml:space="preserve">Дія виконана 
Придбано обладнання </t>
  </si>
  <si>
    <t xml:space="preserve">Дія не виконана (відсутнє фінасування із міського бюджету). </t>
  </si>
  <si>
    <t>Частково виконані роботи 
Об'єкт перехідний на 2020 рік</t>
  </si>
  <si>
    <t>Придбання та встановлення теплообмінника для басейну КП "Центральний стадіон" ЧМР (внески в статутний капітал КП ’Центральний стадіон’)</t>
  </si>
  <si>
    <t>Дія виконана частково 
Частково придбано обладнання</t>
  </si>
  <si>
    <t>Дія виконана частково
Частково придбано обладнання</t>
  </si>
  <si>
    <t>Дія виконана частково
Роботи виконані частково
Проводиться коригування ПКД</t>
  </si>
  <si>
    <t>Дія виконана 
Придбано обладнання та устаткування</t>
  </si>
  <si>
    <t>Дія виконана частково                 Виготовлено ПКД</t>
  </si>
  <si>
    <t>2.2.1.167</t>
  </si>
  <si>
    <t>Придбання  станції насосної для залу боксу КДЮСШ "Вікторія"</t>
  </si>
  <si>
    <t>2.2.1.168</t>
  </si>
  <si>
    <t>Придбання тренажеру “Тележка” для відділення плавання КДЮСШ № 2 ЧМР</t>
  </si>
  <si>
    <t>2.2.1.169</t>
  </si>
  <si>
    <t>Придбання тренажерів для ДЮСШ з веслування ЧМР</t>
  </si>
  <si>
    <t>2.2.1.170</t>
  </si>
  <si>
    <t xml:space="preserve">Придбання татамі-пазли для КДЮСШ "Вікторія" ЧМР </t>
  </si>
  <si>
    <t>2.2.1.171</t>
  </si>
  <si>
    <t>Придбання пральної машини для КП "Центральний стадіон" вул.Смілянська, 78 (внески в статутний капітал КП “Центральний стадіон”)</t>
  </si>
  <si>
    <t>Департамент освіти та гуманітарної політики, КП “Центральний стадіон”</t>
  </si>
  <si>
    <t>2.2.1.172</t>
  </si>
  <si>
    <t>Придбання машини для сушки постільної білизни для КП "Центральний стадіон" вул.Смілянська, 78 (внески в статутний капітал КП “Центральний стадіон”)</t>
  </si>
  <si>
    <t>2.2.1.173</t>
  </si>
  <si>
    <t>Придбання пресу прасувального для КП "Центральний стадіон" вул.Смілянська, 78 (внески в статутний капітал КП “Центральний стадіон”)</t>
  </si>
  <si>
    <t>2.2.2.3</t>
  </si>
  <si>
    <t>Придбання побутової техніки та обладнання для ДНЗ № 1 "Дюймовочка"</t>
  </si>
  <si>
    <t>Дія виконана частково                       Виготовлено ПКД</t>
  </si>
  <si>
    <t>Частково виконані роботи</t>
  </si>
  <si>
    <t>2.2.8.7</t>
  </si>
  <si>
    <t>Придбання пральної машини для ДНЗ № 13 "Золотий ключик"</t>
  </si>
  <si>
    <t>Роботи частково виконані (об′єкт перехідний на 2020 рік)</t>
  </si>
  <si>
    <t>2.2.11.11</t>
  </si>
  <si>
    <t>Реконструкція прилеглої території (благоустрій) ДНЗ № 22</t>
  </si>
  <si>
    <t>2.2.11.12</t>
  </si>
  <si>
    <t>Придбання холодильника для ДНЗ № 22</t>
  </si>
  <si>
    <t>Дія виконана 
Придбано техніку</t>
  </si>
  <si>
    <t>Дія не  виконана (відсутнє фінасування із міського бюджету)</t>
  </si>
  <si>
    <t>2.2.17.10</t>
  </si>
  <si>
    <t>Капітальний ремонт будівлі (зовнішні інженерні мережі) ДНЗ № 31</t>
  </si>
  <si>
    <t>Дія не  виконана (відсутнє фінасування із міського бюджету</t>
  </si>
  <si>
    <t xml:space="preserve">Дія виконана 
Скориговано ПКД </t>
  </si>
  <si>
    <t>2.2.26.13</t>
  </si>
  <si>
    <t>Капітальний ремонт будівлі ДНЗ № 43 (санвузли)</t>
  </si>
  <si>
    <t>Дія виконана частково
Виготовлено ПКД. Частково виконані роботи</t>
  </si>
  <si>
    <t>Дія не виконана 
(відсутнє фінансування із міського бюджету)</t>
  </si>
  <si>
    <t>Дія виконана 
Виготовлено ПКД                                  Роботи виконані</t>
  </si>
  <si>
    <t>Дія виконано частково              Виготовлено ПКД</t>
  </si>
  <si>
    <t>Дія виконана 
Скориговано ПКД</t>
  </si>
  <si>
    <t>Дія виконана частково
Проподиться коригування ПКД</t>
  </si>
  <si>
    <t>Дія виконана                                         Роботи виконані</t>
  </si>
  <si>
    <t>Дія виконана частково
Виготовлено ПКД, укладена угода, (відсутнє фінансування із міського бюджету)</t>
  </si>
  <si>
    <t>2.2.55.7</t>
  </si>
  <si>
    <t>Капітальний ремонт будівлі (утеплення фасаду) Черкаського колегіуму "Берегиня"</t>
  </si>
  <si>
    <t>Дія виконана частково
Виготовлено ПКД (відсутнє фінансування із міського бюджету)</t>
  </si>
  <si>
    <t>2.2.55.8</t>
  </si>
  <si>
    <t>Капітальний ремонт будівлі (спортивний майданчик) Черкаського колегіуму "Берегиня"</t>
  </si>
  <si>
    <t>Дія не виконана (відсутнє фінансування із міського бюджету) (об'єкт перехідний на 2020 рік)</t>
  </si>
  <si>
    <t>Дія виконана частково
Частково виконані роботи (відсутнє фінансування із міського бюджету)</t>
  </si>
  <si>
    <t>Капітальний ремонт прилеглої території СШ № 3</t>
  </si>
  <si>
    <t xml:space="preserve">Реконструкція будівлі (спортивний зал) ЗОШ №5 </t>
  </si>
  <si>
    <t>2.2.61.3</t>
  </si>
  <si>
    <t>Капітальний ремонт будівлі (спортивна зала) ЗОШ № 6</t>
  </si>
  <si>
    <t>Дія виконана частково
Виготовлено ПКД  (відсутнє фінансування із міського бюджету)</t>
  </si>
  <si>
    <t>Укладено договори на виконання будівельних робіт та робіт з авторського та технічного нагляду
У  зв'язку з відсутністю фінансування видатків бюджету розвитку, виконання дії буде перенесено на 2020 рік</t>
  </si>
  <si>
    <t>2.2.63.20</t>
  </si>
  <si>
    <t>Придбання комп'ютерної техніки для  Черкаської гімназії № 9</t>
  </si>
  <si>
    <t>2.2.63.21</t>
  </si>
  <si>
    <t>Придбання обладнання для кабінету трудового навчання гімназія № 9</t>
  </si>
  <si>
    <t>2.2.63.22</t>
  </si>
  <si>
    <t>Придбання звукового обладнання гімназія № 9</t>
  </si>
  <si>
    <t>2.2.64.9</t>
  </si>
  <si>
    <t xml:space="preserve">Капітальний ремонт будівлі (покрівля) ЗОШ № 10 </t>
  </si>
  <si>
    <t>Капітальний ремонт будівлі (заміна вікон) СШ № 13</t>
  </si>
  <si>
    <t>Частково виконані роботи Обיєкт перехідний на 2020 рік</t>
  </si>
  <si>
    <t>2.2.69.9</t>
  </si>
  <si>
    <t>Дія виконана частково.                 Виготовлено ПКД Частково виконані роботи Обיєкт перехідний на 2020 рік</t>
  </si>
  <si>
    <t>2.2.70.17</t>
  </si>
  <si>
    <t>Капітальний ремонт будівлі (фасад) СШ № 17</t>
  </si>
  <si>
    <t>2.2.71.10</t>
  </si>
  <si>
    <t>Капітальний ремонт прилеглої території СШ № 18 (штучне покриття спортивного майданчику)</t>
  </si>
  <si>
    <t>Процедура закупівлі не відбулася</t>
  </si>
  <si>
    <t>Дія виконана частково
Виготовлено ПКД   
Розпочато роботи</t>
  </si>
  <si>
    <t xml:space="preserve">Дія виконана частково            Виготовлено ПКД   
Укладені угоди </t>
  </si>
  <si>
    <t>Дія виконано        
Виготовлено ПКД</t>
  </si>
  <si>
    <t xml:space="preserve">Дія виконана частково
Проводиться коригування ПКД </t>
  </si>
  <si>
    <t xml:space="preserve">Дія виконана
Придбано обладнання </t>
  </si>
  <si>
    <t>2.2.83.12</t>
  </si>
  <si>
    <t>Капітальний ремонт будівлі гімназії № 31</t>
  </si>
  <si>
    <t xml:space="preserve">Капітальний ремонт будівлі (заміна вікон) ЗОШ № 32 </t>
  </si>
  <si>
    <t>Дія виконана частково
Виготовлено ПКД. Відбулися тендерні торги</t>
  </si>
  <si>
    <t xml:space="preserve">Дія виконана
Виготовлено ПКД          </t>
  </si>
  <si>
    <t xml:space="preserve">Дія виконана
Виготовлено ПКД       </t>
  </si>
  <si>
    <t>Капітальний ремонт будівлі ЗОШ № 8</t>
  </si>
  <si>
    <t xml:space="preserve">Дія виконана
Виготовлено ПКД    </t>
  </si>
  <si>
    <t>Капітальний ремонт прилеглої  території (спортивний майданчик з штучним покриттям) ФІМЛІ ЧМР по вул.Благовісній, 280 в м.Черкаси</t>
  </si>
  <si>
    <t xml:space="preserve">Дія виконана частково
Виготовлено ПКД
Роботи виконуються </t>
  </si>
  <si>
    <t>Придбано частково обладнання та введено в експлуатацію :система ультразвукова діагностична-1шт.;система рентгенографічна та флюроскопічна-1шт.;екстракорпоральний ударно-хвильовий літотриптер-1шт.;відеоколоноскоп-1шт.;відеогастроскоп-1шт.;відеобронхоскоп-1шт.;система С-подібна мобільна -1шт.,компютери -59шт., прінтери-20шт., системний блок серверний -2шт.</t>
  </si>
  <si>
    <t>Придбано обладнання та введено в експлуатацію компютери-8шт., ноутбуки-17шт.,принтери-6шт., БФП-5шт.</t>
  </si>
  <si>
    <t>Придбано  обладнання та введено в експлуатацію:апарат штучної вентиляції легенів (ШВЛ)-3шт.;апарат наркозно-дихальний-2шт.;електрохірургічний апарат-1шт.;дефібрилятор-2шт.;монітор пацієнта-6шт.;Система рентгенівська діагностична,хірургічна, мобільна-1шт.,компютери-118шт.,принтери-54шт.,кондиціонер-1шт.</t>
  </si>
  <si>
    <t>Придбано обладнання та введено в експлуатацію апарат ШВЛ-1шт.,аналізатор газів крові-1шт.,аналізатор автоматичний біохімічний-1шт.</t>
  </si>
  <si>
    <t xml:space="preserve">Придбано обладнання та введено в експлуатацію компютери-21шт., принтери-3шт. </t>
  </si>
  <si>
    <t>Придбано обладнання та введено в експлуатацію компютери-109шт., кондиціонер-2шт.</t>
  </si>
  <si>
    <t>Придбано та введено в експлуатацію обладнання: комп'ютери -3шт.</t>
  </si>
  <si>
    <t>придбано обладнання та введено в експлуатацію сервер -1шт.</t>
  </si>
  <si>
    <t>Мобільна рентгенівська система з С-дугою для КНП “Третя Черкаська міська лікарня швидкої медичної допомоги”, місто Черкаси (в т.ч. субвенція з державного бюджету на соціально-економічний розвиток-2 000 000,00 грн.) (внески в статутний капітал КНП "Третя Черкаська міська лікарня швидкої медичної допомоги")</t>
  </si>
  <si>
    <t>Дія виконано частково</t>
  </si>
  <si>
    <t>Подано заявку на проведення конкурсних торгів, укладено договір на придбання</t>
  </si>
  <si>
    <t>1.Розроблення ПКД</t>
  </si>
  <si>
    <t>Дія  виконана частково
Укладено договір на виготовлення ПКД від 27.11.19 №17</t>
  </si>
  <si>
    <t xml:space="preserve">Дія виконана 
</t>
  </si>
  <si>
    <t xml:space="preserve">1)  роботи з капітального ремонту неврологічного відділення завершено, 2)проведено коригування ПКД з капітального ремонту кардіологічного відділення, експертний звіт  від 26.03.2019 №24-0053-19(24-0986-17), загальна кошторисна вартість склала 5160,772 тис.грн, роботи виконано частково 3)Розроблено ПКД по оперблоку, експертний звіт від 11.06.2019 №ЧК/5-3005-19/КШ ТОВ "Експерт проект груп", загальна вартість - 2313,990 тис.грн. </t>
  </si>
  <si>
    <t xml:space="preserve">Дія виконана </t>
  </si>
  <si>
    <t xml:space="preserve">проведено коригування ПКД, експертний звіт  від 24.04.2019 №24-0183-19(24-1135-18), укладено договір з ТОВ "Черкасипромбуд" №56 від 02.05.2019р. на суму 1441296,00 грн. </t>
  </si>
  <si>
    <t>Укладено договір на виготовлення ПКД від 21.10.19</t>
  </si>
  <si>
    <t>Укладено договір на виготовлення ПКД віж 21.10.19</t>
  </si>
  <si>
    <t xml:space="preserve">Дія виконана частково
Внесено зміни до річного плану закупівель. </t>
  </si>
  <si>
    <t>Розпочато роботи, роботи виконані на 90%</t>
  </si>
  <si>
    <t>Дія виконано</t>
  </si>
  <si>
    <t>Заплановані роботи виконано</t>
  </si>
  <si>
    <t>3.2.1.46</t>
  </si>
  <si>
    <t>Капітальний ремонт (встановлення вузла обліку теплової енергії і ІТП системи опалення та вузла обліку гарячого водопостачання)  КНП "Черкаська міська дитяча стоматологічна поліклініка" за адресою вул. В’ячеслава Чорновола, 120 в м. Черкаси  (внески в статутний капітал  КНП "Черкаська міська дитяча стоматологічна поліклініка")</t>
  </si>
  <si>
    <t>Дія виконано частково
Укладено договір на виготовлення ПКД</t>
  </si>
  <si>
    <t>3.2.1.47</t>
  </si>
  <si>
    <t>Капітальний ремонт (кабельна система передачі даних для створення внутрішньої мережі) КНП “Третя Черкаська міська лікарня швидкої медичної допомоги” за адресою: м,Черкаси, вул.Самійла Кішки, 210 (внески в статутний капітал КНП “Третя Черкаська міська лікарня швидкої медичної допомоги”)</t>
  </si>
  <si>
    <t>Роботи виконані на 100%</t>
  </si>
  <si>
    <t xml:space="preserve">Дія виконана частково
</t>
  </si>
  <si>
    <t>4.1.1.13</t>
  </si>
  <si>
    <t>Розробка детального плану території Замкового узвозу</t>
  </si>
  <si>
    <t>Придбання програмного забезпечення для системи електронного документообігу</t>
  </si>
  <si>
    <t>Дія виконана частково
Надано департаменту фінансової політики Черкаської міської ради звіт про виконання заходів, передбачених Програмою</t>
  </si>
  <si>
    <t>Проведено аналіз поданого звіту</t>
  </si>
  <si>
    <t>Кошти для реалізації заходів Програми не виділялись</t>
  </si>
  <si>
    <t>Дія виконана
Обрано найспріятливішу пропозицію</t>
  </si>
  <si>
    <t>Відсутня необхідна кількість учасників тендеру</t>
  </si>
  <si>
    <t>Не виконано, тендер не відбувся</t>
  </si>
  <si>
    <t>4.2.3.25</t>
  </si>
  <si>
    <t xml:space="preserve">Придбання кондиціонерів </t>
  </si>
  <si>
    <t>Управління державного архітектурно-будівельного контролю</t>
  </si>
  <si>
    <t>до 28.12</t>
  </si>
  <si>
    <t>Дія виконана
Визначений постачальник</t>
  </si>
  <si>
    <t>Укладений договір</t>
  </si>
  <si>
    <t>Придбано та встановлено 1 кондиціонер</t>
  </si>
  <si>
    <t>Не виконано, відсутнє фінансування із міського бюджету</t>
  </si>
  <si>
    <t>Проведена оплата</t>
  </si>
  <si>
    <t>Отримано комп'ютерну техніку у кількості: 2 ноутбука, 4 персональних комп'ютера та 3 багатофункційні пристрої (принтера)</t>
  </si>
  <si>
    <t>4.2.5.6</t>
  </si>
  <si>
    <t>Дія виконана 
Проведено процедуру закупівлі з переможцем</t>
  </si>
  <si>
    <t>Автомобіль придбано та оплачено 1481,0 тис. грн.</t>
  </si>
  <si>
    <t>4.2.5.7</t>
  </si>
  <si>
    <t>Придбання автомобільних транспортних засобів для комунальної установи "Інклюзивно-ресурсний центр" Черкаської міської ради (за рахунок субвенції з місцевого бюджету на реалізацію заходів , спрямованих на підвищення якості освіти за рахунок відповідної субвенції з державного бюджету - 1 035 000,00 грн.)</t>
  </si>
  <si>
    <t>Дія виконана 
Придбано автомобільні транспортні засоби</t>
  </si>
  <si>
    <t>Дія виконана
Роботи виконані (неоплачені)</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</si>
</sst>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00"/>
    <numFmt numFmtId="166" formatCode="#,##0.0"/>
    <numFmt numFmtId="167" formatCode="#,##0.00_р_."/>
    <numFmt numFmtId="168" formatCode="0.000"/>
    <numFmt numFmtId="169" formatCode="dd/mm/yy"/>
    <numFmt numFmtId="170" formatCode="#,##0_₴"/>
    <numFmt numFmtId="171" formatCode="#,##0.000_р_."/>
    <numFmt numFmtId="172" formatCode="_-* #,##0.00&quot;р.&quot;_-;\-* #,##0.00&quot;р.&quot;_-;_-* \-??&quot;р.&quot;_-;_-@_-"/>
    <numFmt numFmtId="173" formatCode="_-* #,##0.00_р_._-;\-* #,##0.00_р_._-;_-* \-??_р_._-;_-@_-"/>
  </numFmts>
  <fonts count="21" x14ac:knownFonts="1">
    <font>
      <sz val="11"/>
      <color theme="1"/>
      <name val="Calibri"/>
      <family val="2"/>
      <charset val="204"/>
      <scheme val="minor"/>
    </font>
    <font>
      <sz val="10"/>
      <name val="Arial Cyr"/>
      <charset val="204"/>
    </font>
    <font>
      <sz val="10"/>
      <name val="Arial Cyr"/>
      <family val="2"/>
      <charset val="204"/>
    </font>
    <font>
      <sz val="11"/>
      <color indexed="8"/>
      <name val="Calibri"/>
      <family val="2"/>
      <charset val="204"/>
    </font>
    <font>
      <sz val="8"/>
      <color theme="1"/>
      <name val="Times New Roman"/>
      <family val="1"/>
      <charset val="204"/>
    </font>
    <font>
      <sz val="8"/>
      <name val="Times New Roman"/>
      <family val="1"/>
      <charset val="204"/>
    </font>
    <font>
      <sz val="8"/>
      <name val="Calibri"/>
      <family val="2"/>
      <charset val="204"/>
      <scheme val="minor"/>
    </font>
    <font>
      <b/>
      <sz val="10"/>
      <name val="Times New Roman"/>
      <family val="1"/>
      <charset val="204"/>
    </font>
    <font>
      <sz val="9"/>
      <name val="Times New Roman"/>
      <family val="1"/>
      <charset val="204"/>
    </font>
    <font>
      <sz val="10"/>
      <color indexed="8"/>
      <name val="Arial"/>
      <family val="2"/>
      <charset val="204"/>
    </font>
    <font>
      <sz val="8"/>
      <color indexed="8"/>
      <name val="Times New Roman"/>
      <family val="1"/>
      <charset val="204"/>
    </font>
    <font>
      <sz val="10"/>
      <name val="Times New Roman"/>
      <family val="1"/>
      <charset val="204"/>
    </font>
    <font>
      <b/>
      <sz val="10"/>
      <name val="Calibri"/>
      <family val="2"/>
      <charset val="204"/>
      <scheme val="minor"/>
    </font>
    <font>
      <b/>
      <sz val="8"/>
      <name val="Times New Roman"/>
      <family val="1"/>
      <charset val="204"/>
    </font>
    <font>
      <sz val="10"/>
      <name val="Calibri"/>
      <family val="2"/>
      <charset val="204"/>
      <scheme val="minor"/>
    </font>
    <font>
      <sz val="8"/>
      <name val="Times New Roman"/>
      <family val="1"/>
      <charset val="1"/>
    </font>
    <font>
      <sz val="11"/>
      <name val="Calibri"/>
      <family val="2"/>
      <charset val="204"/>
      <scheme val="minor"/>
    </font>
    <font>
      <sz val="8"/>
      <name val="Arial"/>
      <family val="2"/>
      <charset val="204"/>
    </font>
    <font>
      <sz val="9"/>
      <color indexed="81"/>
      <name val="Tahoma"/>
      <family val="2"/>
      <charset val="204"/>
    </font>
    <font>
      <sz val="10"/>
      <name val="Arial"/>
      <family val="2"/>
      <charset val="204"/>
    </font>
    <font>
      <sz val="8"/>
      <color indexed="8"/>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39">
    <border>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right style="thin">
        <color rgb="FF000000"/>
      </right>
      <top/>
      <bottom/>
      <diagonal/>
    </border>
    <border>
      <left style="thin">
        <color auto="1"/>
      </left>
      <right/>
      <top/>
      <bottom/>
      <diagonal/>
    </border>
    <border>
      <left style="thin">
        <color indexed="64"/>
      </left>
      <right/>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rgb="FF000000"/>
      </left>
      <right/>
      <top/>
      <bottom style="thin">
        <color indexed="64"/>
      </bottom>
      <diagonal/>
    </border>
    <border>
      <left style="thin">
        <color rgb="FF000000"/>
      </left>
      <right style="thin">
        <color indexed="8"/>
      </right>
      <top style="thin">
        <color rgb="FF000000"/>
      </top>
      <bottom/>
      <diagonal/>
    </border>
    <border>
      <left style="thin">
        <color auto="1"/>
      </left>
      <right style="thin">
        <color auto="1"/>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indexed="8"/>
      </right>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rgb="FF000000"/>
      </top>
      <bottom/>
      <diagonal/>
    </border>
    <border>
      <left style="thin">
        <color indexed="64"/>
      </left>
      <right/>
      <top style="thin">
        <color indexed="64"/>
      </top>
      <bottom/>
      <diagonal/>
    </border>
    <border>
      <left style="thin">
        <color indexed="64"/>
      </left>
      <right style="thin">
        <color indexed="64"/>
      </right>
      <top style="thin">
        <color rgb="FF000000"/>
      </top>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indexed="64"/>
      </right>
      <top/>
      <bottom style="thin">
        <color rgb="FF000000"/>
      </bottom>
      <diagonal/>
    </border>
    <border>
      <left/>
      <right/>
      <top style="thin">
        <color auto="1"/>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rgb="FF000000"/>
      </left>
      <right style="medium">
        <color indexed="64"/>
      </right>
      <top/>
      <bottom style="thin">
        <color rgb="FF000000"/>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top style="thin">
        <color indexed="8"/>
      </top>
      <bottom/>
      <diagonal/>
    </border>
    <border>
      <left style="medium">
        <color indexed="64"/>
      </left>
      <right style="thin">
        <color auto="1"/>
      </right>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8"/>
      </left>
      <right/>
      <top style="thin">
        <color indexed="8"/>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indexed="8"/>
      </right>
      <top/>
      <bottom/>
      <diagonal/>
    </border>
    <border>
      <left style="thin">
        <color indexed="8"/>
      </left>
      <right style="thin">
        <color indexed="8"/>
      </right>
      <top/>
      <bottom/>
      <diagonal/>
    </border>
    <border>
      <left style="thin">
        <color auto="1"/>
      </left>
      <right style="thin">
        <color auto="1"/>
      </right>
      <top/>
      <bottom/>
      <diagonal/>
    </border>
    <border>
      <left/>
      <right style="medium">
        <color indexed="64"/>
      </right>
      <top/>
      <bottom style="thin">
        <color rgb="FF000000"/>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0000"/>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top/>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8"/>
      </bottom>
      <diagonal/>
    </border>
    <border>
      <left style="thin">
        <color indexed="64"/>
      </left>
      <right style="thin">
        <color auto="1"/>
      </right>
      <top style="thin">
        <color indexed="8"/>
      </top>
      <bottom/>
      <diagonal/>
    </border>
    <border>
      <left style="thin">
        <color auto="1"/>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indexed="8"/>
      </right>
      <top/>
      <bottom style="thin">
        <color indexed="8"/>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indexed="8"/>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indexed="8"/>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style="thin">
        <color indexed="8"/>
      </right>
      <top style="thin">
        <color indexed="8"/>
      </top>
      <bottom/>
      <diagonal/>
    </border>
    <border>
      <left style="thin">
        <color indexed="64"/>
      </left>
      <right style="thin">
        <color auto="1"/>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style="thin">
        <color rgb="FF000000"/>
      </bottom>
      <diagonal/>
    </border>
    <border>
      <left/>
      <right style="thin">
        <color auto="1"/>
      </right>
      <top style="thin">
        <color auto="1"/>
      </top>
      <bottom style="thin">
        <color auto="1"/>
      </bottom>
      <diagonal/>
    </border>
    <border>
      <left style="thin">
        <color indexed="64"/>
      </left>
      <right style="thin">
        <color auto="1"/>
      </right>
      <top style="medium">
        <color indexed="64"/>
      </top>
      <bottom/>
      <diagonal/>
    </border>
    <border>
      <left style="thin">
        <color auto="1"/>
      </left>
      <right style="thin">
        <color auto="1"/>
      </right>
      <top/>
      <bottom style="medium">
        <color indexed="64"/>
      </bottom>
      <diagonal/>
    </border>
    <border>
      <left/>
      <right style="thin">
        <color auto="1"/>
      </right>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8"/>
      </top>
      <bottom/>
      <diagonal/>
    </border>
    <border>
      <left style="medium">
        <color indexed="64"/>
      </left>
      <right style="thin">
        <color auto="1"/>
      </right>
      <top style="medium">
        <color indexed="64"/>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bottom style="thin">
        <color auto="1"/>
      </bottom>
      <diagonal/>
    </border>
    <border>
      <left style="medium">
        <color indexed="64"/>
      </left>
      <right style="thin">
        <color indexed="64"/>
      </right>
      <top/>
      <bottom style="thin">
        <color rgb="FF000000"/>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rgb="FF000000"/>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auto="1"/>
      </top>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medium">
        <color indexed="64"/>
      </right>
      <top style="thin">
        <color rgb="FF000000"/>
      </top>
      <bottom style="thin">
        <color rgb="FF000000"/>
      </bottom>
      <diagonal/>
    </border>
    <border>
      <left style="medium">
        <color indexed="64"/>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8"/>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auto="1"/>
      </right>
      <top/>
      <bottom/>
      <diagonal/>
    </border>
    <border>
      <left style="thin">
        <color indexed="64"/>
      </left>
      <right style="thin">
        <color indexed="8"/>
      </right>
      <top/>
      <bottom style="thin">
        <color auto="1"/>
      </bottom>
      <diagonal/>
    </border>
    <border>
      <left style="thin">
        <color indexed="8"/>
      </left>
      <right style="thin">
        <color auto="1"/>
      </right>
      <top/>
      <bottom style="thin">
        <color auto="1"/>
      </bottom>
      <diagonal/>
    </border>
    <border>
      <left style="thin">
        <color indexed="64"/>
      </left>
      <right style="thin">
        <color auto="1"/>
      </right>
      <top style="thin">
        <color auto="1"/>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style="thin">
        <color auto="1"/>
      </top>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8"/>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8"/>
      </right>
      <top style="medium">
        <color indexed="64"/>
      </top>
      <bottom style="thin">
        <color indexed="8"/>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thin">
        <color auto="1"/>
      </right>
      <top style="medium">
        <color indexed="64"/>
      </top>
      <bottom/>
      <diagonal/>
    </border>
    <border>
      <left style="thin">
        <color rgb="FF000000"/>
      </left>
      <right/>
      <top style="medium">
        <color indexed="64"/>
      </top>
      <bottom style="thin">
        <color rgb="FF000000"/>
      </bottom>
      <diagonal/>
    </border>
    <border>
      <left style="thin">
        <color indexed="8"/>
      </left>
      <right style="thin">
        <color auto="1"/>
      </right>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rgb="FF000000"/>
      </left>
      <right style="thin">
        <color indexed="8"/>
      </right>
      <top style="thin">
        <color indexed="8"/>
      </top>
      <bottom/>
      <diagonal/>
    </border>
    <border>
      <left style="thin">
        <color rgb="FF000000"/>
      </left>
      <right style="thin">
        <color indexed="8"/>
      </right>
      <top/>
      <bottom style="thin">
        <color indexed="8"/>
      </bottom>
      <diagonal/>
    </border>
    <border>
      <left style="thin">
        <color indexed="64"/>
      </left>
      <right style="thin">
        <color indexed="8"/>
      </right>
      <top style="thin">
        <color rgb="FF000000"/>
      </top>
      <bottom/>
      <diagonal/>
    </border>
    <border>
      <left style="thin">
        <color auto="1"/>
      </left>
      <right/>
      <top/>
      <bottom style="thin">
        <color auto="1"/>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rgb="FF000000"/>
      </left>
      <right style="thin">
        <color indexed="64"/>
      </right>
      <top style="thin">
        <color rgb="FF000000"/>
      </top>
      <bottom/>
      <diagonal/>
    </border>
    <border>
      <left style="thin">
        <color rgb="FF000000"/>
      </left>
      <right style="thin">
        <color auto="1"/>
      </right>
      <top style="thin">
        <color rgb="FF000000"/>
      </top>
      <bottom/>
      <diagonal/>
    </border>
    <border>
      <left style="thin">
        <color rgb="FF000000"/>
      </left>
      <right style="thin">
        <color indexed="64"/>
      </right>
      <top/>
      <bottom style="thin">
        <color indexed="64"/>
      </bottom>
      <diagonal/>
    </border>
    <border>
      <left style="thin">
        <color rgb="FF000000"/>
      </left>
      <right style="thin">
        <color auto="1"/>
      </right>
      <top/>
      <bottom style="thin">
        <color rgb="FF000000"/>
      </bottom>
      <diagonal/>
    </border>
    <border>
      <left style="thin">
        <color auto="1"/>
      </left>
      <right style="thin">
        <color indexed="8"/>
      </right>
      <top/>
      <bottom style="thin">
        <color rgb="FF000000"/>
      </bottom>
      <diagonal/>
    </border>
    <border>
      <left style="thin">
        <color rgb="FF000000"/>
      </left>
      <right style="thin">
        <color auto="1"/>
      </right>
      <top/>
      <bottom/>
      <diagonal/>
    </border>
    <border>
      <left style="thin">
        <color indexed="64"/>
      </left>
      <right style="thin">
        <color auto="1"/>
      </right>
      <top style="thin">
        <color rgb="FF000000"/>
      </top>
      <bottom/>
      <diagonal/>
    </border>
    <border>
      <left style="thin">
        <color auto="1"/>
      </left>
      <right/>
      <top style="thin">
        <color rgb="FF000000"/>
      </top>
      <bottom/>
      <diagonal/>
    </border>
    <border>
      <left/>
      <right style="thin">
        <color auto="1"/>
      </right>
      <top style="thin">
        <color auto="1"/>
      </top>
      <bottom style="thin">
        <color auto="1"/>
      </bottom>
      <diagonal/>
    </border>
    <border>
      <left style="thin">
        <color indexed="64"/>
      </left>
      <right style="thin">
        <color rgb="FF000000"/>
      </right>
      <top style="thin">
        <color indexed="64"/>
      </top>
      <bottom/>
      <diagonal/>
    </border>
    <border>
      <left style="thin">
        <color rgb="FF000000"/>
      </left>
      <right style="thin">
        <color indexed="8"/>
      </right>
      <top style="thin">
        <color indexed="64"/>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rgb="FF000000"/>
      </right>
      <top style="thin">
        <color auto="1"/>
      </top>
      <bottom/>
      <diagonal/>
    </border>
    <border>
      <left style="thin">
        <color rgb="FF000000"/>
      </left>
      <right style="thin">
        <color indexed="8"/>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style="thin">
        <color indexed="8"/>
      </left>
      <right style="thin">
        <color indexed="64"/>
      </right>
      <top style="thin">
        <color rgb="FF000000"/>
      </top>
      <bottom/>
      <diagonal/>
    </border>
    <border>
      <left style="thin">
        <color auto="1"/>
      </left>
      <right style="thin">
        <color rgb="FF000000"/>
      </right>
      <top style="thin">
        <color rgb="FF000000"/>
      </top>
      <bottom/>
      <diagonal/>
    </border>
    <border>
      <left style="thin">
        <color rgb="FF000000"/>
      </left>
      <right style="thin">
        <color indexed="8"/>
      </right>
      <top style="thin">
        <color indexed="8"/>
      </top>
      <bottom/>
      <diagonal/>
    </border>
    <border>
      <left style="thin">
        <color indexed="8"/>
      </left>
      <right style="thin">
        <color indexed="64"/>
      </right>
      <top style="thin">
        <color indexed="8"/>
      </top>
      <bottom/>
      <diagonal/>
    </border>
    <border>
      <left style="thin">
        <color rgb="FF000000"/>
      </left>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indexed="8"/>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rgb="FF000000"/>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rgb="FF000000"/>
      </left>
      <right style="thin">
        <color indexed="64"/>
      </right>
      <top style="thin">
        <color indexed="64"/>
      </top>
      <bottom/>
      <diagonal/>
    </border>
    <border>
      <left style="thin">
        <color indexed="64"/>
      </left>
      <right style="thin">
        <color auto="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8"/>
      </bottom>
      <diagonal/>
    </border>
    <border>
      <left style="thin">
        <color indexed="64"/>
      </left>
      <right style="thin">
        <color auto="1"/>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auto="1"/>
      </right>
      <top style="thin">
        <color indexed="64"/>
      </top>
      <bottom/>
      <diagonal/>
    </border>
    <border>
      <left style="thin">
        <color auto="1"/>
      </left>
      <right/>
      <top style="thin">
        <color auto="1"/>
      </top>
      <bottom/>
      <diagonal/>
    </border>
    <border>
      <left style="thin">
        <color indexed="8"/>
      </left>
      <right/>
      <top style="thin">
        <color indexed="8"/>
      </top>
      <bottom style="thin">
        <color indexed="8"/>
      </bottom>
      <diagonal/>
    </border>
    <border>
      <left style="thin">
        <color rgb="FF000000"/>
      </left>
      <right style="thin">
        <color indexed="8"/>
      </right>
      <top style="thin">
        <color rgb="FF000000"/>
      </top>
      <bottom/>
      <diagonal/>
    </border>
    <border>
      <left style="thin">
        <color rgb="FF000000"/>
      </left>
      <right style="thin">
        <color indexed="8"/>
      </right>
      <top/>
      <bottom style="thin">
        <color rgb="FF000000"/>
      </bottom>
      <diagonal/>
    </border>
    <border>
      <left/>
      <right style="thin">
        <color indexed="8"/>
      </right>
      <top style="thin">
        <color rgb="FF000000"/>
      </top>
      <bottom/>
      <diagonal/>
    </border>
    <border>
      <left style="thin">
        <color indexed="8"/>
      </left>
      <right style="thin">
        <color indexed="8"/>
      </right>
      <top style="thin">
        <color rgb="FF000000"/>
      </top>
      <bottom/>
      <diagonal/>
    </border>
    <border>
      <left style="thin">
        <color rgb="FF000000"/>
      </left>
      <right style="thin">
        <color indexed="8"/>
      </right>
      <top/>
      <bottom/>
      <diagonal/>
    </border>
    <border>
      <left/>
      <right style="thin">
        <color indexed="8"/>
      </right>
      <top/>
      <bottom style="thin">
        <color rgb="FF000000"/>
      </bottom>
      <diagonal/>
    </border>
    <border>
      <left style="thin">
        <color indexed="8"/>
      </left>
      <right style="thin">
        <color indexed="8"/>
      </right>
      <top/>
      <bottom style="thin">
        <color rgb="FF000000"/>
      </bottom>
      <diagonal/>
    </border>
    <border>
      <left style="thin">
        <color auto="1"/>
      </left>
      <right style="thin">
        <color auto="1"/>
      </right>
      <top style="thin">
        <color rgb="FF000000"/>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rgb="FF000000"/>
      </left>
      <right style="thin">
        <color rgb="FF000000"/>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rgb="FF000000"/>
      </right>
      <top style="thin">
        <color indexed="64"/>
      </top>
      <bottom/>
      <diagonal/>
    </border>
    <border>
      <left style="thin">
        <color indexed="8"/>
      </left>
      <right style="thin">
        <color rgb="FF000000"/>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rgb="FF000000"/>
      </right>
      <top style="thin">
        <color indexed="8"/>
      </top>
      <bottom/>
      <diagonal/>
    </border>
    <border>
      <left style="thin">
        <color indexed="8"/>
      </left>
      <right style="thin">
        <color rgb="FF000000"/>
      </right>
      <top/>
      <bottom style="thin">
        <color indexed="8"/>
      </bottom>
      <diagonal/>
    </border>
    <border>
      <left style="thin">
        <color indexed="8"/>
      </left>
      <right style="thin">
        <color rgb="FF000000"/>
      </right>
      <top/>
      <bottom style="thin">
        <color rgb="FF000000"/>
      </bottom>
      <diagonal/>
    </border>
    <border>
      <left style="thin">
        <color rgb="FF000000"/>
      </left>
      <right style="thin">
        <color rgb="FF000000"/>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indexed="8"/>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25">
    <xf numFmtId="0" fontId="0" fillId="0" borderId="0"/>
    <xf numFmtId="0" fontId="1" fillId="0" borderId="0"/>
    <xf numFmtId="0" fontId="2" fillId="0" borderId="0"/>
    <xf numFmtId="0" fontId="3" fillId="0" borderId="0"/>
    <xf numFmtId="0" fontId="2" fillId="0" borderId="0"/>
    <xf numFmtId="0" fontId="1" fillId="0" borderId="0"/>
    <xf numFmtId="0" fontId="3" fillId="0" borderId="0"/>
    <xf numFmtId="0" fontId="9" fillId="0" borderId="0">
      <alignment vertical="top"/>
    </xf>
    <xf numFmtId="0" fontId="3" fillId="0" borderId="0"/>
    <xf numFmtId="0" fontId="3" fillId="0" borderId="0"/>
    <xf numFmtId="0" fontId="3" fillId="0" borderId="0"/>
    <xf numFmtId="172" fontId="3" fillId="0" borderId="0" applyFill="0" applyBorder="0" applyAlignment="0" applyProtection="0"/>
    <xf numFmtId="172" fontId="3" fillId="0" borderId="0" applyFill="0" applyBorder="0" applyAlignment="0" applyProtection="0"/>
    <xf numFmtId="0" fontId="1" fillId="0" borderId="0"/>
    <xf numFmtId="0" fontId="1" fillId="0" borderId="0"/>
    <xf numFmtId="0" fontId="1" fillId="0" borderId="0"/>
    <xf numFmtId="0" fontId="19" fillId="0" borderId="0"/>
    <xf numFmtId="0" fontId="19" fillId="0" borderId="0"/>
    <xf numFmtId="0" fontId="3" fillId="0" borderId="0"/>
    <xf numFmtId="0" fontId="2" fillId="0" borderId="0"/>
    <xf numFmtId="0" fontId="19" fillId="0" borderId="0"/>
    <xf numFmtId="0" fontId="19" fillId="0" borderId="0"/>
    <xf numFmtId="0" fontId="2" fillId="0" borderId="0"/>
    <xf numFmtId="173" fontId="3" fillId="0" borderId="0" applyFill="0" applyBorder="0" applyAlignment="0" applyProtection="0"/>
    <xf numFmtId="173" fontId="3" fillId="0" borderId="0" applyFill="0" applyBorder="0" applyAlignment="0" applyProtection="0"/>
  </cellStyleXfs>
  <cellXfs count="2101">
    <xf numFmtId="0" fontId="0" fillId="0" borderId="0" xfId="0"/>
    <xf numFmtId="0" fontId="5" fillId="0" borderId="0" xfId="0" applyFont="1" applyFill="1" applyAlignment="1">
      <alignment vertical="top" wrapText="1"/>
    </xf>
    <xf numFmtId="0" fontId="5" fillId="0" borderId="2" xfId="0" applyFont="1" applyFill="1" applyBorder="1" applyAlignment="1">
      <alignment vertical="center" wrapText="1"/>
    </xf>
    <xf numFmtId="164" fontId="6" fillId="0" borderId="0" xfId="0" applyNumberFormat="1" applyFont="1" applyFill="1"/>
    <xf numFmtId="166" fontId="5" fillId="0" borderId="2" xfId="0" applyNumberFormat="1" applyFont="1" applyFill="1" applyBorder="1" applyAlignment="1" applyProtection="1">
      <alignment vertical="top" wrapText="1"/>
    </xf>
    <xf numFmtId="166" fontId="5" fillId="0" borderId="2" xfId="7" applyNumberFormat="1" applyFont="1" applyFill="1" applyBorder="1" applyAlignment="1">
      <alignment vertical="top" wrapText="1"/>
    </xf>
    <xf numFmtId="0" fontId="4" fillId="0" borderId="25" xfId="0" applyFont="1" applyFill="1" applyBorder="1" applyAlignment="1">
      <alignment horizontal="left" vertical="top" wrapText="1"/>
    </xf>
    <xf numFmtId="0" fontId="5" fillId="0" borderId="25" xfId="6" applyFont="1" applyFill="1" applyBorder="1" applyAlignment="1">
      <alignment horizontal="center" vertical="center" wrapText="1"/>
    </xf>
    <xf numFmtId="0" fontId="5" fillId="0" borderId="25" xfId="0" applyFont="1" applyFill="1" applyBorder="1" applyAlignment="1">
      <alignment vertical="top"/>
    </xf>
    <xf numFmtId="166" fontId="5" fillId="0" borderId="25" xfId="7" applyNumberFormat="1" applyFont="1" applyFill="1" applyBorder="1" applyAlignment="1">
      <alignment vertical="top" wrapText="1"/>
    </xf>
    <xf numFmtId="0" fontId="5" fillId="0" borderId="25" xfId="8" applyFont="1" applyFill="1" applyBorder="1" applyAlignment="1">
      <alignment vertical="top" wrapText="1"/>
    </xf>
    <xf numFmtId="14" fontId="5" fillId="0" borderId="2" xfId="0" applyNumberFormat="1" applyFont="1" applyFill="1" applyBorder="1" applyAlignment="1">
      <alignment horizontal="center" vertical="center" wrapText="1"/>
    </xf>
    <xf numFmtId="0" fontId="6" fillId="0" borderId="0" xfId="0" applyFont="1" applyFill="1"/>
    <xf numFmtId="0" fontId="6" fillId="0" borderId="0" xfId="0" applyFont="1" applyFill="1" applyBorder="1"/>
    <xf numFmtId="0" fontId="5" fillId="0" borderId="3" xfId="0" applyFont="1" applyFill="1" applyBorder="1" applyAlignment="1">
      <alignment vertical="top" wrapText="1"/>
    </xf>
    <xf numFmtId="0" fontId="6" fillId="0" borderId="0" xfId="0" applyFont="1" applyFill="1" applyAlignment="1">
      <alignment horizontal="left"/>
    </xf>
    <xf numFmtId="0" fontId="6" fillId="0" borderId="0" xfId="0" applyFont="1" applyFill="1" applyAlignment="1">
      <alignment horizontal="center" vertical="top"/>
    </xf>
    <xf numFmtId="0" fontId="6" fillId="0" borderId="0" xfId="0" applyFont="1" applyFill="1" applyAlignment="1">
      <alignment horizontal="left" vertical="top"/>
    </xf>
    <xf numFmtId="0" fontId="5" fillId="0" borderId="0" xfId="0" applyFont="1" applyFill="1" applyAlignment="1">
      <alignment vertical="top"/>
    </xf>
    <xf numFmtId="0" fontId="5" fillId="0" borderId="0" xfId="0" applyFont="1" applyFill="1" applyAlignment="1">
      <alignment horizontal="center" vertical="top" wrapText="1"/>
    </xf>
    <xf numFmtId="0" fontId="5" fillId="0" borderId="0" xfId="0" applyFont="1" applyFill="1" applyAlignment="1">
      <alignment horizontal="left" vertical="center" indent="15"/>
    </xf>
    <xf numFmtId="0" fontId="5" fillId="0" borderId="0" xfId="0" applyFont="1" applyFill="1" applyBorder="1" applyAlignment="1">
      <alignment vertical="top" wrapText="1"/>
    </xf>
    <xf numFmtId="0" fontId="11" fillId="0" borderId="0" xfId="0" applyFont="1" applyFill="1" applyAlignment="1">
      <alignment vertical="top" wrapText="1"/>
    </xf>
    <xf numFmtId="0" fontId="7" fillId="0" borderId="0" xfId="0" applyFont="1" applyFill="1" applyBorder="1" applyAlignment="1"/>
    <xf numFmtId="0" fontId="12" fillId="0" borderId="0" xfId="0" applyFont="1" applyFill="1" applyBorder="1"/>
    <xf numFmtId="0" fontId="12" fillId="0" borderId="0" xfId="0" applyFont="1" applyFill="1"/>
    <xf numFmtId="0" fontId="7" fillId="0" borderId="0" xfId="0" applyFont="1" applyFill="1" applyAlignment="1"/>
    <xf numFmtId="0" fontId="5" fillId="0" borderId="0" xfId="0" applyFont="1" applyFill="1" applyAlignment="1">
      <alignment horizontal="center"/>
    </xf>
    <xf numFmtId="164" fontId="5" fillId="0" borderId="42" xfId="0" applyNumberFormat="1" applyFont="1" applyFill="1" applyBorder="1" applyAlignment="1">
      <alignment horizontal="center" vertical="center" wrapText="1"/>
    </xf>
    <xf numFmtId="0" fontId="5" fillId="0" borderId="43" xfId="0" applyFont="1" applyFill="1" applyBorder="1" applyAlignment="1">
      <alignment horizontal="center" vertical="center" wrapText="1"/>
    </xf>
    <xf numFmtId="164" fontId="5" fillId="0" borderId="44" xfId="0" applyNumberFormat="1" applyFont="1" applyFill="1" applyBorder="1" applyAlignment="1">
      <alignment horizontal="center" vertical="center" wrapText="1"/>
    </xf>
    <xf numFmtId="164" fontId="5" fillId="0" borderId="37" xfId="0" applyNumberFormat="1" applyFont="1" applyFill="1" applyBorder="1" applyAlignment="1">
      <alignment horizontal="center" vertical="center" wrapText="1"/>
    </xf>
    <xf numFmtId="164" fontId="5" fillId="0" borderId="45" xfId="0" applyNumberFormat="1" applyFont="1" applyFill="1" applyBorder="1" applyAlignment="1">
      <alignment horizontal="center" vertical="center" wrapText="1"/>
    </xf>
    <xf numFmtId="164" fontId="5" fillId="0" borderId="41" xfId="0" applyNumberFormat="1" applyFont="1" applyFill="1" applyBorder="1" applyAlignment="1">
      <alignment horizontal="center" vertical="center" wrapText="1"/>
    </xf>
    <xf numFmtId="164" fontId="5" fillId="0" borderId="46" xfId="0" applyNumberFormat="1" applyFont="1" applyFill="1" applyBorder="1" applyAlignment="1">
      <alignment horizontal="center" vertical="center" wrapText="1"/>
    </xf>
    <xf numFmtId="164" fontId="5" fillId="0" borderId="47" xfId="0" applyNumberFormat="1" applyFont="1" applyFill="1" applyBorder="1" applyAlignment="1">
      <alignment horizontal="center" vertical="center" wrapText="1"/>
    </xf>
    <xf numFmtId="164" fontId="5" fillId="0" borderId="17" xfId="0" applyNumberFormat="1" applyFont="1" applyFill="1" applyBorder="1" applyAlignment="1">
      <alignment horizontal="center" vertical="center" wrapText="1"/>
    </xf>
    <xf numFmtId="164" fontId="5" fillId="0" borderId="32" xfId="0" applyNumberFormat="1" applyFont="1" applyFill="1" applyBorder="1" applyAlignment="1">
      <alignment horizontal="center" vertical="center" wrapText="1"/>
    </xf>
    <xf numFmtId="164" fontId="5" fillId="0" borderId="48" xfId="0" applyNumberFormat="1" applyFont="1" applyFill="1" applyBorder="1" applyAlignment="1">
      <alignment horizontal="center" vertical="center" wrapText="1"/>
    </xf>
    <xf numFmtId="164" fontId="5" fillId="0" borderId="43" xfId="0" applyNumberFormat="1"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164" fontId="5" fillId="0" borderId="20"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64" fontId="5" fillId="0" borderId="49" xfId="0" applyNumberFormat="1"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49" xfId="0" applyFont="1" applyFill="1" applyBorder="1" applyAlignment="1">
      <alignment vertical="top" wrapText="1"/>
    </xf>
    <xf numFmtId="2" fontId="5" fillId="0" borderId="20" xfId="2" applyNumberFormat="1" applyFont="1" applyFill="1" applyBorder="1" applyAlignment="1">
      <alignment horizontal="center" vertical="center" wrapText="1"/>
    </xf>
    <xf numFmtId="0" fontId="5" fillId="0" borderId="20" xfId="0" applyFont="1" applyFill="1" applyBorder="1" applyAlignment="1">
      <alignment horizontal="left" vertical="top" wrapText="1"/>
    </xf>
    <xf numFmtId="0" fontId="5" fillId="0" borderId="18" xfId="1" applyFont="1" applyFill="1" applyBorder="1" applyAlignment="1">
      <alignment horizontal="left" vertical="top" wrapText="1"/>
    </xf>
    <xf numFmtId="0" fontId="6" fillId="0" borderId="20" xfId="0" applyFont="1" applyFill="1" applyBorder="1"/>
    <xf numFmtId="0" fontId="6" fillId="0" borderId="37" xfId="0" applyFont="1" applyFill="1" applyBorder="1"/>
    <xf numFmtId="164" fontId="5" fillId="0" borderId="36" xfId="0" applyNumberFormat="1" applyFont="1" applyFill="1" applyBorder="1" applyAlignment="1">
      <alignment horizontal="center" vertical="center" wrapText="1"/>
    </xf>
    <xf numFmtId="0" fontId="5" fillId="0" borderId="25" xfId="0" applyFont="1" applyFill="1" applyBorder="1" applyAlignment="1">
      <alignment vertical="center" wrapText="1"/>
    </xf>
    <xf numFmtId="0" fontId="5" fillId="0" borderId="30" xfId="0" applyFont="1" applyFill="1" applyBorder="1" applyAlignment="1">
      <alignment vertical="center" wrapText="1"/>
    </xf>
    <xf numFmtId="0" fontId="5" fillId="0" borderId="18" xfId="0" applyFont="1" applyFill="1" applyBorder="1" applyAlignment="1">
      <alignment vertical="top" wrapText="1"/>
    </xf>
    <xf numFmtId="164" fontId="5" fillId="0" borderId="25" xfId="1" applyNumberFormat="1" applyFont="1" applyFill="1" applyBorder="1" applyAlignment="1">
      <alignment horizontal="center" vertical="center" wrapText="1"/>
    </xf>
    <xf numFmtId="164" fontId="5" fillId="0" borderId="20" xfId="0" applyNumberFormat="1" applyFont="1" applyFill="1" applyBorder="1" applyAlignment="1">
      <alignment horizontal="center" vertical="top"/>
    </xf>
    <xf numFmtId="0" fontId="8" fillId="0" borderId="25" xfId="1" applyFont="1" applyFill="1" applyBorder="1" applyAlignment="1">
      <alignment horizontal="center" vertical="top" wrapText="1"/>
    </xf>
    <xf numFmtId="49" fontId="5" fillId="0" borderId="25" xfId="0" applyNumberFormat="1" applyFont="1" applyFill="1" applyBorder="1" applyAlignment="1">
      <alignment vertical="top" wrapText="1"/>
    </xf>
    <xf numFmtId="168" fontId="5" fillId="0" borderId="20" xfId="0" applyNumberFormat="1" applyFont="1" applyFill="1" applyBorder="1" applyAlignment="1">
      <alignment horizontal="center" vertical="center" wrapText="1"/>
    </xf>
    <xf numFmtId="0" fontId="8" fillId="0" borderId="0" xfId="1" applyFont="1" applyFill="1" applyBorder="1" applyAlignment="1">
      <alignment horizontal="left" vertical="top" wrapText="1"/>
    </xf>
    <xf numFmtId="0" fontId="5" fillId="0" borderId="37" xfId="1" applyFont="1" applyFill="1" applyBorder="1" applyAlignment="1">
      <alignment horizontal="left" vertical="top" wrapText="1"/>
    </xf>
    <xf numFmtId="0" fontId="5" fillId="0" borderId="17" xfId="1" applyFont="1" applyFill="1" applyBorder="1" applyAlignment="1">
      <alignment horizontal="left" vertical="top" wrapText="1"/>
    </xf>
    <xf numFmtId="168" fontId="5" fillId="0" borderId="19" xfId="0" applyNumberFormat="1" applyFont="1" applyFill="1" applyBorder="1" applyAlignment="1">
      <alignment horizontal="center" vertical="center" wrapText="1"/>
    </xf>
    <xf numFmtId="164" fontId="5" fillId="0" borderId="30" xfId="0" applyNumberFormat="1" applyFont="1" applyFill="1" applyBorder="1" applyAlignment="1">
      <alignment horizontal="center" vertical="center" wrapText="1"/>
    </xf>
    <xf numFmtId="2" fontId="5" fillId="0" borderId="25" xfId="0" applyNumberFormat="1"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164" fontId="5" fillId="0" borderId="31" xfId="0" applyNumberFormat="1" applyFont="1" applyFill="1" applyBorder="1" applyAlignment="1">
      <alignment vertical="top" wrapText="1"/>
    </xf>
    <xf numFmtId="164" fontId="8" fillId="0" borderId="31" xfId="0" applyNumberFormat="1" applyFont="1" applyFill="1" applyBorder="1" applyAlignment="1">
      <alignment horizontal="center" vertical="top" wrapText="1"/>
    </xf>
    <xf numFmtId="164" fontId="8" fillId="0" borderId="25" xfId="0" applyNumberFormat="1" applyFont="1" applyFill="1" applyBorder="1" applyAlignment="1">
      <alignment horizontal="center" vertical="top" wrapText="1"/>
    </xf>
    <xf numFmtId="164" fontId="5" fillId="0" borderId="25" xfId="0" applyNumberFormat="1" applyFont="1" applyFill="1" applyBorder="1" applyAlignment="1">
      <alignment horizontal="center" vertical="top" wrapText="1"/>
    </xf>
    <xf numFmtId="164" fontId="5" fillId="0" borderId="19" xfId="0" applyNumberFormat="1" applyFont="1" applyFill="1" applyBorder="1" applyAlignment="1">
      <alignment horizontal="center" vertical="center" wrapText="1"/>
    </xf>
    <xf numFmtId="164" fontId="5" fillId="0" borderId="50" xfId="0" applyNumberFormat="1" applyFont="1" applyFill="1" applyBorder="1" applyAlignment="1">
      <alignment horizontal="center" vertical="center" wrapText="1"/>
    </xf>
    <xf numFmtId="164" fontId="5" fillId="0" borderId="39" xfId="0" applyNumberFormat="1" applyFont="1" applyFill="1" applyBorder="1" applyAlignment="1">
      <alignment horizontal="center" vertical="center" wrapText="1"/>
    </xf>
    <xf numFmtId="164" fontId="5" fillId="0" borderId="25" xfId="0" applyNumberFormat="1" applyFont="1" applyFill="1" applyBorder="1" applyAlignment="1">
      <alignment vertical="top" wrapText="1"/>
    </xf>
    <xf numFmtId="164" fontId="5" fillId="0" borderId="18" xfId="8" applyNumberFormat="1" applyFont="1" applyFill="1" applyBorder="1" applyAlignment="1">
      <alignment horizontal="left" vertical="top" wrapText="1"/>
    </xf>
    <xf numFmtId="0" fontId="14" fillId="0" borderId="0" xfId="0" applyFont="1" applyFill="1"/>
    <xf numFmtId="0" fontId="5" fillId="0" borderId="20" xfId="0" applyFont="1" applyFill="1" applyBorder="1" applyAlignment="1">
      <alignment horizontal="center" vertical="top" wrapText="1"/>
    </xf>
    <xf numFmtId="0" fontId="5" fillId="0" borderId="20" xfId="1" applyFont="1" applyFill="1" applyBorder="1" applyAlignment="1">
      <alignment horizontal="center" vertical="top" wrapText="1"/>
    </xf>
    <xf numFmtId="0" fontId="6" fillId="0" borderId="25" xfId="0" applyFont="1" applyFill="1" applyBorder="1"/>
    <xf numFmtId="4" fontId="5" fillId="0" borderId="20" xfId="0" applyNumberFormat="1" applyFont="1" applyFill="1" applyBorder="1" applyAlignment="1">
      <alignment horizontal="center" vertical="center" wrapText="1"/>
    </xf>
    <xf numFmtId="164" fontId="5" fillId="0" borderId="18" xfId="0" applyNumberFormat="1" applyFont="1" applyFill="1" applyBorder="1" applyAlignment="1">
      <alignment horizontal="center" vertical="top" wrapText="1"/>
    </xf>
    <xf numFmtId="0" fontId="5" fillId="0" borderId="49" xfId="0" applyFont="1" applyFill="1" applyBorder="1" applyAlignment="1">
      <alignment horizontal="center" vertical="top" wrapText="1"/>
    </xf>
    <xf numFmtId="164" fontId="5" fillId="0" borderId="20" xfId="0" applyNumberFormat="1" applyFont="1" applyFill="1" applyBorder="1" applyAlignment="1">
      <alignment horizontal="center" vertical="top" wrapText="1"/>
    </xf>
    <xf numFmtId="0" fontId="5" fillId="0" borderId="20" xfId="2" applyFont="1" applyFill="1" applyBorder="1" applyAlignment="1">
      <alignment horizontal="center" vertical="top" wrapText="1"/>
    </xf>
    <xf numFmtId="164" fontId="5" fillId="0" borderId="25" xfId="2" applyNumberFormat="1" applyFont="1" applyFill="1" applyBorder="1" applyAlignment="1">
      <alignment horizontal="center" vertical="center" wrapText="1"/>
    </xf>
    <xf numFmtId="164" fontId="5" fillId="0" borderId="30" xfId="2"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top" wrapText="1"/>
    </xf>
    <xf numFmtId="0" fontId="5" fillId="0" borderId="51" xfId="0" applyFont="1" applyFill="1" applyBorder="1" applyAlignment="1">
      <alignment horizontal="center" vertical="top" wrapText="1"/>
    </xf>
    <xf numFmtId="0" fontId="5" fillId="0" borderId="19" xfId="2" applyFont="1" applyFill="1" applyBorder="1" applyAlignment="1">
      <alignment horizontal="center" vertical="top" wrapText="1"/>
    </xf>
    <xf numFmtId="164" fontId="5" fillId="0" borderId="19" xfId="0" applyNumberFormat="1" applyFont="1" applyFill="1" applyBorder="1" applyAlignment="1">
      <alignment horizontal="center" vertical="top" wrapText="1"/>
    </xf>
    <xf numFmtId="0" fontId="5" fillId="0" borderId="52" xfId="0" applyFont="1" applyFill="1" applyBorder="1" applyAlignment="1">
      <alignment horizontal="center" vertical="top" wrapText="1"/>
    </xf>
    <xf numFmtId="0" fontId="5" fillId="0" borderId="39" xfId="2" applyFont="1" applyFill="1" applyBorder="1" applyAlignment="1">
      <alignment horizontal="center" vertical="top" wrapText="1"/>
    </xf>
    <xf numFmtId="164" fontId="5" fillId="0" borderId="39" xfId="0" applyNumberFormat="1" applyFont="1" applyFill="1" applyBorder="1" applyAlignment="1">
      <alignment horizontal="center" vertical="top" wrapText="1"/>
    </xf>
    <xf numFmtId="0" fontId="5" fillId="0" borderId="39" xfId="0" applyFont="1" applyFill="1" applyBorder="1" applyAlignment="1">
      <alignment horizontal="center" vertical="top" wrapText="1"/>
    </xf>
    <xf numFmtId="0" fontId="5" fillId="0" borderId="0" xfId="2" applyFont="1" applyFill="1" applyBorder="1" applyAlignment="1">
      <alignment horizontal="center" vertical="top" wrapText="1"/>
    </xf>
    <xf numFmtId="0" fontId="5" fillId="0" borderId="39" xfId="2" applyFont="1" applyFill="1" applyBorder="1" applyAlignment="1">
      <alignment horizontal="left" vertical="top" wrapText="1"/>
    </xf>
    <xf numFmtId="2" fontId="5" fillId="0" borderId="0" xfId="0" applyNumberFormat="1" applyFont="1" applyFill="1" applyBorder="1" applyAlignment="1">
      <alignment horizontal="center" vertical="center" wrapText="1"/>
    </xf>
    <xf numFmtId="2" fontId="5" fillId="0" borderId="45" xfId="0" applyNumberFormat="1" applyFont="1" applyFill="1" applyBorder="1" applyAlignment="1">
      <alignment horizontal="center" vertical="center" wrapText="1"/>
    </xf>
    <xf numFmtId="2" fontId="5" fillId="0" borderId="49" xfId="0" applyNumberFormat="1" applyFont="1" applyFill="1" applyBorder="1" applyAlignment="1">
      <alignment horizontal="center" vertical="center" wrapText="1"/>
    </xf>
    <xf numFmtId="2" fontId="5" fillId="0" borderId="25" xfId="0" applyNumberFormat="1" applyFont="1" applyFill="1" applyBorder="1" applyAlignment="1">
      <alignment horizontal="center" vertical="center" wrapText="1"/>
    </xf>
    <xf numFmtId="2" fontId="5" fillId="0" borderId="5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top"/>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top" wrapText="1"/>
    </xf>
    <xf numFmtId="4" fontId="5" fillId="0" borderId="0" xfId="0" applyNumberFormat="1" applyFont="1" applyFill="1" applyBorder="1" applyAlignment="1">
      <alignment horizontal="center" vertical="center" wrapText="1"/>
    </xf>
    <xf numFmtId="16" fontId="5" fillId="0" borderId="25" xfId="0" applyNumberFormat="1" applyFont="1" applyFill="1" applyBorder="1" applyAlignment="1">
      <alignment horizontal="center" vertical="center" wrapText="1"/>
    </xf>
    <xf numFmtId="0" fontId="5" fillId="0" borderId="37" xfId="0" applyFont="1" applyFill="1" applyBorder="1" applyAlignment="1">
      <alignment vertical="top" wrapText="1"/>
    </xf>
    <xf numFmtId="0" fontId="5" fillId="0" borderId="53" xfId="0" applyFont="1" applyFill="1" applyBorder="1" applyAlignment="1">
      <alignment horizontal="center" vertical="center" wrapText="1"/>
    </xf>
    <xf numFmtId="0" fontId="5" fillId="0" borderId="53" xfId="0" applyFont="1" applyFill="1" applyBorder="1" applyAlignment="1">
      <alignment horizontal="center" vertical="top" wrapText="1"/>
    </xf>
    <xf numFmtId="164" fontId="5" fillId="0" borderId="54" xfId="0" applyNumberFormat="1" applyFont="1" applyFill="1" applyBorder="1" applyAlignment="1">
      <alignment horizontal="center" vertical="center"/>
    </xf>
    <xf numFmtId="2" fontId="5" fillId="0" borderId="55" xfId="0" applyNumberFormat="1" applyFont="1" applyFill="1" applyBorder="1" applyAlignment="1">
      <alignment horizontal="center" vertical="center"/>
    </xf>
    <xf numFmtId="0" fontId="5" fillId="0" borderId="56" xfId="0" applyFont="1" applyFill="1" applyBorder="1" applyAlignment="1">
      <alignment horizontal="center" vertical="top" wrapText="1"/>
    </xf>
    <xf numFmtId="0" fontId="5" fillId="0" borderId="53" xfId="0" applyFont="1" applyFill="1" applyBorder="1" applyAlignment="1">
      <alignment horizontal="left" vertical="top" wrapText="1"/>
    </xf>
    <xf numFmtId="0" fontId="5" fillId="0" borderId="54" xfId="0" applyFont="1" applyFill="1" applyBorder="1" applyAlignment="1">
      <alignment horizontal="left" vertical="top" wrapText="1"/>
    </xf>
    <xf numFmtId="0" fontId="5" fillId="0" borderId="19" xfId="0" applyFont="1" applyFill="1" applyBorder="1" applyAlignment="1">
      <alignment vertical="top" wrapText="1"/>
    </xf>
    <xf numFmtId="0" fontId="5" fillId="0" borderId="57" xfId="0" applyFont="1" applyFill="1" applyBorder="1" applyAlignment="1">
      <alignment horizontal="center" vertical="center" wrapText="1"/>
    </xf>
    <xf numFmtId="0" fontId="5" fillId="0" borderId="57" xfId="0" applyFont="1" applyFill="1" applyBorder="1" applyAlignment="1">
      <alignment horizontal="center" vertical="top" wrapText="1"/>
    </xf>
    <xf numFmtId="164" fontId="5" fillId="0" borderId="57" xfId="0" applyNumberFormat="1" applyFont="1" applyFill="1" applyBorder="1" applyAlignment="1">
      <alignment horizontal="center" vertical="center"/>
    </xf>
    <xf numFmtId="2" fontId="5" fillId="0" borderId="59" xfId="0" applyNumberFormat="1" applyFont="1" applyFill="1" applyBorder="1" applyAlignment="1">
      <alignment horizontal="center" vertical="center"/>
    </xf>
    <xf numFmtId="2" fontId="5" fillId="0" borderId="25" xfId="0" applyNumberFormat="1" applyFont="1" applyFill="1" applyBorder="1" applyAlignment="1">
      <alignment horizontal="center" vertical="center"/>
    </xf>
    <xf numFmtId="164" fontId="5" fillId="0" borderId="53" xfId="0" applyNumberFormat="1" applyFont="1" applyFill="1" applyBorder="1" applyAlignment="1">
      <alignment horizontal="center" vertical="center"/>
    </xf>
    <xf numFmtId="2" fontId="5" fillId="0" borderId="53" xfId="0" applyNumberFormat="1" applyFont="1" applyFill="1" applyBorder="1" applyAlignment="1">
      <alignment horizontal="center" vertical="center"/>
    </xf>
    <xf numFmtId="0" fontId="5" fillId="0" borderId="61" xfId="0" applyFont="1" applyFill="1" applyBorder="1" applyAlignment="1">
      <alignment vertical="top"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top" wrapText="1"/>
    </xf>
    <xf numFmtId="0" fontId="5" fillId="0" borderId="64" xfId="0" applyFont="1" applyFill="1" applyBorder="1" applyAlignment="1">
      <alignment horizontal="left" vertical="top" wrapText="1"/>
    </xf>
    <xf numFmtId="0" fontId="5" fillId="0" borderId="64" xfId="0" applyFont="1" applyFill="1" applyBorder="1" applyAlignment="1">
      <alignment horizontal="center" vertical="center" wrapText="1"/>
    </xf>
    <xf numFmtId="0" fontId="5" fillId="0" borderId="64" xfId="0" applyFont="1" applyFill="1" applyBorder="1" applyAlignment="1">
      <alignment vertical="top" wrapText="1"/>
    </xf>
    <xf numFmtId="4" fontId="5" fillId="0" borderId="65"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wrapText="1"/>
    </xf>
    <xf numFmtId="0" fontId="5" fillId="0" borderId="67" xfId="0" applyFont="1" applyFill="1" applyBorder="1" applyAlignment="1">
      <alignment horizontal="left" vertical="top" wrapText="1"/>
    </xf>
    <xf numFmtId="0" fontId="5" fillId="0" borderId="67" xfId="0" applyFont="1" applyFill="1" applyBorder="1" applyAlignment="1">
      <alignment horizontal="center" vertical="center" wrapText="1"/>
    </xf>
    <xf numFmtId="0" fontId="5" fillId="0" borderId="69" xfId="0" applyFont="1" applyFill="1" applyBorder="1" applyAlignment="1">
      <alignment horizontal="left" vertical="top" wrapText="1"/>
    </xf>
    <xf numFmtId="0" fontId="5" fillId="0" borderId="69" xfId="0" applyFont="1" applyFill="1" applyBorder="1" applyAlignment="1">
      <alignment vertical="top" wrapText="1"/>
    </xf>
    <xf numFmtId="0" fontId="5" fillId="0" borderId="69" xfId="0" applyFont="1" applyFill="1" applyBorder="1" applyAlignment="1">
      <alignment horizontal="center" vertical="center" wrapText="1"/>
    </xf>
    <xf numFmtId="0" fontId="5" fillId="0" borderId="69" xfId="0" applyFont="1" applyFill="1" applyBorder="1" applyAlignment="1">
      <alignment horizontal="center" vertical="top" wrapText="1"/>
    </xf>
    <xf numFmtId="4"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5" fillId="0" borderId="70" xfId="0" applyFont="1" applyFill="1" applyBorder="1" applyAlignment="1">
      <alignment vertical="top" wrapText="1"/>
    </xf>
    <xf numFmtId="0" fontId="5" fillId="0" borderId="73" xfId="0" applyFont="1" applyFill="1" applyBorder="1" applyAlignment="1">
      <alignment horizontal="center" vertical="top" wrapText="1"/>
    </xf>
    <xf numFmtId="164" fontId="5" fillId="0" borderId="74" xfId="0" applyNumberFormat="1" applyFont="1" applyFill="1" applyBorder="1" applyAlignment="1">
      <alignment horizontal="center" vertical="center"/>
    </xf>
    <xf numFmtId="2" fontId="5" fillId="0" borderId="75" xfId="0" applyNumberFormat="1" applyFont="1" applyFill="1" applyBorder="1" applyAlignment="1">
      <alignment horizontal="center" vertical="center" wrapText="1"/>
    </xf>
    <xf numFmtId="2" fontId="5" fillId="0" borderId="76" xfId="0" applyNumberFormat="1" applyFont="1" applyFill="1" applyBorder="1" applyAlignment="1">
      <alignment horizontal="center" vertical="center"/>
    </xf>
    <xf numFmtId="168" fontId="5" fillId="0" borderId="49" xfId="0" applyNumberFormat="1" applyFont="1" applyFill="1" applyBorder="1" applyAlignment="1">
      <alignment horizontal="center" vertical="center" wrapText="1"/>
    </xf>
    <xf numFmtId="0" fontId="5" fillId="0" borderId="20" xfId="0" applyFont="1" applyFill="1" applyBorder="1" applyAlignment="1">
      <alignment vertical="top" wrapText="1"/>
    </xf>
    <xf numFmtId="0" fontId="5" fillId="0" borderId="25"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166" fontId="5" fillId="0" borderId="20" xfId="0" applyNumberFormat="1" applyFont="1" applyFill="1" applyBorder="1" applyAlignment="1">
      <alignment vertical="top" wrapText="1"/>
    </xf>
    <xf numFmtId="4" fontId="5" fillId="0" borderId="25" xfId="0" applyNumberFormat="1" applyFont="1" applyFill="1" applyBorder="1" applyAlignment="1">
      <alignment horizontal="center" vertical="center"/>
    </xf>
    <xf numFmtId="168" fontId="5" fillId="0" borderId="49" xfId="0" applyNumberFormat="1" applyFont="1" applyFill="1" applyBorder="1" applyAlignment="1">
      <alignment horizontal="center" vertical="top" wrapText="1"/>
    </xf>
    <xf numFmtId="168" fontId="5" fillId="0" borderId="18" xfId="0" applyNumberFormat="1" applyFont="1" applyFill="1" applyBorder="1" applyAlignment="1">
      <alignment horizontal="center" vertical="center" wrapText="1"/>
    </xf>
    <xf numFmtId="0" fontId="5" fillId="0" borderId="58" xfId="0" applyFont="1" applyFill="1" applyBorder="1" applyAlignment="1">
      <alignment vertical="center" wrapText="1"/>
    </xf>
    <xf numFmtId="168" fontId="5" fillId="0" borderId="25" xfId="0" applyNumberFormat="1" applyFont="1" applyFill="1" applyBorder="1" applyAlignment="1">
      <alignment horizontal="center" vertical="center" wrapText="1"/>
    </xf>
    <xf numFmtId="164" fontId="5" fillId="0" borderId="25" xfId="0" applyNumberFormat="1" applyFont="1" applyFill="1" applyBorder="1" applyAlignment="1">
      <alignment horizontal="center" vertical="top"/>
    </xf>
    <xf numFmtId="0" fontId="5" fillId="0" borderId="25" xfId="0" applyFont="1" applyFill="1" applyBorder="1" applyAlignment="1">
      <alignment horizontal="center"/>
    </xf>
    <xf numFmtId="166" fontId="5" fillId="0" borderId="25" xfId="0" applyNumberFormat="1" applyFont="1" applyFill="1" applyBorder="1" applyAlignment="1">
      <alignment horizontal="center" vertical="top" wrapText="1"/>
    </xf>
    <xf numFmtId="0" fontId="8" fillId="0" borderId="25" xfId="0" applyFont="1" applyFill="1" applyBorder="1" applyAlignment="1">
      <alignment vertical="top" wrapText="1"/>
    </xf>
    <xf numFmtId="0" fontId="8" fillId="0" borderId="25" xfId="0" applyFont="1" applyFill="1" applyBorder="1" applyAlignment="1">
      <alignment horizontal="left" vertical="top" wrapText="1"/>
    </xf>
    <xf numFmtId="0" fontId="8" fillId="0" borderId="25" xfId="0" applyFont="1" applyFill="1" applyBorder="1" applyAlignment="1">
      <alignment vertical="top"/>
    </xf>
    <xf numFmtId="168" fontId="5" fillId="0" borderId="25" xfId="0" applyNumberFormat="1" applyFont="1" applyFill="1" applyBorder="1" applyAlignment="1">
      <alignment horizontal="center" vertical="top" wrapText="1"/>
    </xf>
    <xf numFmtId="0" fontId="6" fillId="0" borderId="58" xfId="0" applyFont="1" applyFill="1" applyBorder="1"/>
    <xf numFmtId="0" fontId="5" fillId="0" borderId="58" xfId="0" applyNumberFormat="1" applyFont="1" applyFill="1" applyBorder="1" applyAlignment="1">
      <alignment horizontal="center" vertical="center" wrapText="1"/>
    </xf>
    <xf numFmtId="168" fontId="5" fillId="0" borderId="58" xfId="0" applyNumberFormat="1" applyFont="1" applyFill="1" applyBorder="1" applyAlignment="1">
      <alignment horizontal="center" vertical="top" wrapText="1"/>
    </xf>
    <xf numFmtId="0" fontId="5" fillId="0" borderId="0" xfId="1" applyFont="1" applyFill="1" applyBorder="1" applyAlignment="1">
      <alignment horizontal="center" vertical="top" wrapText="1"/>
    </xf>
    <xf numFmtId="166" fontId="5" fillId="0" borderId="0" xfId="0" applyNumberFormat="1" applyFont="1" applyFill="1" applyBorder="1" applyAlignment="1">
      <alignment horizontal="center" vertical="top" wrapText="1"/>
    </xf>
    <xf numFmtId="168" fontId="8" fillId="0" borderId="0" xfId="0" applyNumberFormat="1" applyFont="1" applyFill="1" applyBorder="1" applyAlignment="1">
      <alignment horizontal="center" vertical="top" wrapText="1"/>
    </xf>
    <xf numFmtId="164" fontId="5" fillId="0" borderId="77" xfId="0" applyNumberFormat="1" applyFont="1" applyFill="1" applyBorder="1" applyAlignment="1">
      <alignment horizontal="center" vertical="top" wrapText="1"/>
    </xf>
    <xf numFmtId="0" fontId="5" fillId="0" borderId="77" xfId="0" applyNumberFormat="1" applyFont="1" applyFill="1" applyBorder="1" applyAlignment="1">
      <alignment horizontal="center" vertical="center" wrapText="1"/>
    </xf>
    <xf numFmtId="0" fontId="5" fillId="0" borderId="78" xfId="0" applyFont="1" applyFill="1" applyBorder="1" applyAlignment="1">
      <alignment vertical="top" wrapText="1"/>
    </xf>
    <xf numFmtId="0" fontId="8" fillId="0" borderId="77" xfId="0" applyFont="1" applyFill="1" applyBorder="1" applyAlignment="1">
      <alignment vertical="top" wrapText="1"/>
    </xf>
    <xf numFmtId="0" fontId="8" fillId="0" borderId="25" xfId="1" applyFont="1" applyFill="1" applyBorder="1" applyAlignment="1">
      <alignment vertical="top" wrapText="1"/>
    </xf>
    <xf numFmtId="0" fontId="8" fillId="0" borderId="25" xfId="1" applyFont="1" applyFill="1" applyBorder="1" applyAlignment="1">
      <alignment horizontal="left" vertical="top" wrapText="1"/>
    </xf>
    <xf numFmtId="0" fontId="5" fillId="0" borderId="18" xfId="0" applyFont="1" applyFill="1" applyBorder="1" applyAlignment="1">
      <alignment horizontal="left" vertical="top" wrapText="1"/>
    </xf>
    <xf numFmtId="166" fontId="5" fillId="0" borderId="25" xfId="0" applyNumberFormat="1" applyFont="1" applyFill="1" applyBorder="1" applyAlignment="1" applyProtection="1">
      <alignment vertical="top" wrapText="1"/>
    </xf>
    <xf numFmtId="164" fontId="5" fillId="0" borderId="45" xfId="0" applyNumberFormat="1" applyFont="1" applyFill="1" applyBorder="1" applyAlignment="1">
      <alignment horizontal="center" vertical="top" wrapText="1"/>
    </xf>
    <xf numFmtId="164" fontId="5" fillId="0" borderId="72" xfId="0" applyNumberFormat="1" applyFont="1" applyFill="1" applyBorder="1" applyAlignment="1">
      <alignment horizontal="center" vertical="top" wrapText="1"/>
    </xf>
    <xf numFmtId="164" fontId="5" fillId="0" borderId="48" xfId="0" applyNumberFormat="1" applyFont="1" applyFill="1" applyBorder="1" applyAlignment="1">
      <alignment horizontal="center" vertical="top" wrapText="1"/>
    </xf>
    <xf numFmtId="0" fontId="5" fillId="0" borderId="77" xfId="2" applyFont="1" applyFill="1" applyBorder="1" applyAlignment="1">
      <alignment horizontal="center" vertical="center" wrapText="1"/>
    </xf>
    <xf numFmtId="164" fontId="5" fillId="0" borderId="77" xfId="2" applyNumberFormat="1" applyFont="1" applyFill="1" applyBorder="1" applyAlignment="1">
      <alignment horizontal="center" vertical="center" wrapText="1"/>
    </xf>
    <xf numFmtId="0" fontId="5" fillId="0" borderId="25" xfId="0" applyFont="1" applyFill="1" applyBorder="1"/>
    <xf numFmtId="0" fontId="5" fillId="0" borderId="25" xfId="10" applyFont="1" applyFill="1" applyBorder="1" applyAlignment="1">
      <alignment horizontal="left" vertical="top" wrapText="1"/>
    </xf>
    <xf numFmtId="2" fontId="5" fillId="0" borderId="25" xfId="0" applyNumberFormat="1" applyFont="1" applyFill="1" applyBorder="1" applyAlignment="1">
      <alignment vertical="top" wrapText="1"/>
    </xf>
    <xf numFmtId="0" fontId="15" fillId="0" borderId="25" xfId="1" applyFont="1" applyFill="1" applyBorder="1" applyAlignment="1">
      <alignment horizontal="left" vertical="top" wrapText="1"/>
    </xf>
    <xf numFmtId="0" fontId="15" fillId="0" borderId="25" xfId="8" applyFont="1" applyFill="1" applyBorder="1" applyAlignment="1">
      <alignment horizontal="center" vertical="center" wrapText="1"/>
    </xf>
    <xf numFmtId="164" fontId="15" fillId="0" borderId="25" xfId="8" applyNumberFormat="1" applyFont="1" applyFill="1" applyBorder="1" applyAlignment="1">
      <alignment horizontal="left" vertical="top" wrapText="1"/>
    </xf>
    <xf numFmtId="0" fontId="5" fillId="0" borderId="25" xfId="2" applyFont="1" applyFill="1" applyBorder="1" applyAlignment="1">
      <alignment vertical="top" wrapText="1"/>
    </xf>
    <xf numFmtId="0" fontId="5" fillId="0" borderId="25" xfId="5" applyFont="1" applyFill="1" applyBorder="1" applyAlignment="1">
      <alignment vertical="top" wrapText="1"/>
    </xf>
    <xf numFmtId="0" fontId="14" fillId="0" borderId="0" xfId="0" applyFont="1" applyFill="1" applyBorder="1" applyAlignment="1">
      <alignment vertical="center"/>
    </xf>
    <xf numFmtId="0" fontId="14" fillId="0" borderId="0" xfId="0" applyFont="1" applyFill="1" applyAlignment="1">
      <alignment vertical="center"/>
    </xf>
    <xf numFmtId="4" fontId="5" fillId="0" borderId="25" xfId="0" applyNumberFormat="1" applyFont="1" applyFill="1" applyBorder="1" applyAlignment="1">
      <alignment horizontal="center" vertical="center" wrapText="1"/>
    </xf>
    <xf numFmtId="164" fontId="8" fillId="0" borderId="25" xfId="0" applyNumberFormat="1" applyFont="1" applyFill="1" applyBorder="1" applyAlignment="1">
      <alignment vertical="top" wrapText="1"/>
    </xf>
    <xf numFmtId="2" fontId="5" fillId="0" borderId="25" xfId="0" applyNumberFormat="1" applyFont="1" applyFill="1" applyBorder="1" applyAlignment="1">
      <alignment horizontal="justify" vertical="top" wrapText="1"/>
    </xf>
    <xf numFmtId="14" fontId="5" fillId="0" borderId="25" xfId="2" applyNumberFormat="1" applyFont="1" applyFill="1" applyBorder="1" applyAlignment="1">
      <alignment horizontal="center" vertical="center" wrapText="1"/>
    </xf>
    <xf numFmtId="0" fontId="5" fillId="0" borderId="0" xfId="2" applyFont="1" applyFill="1" applyBorder="1" applyAlignment="1">
      <alignment horizontal="left" vertical="top" wrapText="1"/>
    </xf>
    <xf numFmtId="0" fontId="5" fillId="0" borderId="0" xfId="2" applyFont="1" applyFill="1" applyBorder="1" applyAlignment="1">
      <alignment horizontal="center" vertical="center" wrapText="1"/>
    </xf>
    <xf numFmtId="0" fontId="5" fillId="0" borderId="25" xfId="0" applyNumberFormat="1" applyFont="1" applyFill="1" applyBorder="1" applyAlignment="1">
      <alignment horizontal="center" vertical="top" wrapText="1"/>
    </xf>
    <xf numFmtId="169" fontId="5" fillId="0" borderId="25" xfId="8" applyNumberFormat="1" applyFont="1" applyFill="1" applyBorder="1" applyAlignment="1">
      <alignment horizontal="center" vertical="center" wrapText="1"/>
    </xf>
    <xf numFmtId="169" fontId="5" fillId="0" borderId="25" xfId="2" applyNumberFormat="1" applyFont="1" applyFill="1" applyBorder="1" applyAlignment="1">
      <alignment horizontal="center" vertical="center" wrapText="1"/>
    </xf>
    <xf numFmtId="0" fontId="15" fillId="0" borderId="25" xfId="10" applyFont="1" applyFill="1" applyBorder="1" applyAlignment="1">
      <alignment horizontal="left" vertical="top" wrapText="1"/>
    </xf>
    <xf numFmtId="169" fontId="15" fillId="0" borderId="25" xfId="10" applyNumberFormat="1" applyFont="1" applyFill="1" applyBorder="1" applyAlignment="1">
      <alignment horizontal="center" vertical="center" wrapText="1"/>
    </xf>
    <xf numFmtId="0" fontId="15" fillId="0" borderId="25" xfId="0" applyFont="1" applyFill="1" applyBorder="1" applyAlignment="1">
      <alignment vertical="top" wrapText="1"/>
    </xf>
    <xf numFmtId="0" fontId="15" fillId="0" borderId="25" xfId="2" applyFont="1" applyFill="1" applyBorder="1" applyAlignment="1">
      <alignment horizontal="left" vertical="top" wrapText="1"/>
    </xf>
    <xf numFmtId="0" fontId="6" fillId="0" borderId="0" xfId="0" applyFont="1" applyFill="1" applyAlignment="1">
      <alignment horizontal="center"/>
    </xf>
    <xf numFmtId="0" fontId="13" fillId="0" borderId="0" xfId="0" applyFont="1" applyFill="1" applyAlignment="1"/>
    <xf numFmtId="0" fontId="5" fillId="0" borderId="81" xfId="0" applyFont="1" applyFill="1" applyBorder="1" applyAlignment="1">
      <alignment horizontal="center" vertical="top" wrapText="1"/>
    </xf>
    <xf numFmtId="0" fontId="5" fillId="0" borderId="9" xfId="0" applyFont="1" applyFill="1" applyBorder="1" applyAlignment="1">
      <alignment horizontal="center" vertical="top" wrapText="1"/>
    </xf>
    <xf numFmtId="0" fontId="11" fillId="0" borderId="0" xfId="0" applyFont="1" applyFill="1" applyBorder="1" applyAlignment="1"/>
    <xf numFmtId="166" fontId="5" fillId="0" borderId="25" xfId="0" applyNumberFormat="1" applyFont="1" applyFill="1" applyBorder="1" applyAlignment="1">
      <alignment horizontal="center" vertical="center"/>
    </xf>
    <xf numFmtId="14" fontId="5" fillId="0" borderId="18" xfId="0" applyNumberFormat="1" applyFont="1" applyFill="1" applyBorder="1" applyAlignment="1">
      <alignment horizontal="center" vertical="center" wrapText="1"/>
    </xf>
    <xf numFmtId="14" fontId="5" fillId="0" borderId="25" xfId="0" applyNumberFormat="1" applyFont="1" applyFill="1" applyBorder="1" applyAlignment="1">
      <alignment vertical="top" wrapText="1"/>
    </xf>
    <xf numFmtId="0" fontId="5" fillId="0" borderId="82" xfId="0" applyFont="1" applyFill="1" applyBorder="1" applyAlignment="1">
      <alignment horizontal="left" vertical="top" wrapText="1"/>
    </xf>
    <xf numFmtId="14" fontId="5" fillId="0" borderId="83" xfId="0" applyNumberFormat="1" applyFont="1" applyFill="1" applyBorder="1" applyAlignment="1">
      <alignment horizontal="center" vertical="center" wrapText="1"/>
    </xf>
    <xf numFmtId="0" fontId="5" fillId="0" borderId="84" xfId="0" applyFont="1" applyFill="1" applyBorder="1" applyAlignment="1">
      <alignment horizontal="left" vertical="center" wrapText="1"/>
    </xf>
    <xf numFmtId="0" fontId="5" fillId="0" borderId="84" xfId="0" applyFont="1" applyFill="1" applyBorder="1" applyAlignment="1">
      <alignment vertical="center" wrapText="1"/>
    </xf>
    <xf numFmtId="14" fontId="5" fillId="0" borderId="84" xfId="0" applyNumberFormat="1" applyFont="1" applyFill="1" applyBorder="1" applyAlignment="1">
      <alignment horizontal="center" vertical="center" wrapText="1"/>
    </xf>
    <xf numFmtId="164" fontId="5" fillId="0" borderId="84" xfId="0" applyNumberFormat="1" applyFont="1" applyFill="1" applyBorder="1" applyAlignment="1">
      <alignment horizontal="center" vertical="center" wrapText="1"/>
    </xf>
    <xf numFmtId="0" fontId="5" fillId="0" borderId="84" xfId="0" applyFont="1" applyFill="1" applyBorder="1" applyAlignment="1">
      <alignment vertical="top" wrapText="1"/>
    </xf>
    <xf numFmtId="0" fontId="5" fillId="0" borderId="2" xfId="0" applyFont="1" applyFill="1" applyBorder="1" applyAlignment="1">
      <alignment horizontal="left" vertical="center" wrapText="1"/>
    </xf>
    <xf numFmtId="14" fontId="5" fillId="0" borderId="84" xfId="0" applyNumberFormat="1" applyFont="1" applyFill="1" applyBorder="1" applyAlignment="1">
      <alignment horizontal="left" vertical="top" wrapText="1"/>
    </xf>
    <xf numFmtId="4" fontId="5" fillId="0" borderId="84" xfId="0" applyNumberFormat="1" applyFont="1" applyFill="1" applyBorder="1" applyAlignment="1">
      <alignment horizontal="center" vertical="center"/>
    </xf>
    <xf numFmtId="14" fontId="5" fillId="0" borderId="20" xfId="0" applyNumberFormat="1" applyFont="1" applyFill="1" applyBorder="1" applyAlignment="1">
      <alignment horizontal="left" vertical="top" wrapText="1"/>
    </xf>
    <xf numFmtId="14" fontId="5" fillId="0" borderId="0" xfId="0" applyNumberFormat="1" applyFont="1" applyFill="1" applyBorder="1" applyAlignment="1">
      <alignment horizontal="center" vertical="center" wrapText="1"/>
    </xf>
    <xf numFmtId="14" fontId="5" fillId="0" borderId="0" xfId="0" applyNumberFormat="1" applyFont="1" applyFill="1" applyBorder="1" applyAlignment="1">
      <alignment horizontal="left" vertical="top" wrapText="1"/>
    </xf>
    <xf numFmtId="166" fontId="5" fillId="0" borderId="84" xfId="0" applyNumberFormat="1" applyFont="1" applyFill="1" applyBorder="1" applyAlignment="1" applyProtection="1">
      <alignment vertical="top" wrapText="1"/>
    </xf>
    <xf numFmtId="14" fontId="5" fillId="0" borderId="78" xfId="0" applyNumberFormat="1" applyFont="1" applyFill="1" applyBorder="1" applyAlignment="1">
      <alignment horizontal="center" vertical="center" wrapText="1"/>
    </xf>
    <xf numFmtId="1" fontId="5" fillId="0" borderId="84" xfId="0" applyNumberFormat="1" applyFont="1" applyFill="1" applyBorder="1" applyAlignment="1">
      <alignment horizontal="center" vertical="top" wrapText="1"/>
    </xf>
    <xf numFmtId="14" fontId="5" fillId="0" borderId="20" xfId="0" applyNumberFormat="1" applyFont="1" applyFill="1" applyBorder="1" applyAlignment="1">
      <alignment horizontal="center" vertical="center" wrapText="1"/>
    </xf>
    <xf numFmtId="14" fontId="5" fillId="0" borderId="68" xfId="0" applyNumberFormat="1" applyFont="1" applyFill="1" applyBorder="1" applyAlignment="1">
      <alignment horizontal="center" vertical="center" wrapText="1"/>
    </xf>
    <xf numFmtId="0" fontId="5" fillId="0" borderId="84" xfId="0" applyNumberFormat="1" applyFont="1" applyFill="1" applyBorder="1" applyAlignment="1">
      <alignment horizontal="center" vertical="top" wrapText="1"/>
    </xf>
    <xf numFmtId="14" fontId="5" fillId="0" borderId="85" xfId="0" applyNumberFormat="1" applyFont="1" applyFill="1" applyBorder="1" applyAlignment="1">
      <alignment horizontal="center" vertical="center" wrapText="1"/>
    </xf>
    <xf numFmtId="14" fontId="5" fillId="0" borderId="68" xfId="0" applyNumberFormat="1" applyFont="1" applyFill="1" applyBorder="1" applyAlignment="1">
      <alignment horizontal="left" vertical="top" wrapText="1"/>
    </xf>
    <xf numFmtId="2" fontId="5" fillId="0" borderId="84" xfId="0" applyNumberFormat="1" applyFont="1" applyFill="1" applyBorder="1" applyAlignment="1">
      <alignment horizontal="center" vertical="center"/>
    </xf>
    <xf numFmtId="0" fontId="5" fillId="0" borderId="86" xfId="0" applyFont="1" applyFill="1" applyBorder="1" applyAlignment="1">
      <alignment horizontal="left" vertical="top" wrapText="1"/>
    </xf>
    <xf numFmtId="14" fontId="5" fillId="0" borderId="87"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14" fontId="5" fillId="0" borderId="90" xfId="0" applyNumberFormat="1" applyFont="1" applyFill="1" applyBorder="1" applyAlignment="1">
      <alignment horizontal="center" vertical="center" wrapText="1"/>
    </xf>
    <xf numFmtId="14" fontId="5" fillId="0" borderId="78" xfId="0" applyNumberFormat="1" applyFont="1" applyFill="1" applyBorder="1" applyAlignment="1">
      <alignment horizontal="left" vertical="top" wrapText="1"/>
    </xf>
    <xf numFmtId="14" fontId="5" fillId="0" borderId="87" xfId="0" applyNumberFormat="1" applyFont="1" applyFill="1" applyBorder="1" applyAlignment="1">
      <alignment horizontal="left" vertical="top" wrapText="1"/>
    </xf>
    <xf numFmtId="14" fontId="5" fillId="0" borderId="5"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0" borderId="79" xfId="0" applyNumberFormat="1" applyFont="1" applyFill="1" applyBorder="1" applyAlignment="1">
      <alignment horizontal="center" vertical="center" wrapText="1"/>
    </xf>
    <xf numFmtId="1" fontId="5" fillId="0" borderId="25" xfId="0" applyNumberFormat="1" applyFont="1" applyFill="1" applyBorder="1" applyAlignment="1">
      <alignment horizontal="center" vertical="top" wrapText="1"/>
    </xf>
    <xf numFmtId="0" fontId="5" fillId="0" borderId="4" xfId="0" applyFont="1" applyFill="1" applyBorder="1" applyAlignment="1">
      <alignment horizontal="left" vertical="center" wrapText="1"/>
    </xf>
    <xf numFmtId="0" fontId="5" fillId="0" borderId="4" xfId="0" applyFont="1" applyFill="1" applyBorder="1" applyAlignment="1">
      <alignment vertical="center" wrapText="1"/>
    </xf>
    <xf numFmtId="0" fontId="5" fillId="0" borderId="71" xfId="0" applyFont="1" applyFill="1" applyBorder="1" applyAlignment="1">
      <alignment horizontal="left" vertical="top" wrapText="1"/>
    </xf>
    <xf numFmtId="14" fontId="5" fillId="0" borderId="9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0" xfId="0" applyNumberFormat="1" applyFont="1" applyFill="1" applyBorder="1" applyAlignment="1">
      <alignment vertical="top" wrapText="1"/>
    </xf>
    <xf numFmtId="0" fontId="6" fillId="0" borderId="0" xfId="0" applyFont="1" applyFill="1" applyAlignment="1">
      <alignment vertical="top"/>
    </xf>
    <xf numFmtId="2" fontId="6" fillId="0" borderId="25" xfId="0" applyNumberFormat="1"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0" fontId="5" fillId="0" borderId="0" xfId="0" applyFont="1" applyFill="1" applyBorder="1" applyAlignment="1">
      <alignment vertical="top"/>
    </xf>
    <xf numFmtId="2" fontId="6" fillId="0" borderId="0" xfId="0" applyNumberFormat="1" applyFont="1" applyFill="1" applyBorder="1" applyAlignment="1">
      <alignment horizontal="center"/>
    </xf>
    <xf numFmtId="0" fontId="5" fillId="0" borderId="68" xfId="0" applyFont="1" applyFill="1" applyBorder="1" applyAlignment="1">
      <alignment horizontal="center" vertical="top" wrapText="1"/>
    </xf>
    <xf numFmtId="0" fontId="5" fillId="0" borderId="78" xfId="0" applyFont="1" applyFill="1" applyBorder="1" applyAlignment="1">
      <alignment horizontal="center" vertical="top" wrapText="1"/>
    </xf>
    <xf numFmtId="0" fontId="5" fillId="0" borderId="87" xfId="0" applyFont="1" applyFill="1" applyBorder="1" applyAlignment="1">
      <alignment vertical="top" wrapText="1"/>
    </xf>
    <xf numFmtId="0" fontId="5" fillId="0" borderId="90" xfId="0" applyFont="1" applyFill="1" applyBorder="1" applyAlignment="1">
      <alignment horizontal="center" vertical="top" wrapText="1"/>
    </xf>
    <xf numFmtId="167" fontId="5" fillId="0" borderId="25" xfId="6" applyNumberFormat="1" applyFont="1" applyFill="1" applyBorder="1" applyAlignment="1">
      <alignment horizontal="left" vertical="top" wrapText="1"/>
    </xf>
    <xf numFmtId="14" fontId="5" fillId="0" borderId="25" xfId="6" applyNumberFormat="1" applyFont="1" applyFill="1" applyBorder="1" applyAlignment="1">
      <alignment horizontal="center" vertical="center" wrapText="1"/>
    </xf>
    <xf numFmtId="168" fontId="5" fillId="0" borderId="87" xfId="0" applyNumberFormat="1" applyFont="1" applyFill="1" applyBorder="1" applyAlignment="1">
      <alignment horizontal="center" vertical="center" wrapText="1"/>
    </xf>
    <xf numFmtId="0" fontId="5" fillId="0" borderId="25" xfId="6" applyFont="1" applyFill="1" applyBorder="1" applyAlignment="1">
      <alignment horizontal="left" vertical="top" wrapText="1"/>
    </xf>
    <xf numFmtId="14" fontId="5" fillId="0" borderId="87" xfId="6" applyNumberFormat="1" applyFont="1" applyFill="1" applyBorder="1" applyAlignment="1">
      <alignment horizontal="left" vertical="top" wrapText="1"/>
    </xf>
    <xf numFmtId="0" fontId="5" fillId="0" borderId="0" xfId="6" applyFont="1" applyFill="1" applyBorder="1" applyAlignment="1">
      <alignment horizontal="left" vertical="top" wrapText="1"/>
    </xf>
    <xf numFmtId="14" fontId="5" fillId="0" borderId="0" xfId="6" applyNumberFormat="1" applyFont="1" applyFill="1" applyBorder="1" applyAlignment="1">
      <alignment horizontal="center" vertical="center" wrapText="1"/>
    </xf>
    <xf numFmtId="14" fontId="5" fillId="0" borderId="0" xfId="6" applyNumberFormat="1" applyFont="1" applyFill="1" applyBorder="1" applyAlignment="1">
      <alignment horizontal="left" vertical="top" wrapText="1"/>
    </xf>
    <xf numFmtId="171" fontId="5" fillId="0" borderId="87" xfId="0" applyNumberFormat="1" applyFont="1" applyFill="1" applyBorder="1" applyAlignment="1">
      <alignment horizontal="center" vertical="center" wrapText="1"/>
    </xf>
    <xf numFmtId="171" fontId="5" fillId="0" borderId="25" xfId="0" applyNumberFormat="1" applyFont="1" applyFill="1" applyBorder="1" applyAlignment="1">
      <alignment horizontal="center" vertical="center" wrapText="1"/>
    </xf>
    <xf numFmtId="171" fontId="5" fillId="0" borderId="18" xfId="0" applyNumberFormat="1" applyFont="1" applyFill="1" applyBorder="1" applyAlignment="1">
      <alignment horizontal="center" vertical="center" wrapText="1"/>
    </xf>
    <xf numFmtId="0" fontId="8" fillId="0" borderId="87" xfId="0" applyFont="1" applyFill="1" applyBorder="1" applyAlignment="1">
      <alignment horizontal="center" vertical="top" wrapText="1"/>
    </xf>
    <xf numFmtId="14" fontId="5" fillId="0" borderId="87" xfId="6" applyNumberFormat="1" applyFont="1" applyFill="1" applyBorder="1" applyAlignment="1">
      <alignment horizontal="center" vertical="top" wrapText="1"/>
    </xf>
    <xf numFmtId="0" fontId="5" fillId="0" borderId="54" xfId="6" applyFont="1" applyFill="1" applyBorder="1" applyAlignment="1">
      <alignment vertical="top" wrapText="1"/>
    </xf>
    <xf numFmtId="0" fontId="5" fillId="0" borderId="55" xfId="0" applyFont="1" applyFill="1" applyBorder="1" applyAlignment="1">
      <alignment horizontal="center" vertical="center" wrapText="1"/>
    </xf>
    <xf numFmtId="0" fontId="5" fillId="0" borderId="93" xfId="6" applyFont="1" applyFill="1" applyBorder="1" applyAlignment="1">
      <alignment vertical="top" wrapText="1"/>
    </xf>
    <xf numFmtId="0" fontId="5" fillId="0" borderId="94" xfId="0" applyFont="1" applyFill="1" applyBorder="1" applyAlignment="1">
      <alignment horizontal="center" vertical="center" wrapText="1"/>
    </xf>
    <xf numFmtId="164" fontId="5" fillId="0" borderId="87" xfId="0" applyNumberFormat="1" applyFont="1" applyFill="1" applyBorder="1" applyAlignment="1">
      <alignment horizontal="center" vertical="top" wrapText="1"/>
    </xf>
    <xf numFmtId="0" fontId="5" fillId="0" borderId="87" xfId="0" applyNumberFormat="1" applyFont="1" applyFill="1" applyBorder="1" applyAlignment="1">
      <alignment horizontal="left" vertical="top" wrapText="1"/>
    </xf>
    <xf numFmtId="0" fontId="5" fillId="0" borderId="87" xfId="0" applyNumberFormat="1" applyFont="1" applyFill="1" applyBorder="1" applyAlignment="1">
      <alignment horizontal="center" vertical="top" wrapText="1"/>
    </xf>
    <xf numFmtId="0" fontId="5" fillId="0" borderId="0" xfId="0" applyNumberFormat="1" applyFont="1" applyFill="1" applyBorder="1" applyAlignment="1">
      <alignment horizontal="left" vertical="top" wrapText="1"/>
    </xf>
    <xf numFmtId="0" fontId="5" fillId="0" borderId="25" xfId="0" applyNumberFormat="1" applyFont="1" applyFill="1" applyBorder="1" applyAlignment="1">
      <alignment vertical="top" wrapText="1"/>
    </xf>
    <xf numFmtId="164" fontId="5" fillId="0" borderId="87"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top" wrapText="1"/>
    </xf>
    <xf numFmtId="0" fontId="5" fillId="0" borderId="0" xfId="6" applyFont="1" applyFill="1" applyBorder="1" applyAlignment="1">
      <alignment horizontal="center" vertical="top" wrapText="1"/>
    </xf>
    <xf numFmtId="168" fontId="6" fillId="0" borderId="0" xfId="0" applyNumberFormat="1" applyFont="1" applyFill="1"/>
    <xf numFmtId="168" fontId="6" fillId="0" borderId="0" xfId="0" applyNumberFormat="1" applyFont="1" applyFill="1" applyBorder="1"/>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xf>
    <xf numFmtId="2" fontId="5" fillId="0" borderId="25" xfId="0" applyNumberFormat="1" applyFont="1" applyFill="1" applyBorder="1" applyAlignment="1">
      <alignment horizontal="center" vertical="top" wrapText="1"/>
    </xf>
    <xf numFmtId="0" fontId="5" fillId="0" borderId="92" xfId="0" applyFont="1" applyFill="1" applyBorder="1" applyAlignment="1">
      <alignment horizontal="center" vertical="top" wrapText="1"/>
    </xf>
    <xf numFmtId="164" fontId="5" fillId="0" borderId="90" xfId="0" applyNumberFormat="1" applyFont="1" applyFill="1" applyBorder="1" applyAlignment="1">
      <alignment horizontal="center" vertical="top" wrapText="1"/>
    </xf>
    <xf numFmtId="164" fontId="5" fillId="0" borderId="80" xfId="0" applyNumberFormat="1" applyFont="1" applyFill="1" applyBorder="1" applyAlignment="1">
      <alignment horizontal="center" vertical="top" wrapText="1"/>
    </xf>
    <xf numFmtId="164" fontId="5" fillId="0" borderId="80" xfId="0" applyNumberFormat="1" applyFont="1" applyFill="1" applyBorder="1" applyAlignment="1">
      <alignment horizontal="center" vertical="center" wrapText="1"/>
    </xf>
    <xf numFmtId="0" fontId="5" fillId="0" borderId="78" xfId="2" applyFont="1" applyFill="1" applyBorder="1" applyAlignment="1">
      <alignment horizontal="center" vertical="top" wrapText="1"/>
    </xf>
    <xf numFmtId="0" fontId="5" fillId="0" borderId="102" xfId="2" applyFont="1" applyFill="1" applyBorder="1" applyAlignment="1">
      <alignment horizontal="center" vertical="top" wrapText="1"/>
    </xf>
    <xf numFmtId="0" fontId="5" fillId="0" borderId="105" xfId="8" applyFont="1" applyFill="1" applyBorder="1" applyAlignment="1">
      <alignment horizontal="left" vertical="top" wrapText="1"/>
    </xf>
    <xf numFmtId="169" fontId="5" fillId="0" borderId="105" xfId="8" applyNumberFormat="1" applyFont="1" applyFill="1" applyBorder="1" applyAlignment="1">
      <alignment horizontal="center" vertical="center" wrapText="1"/>
    </xf>
    <xf numFmtId="0" fontId="5" fillId="0" borderId="105" xfId="2" applyFont="1" applyFill="1" applyBorder="1" applyAlignment="1">
      <alignment vertical="top" wrapText="1"/>
    </xf>
    <xf numFmtId="164" fontId="5" fillId="0" borderId="16" xfId="0" applyNumberFormat="1" applyFont="1" applyFill="1" applyBorder="1" applyAlignment="1">
      <alignment horizontal="center" vertical="center" wrapText="1"/>
    </xf>
    <xf numFmtId="0" fontId="5" fillId="0" borderId="102" xfId="2" applyFont="1" applyFill="1" applyBorder="1" applyAlignment="1">
      <alignment horizontal="left" vertical="top" wrapText="1"/>
    </xf>
    <xf numFmtId="0" fontId="5" fillId="0" borderId="68" xfId="2" applyFont="1" applyFill="1" applyBorder="1" applyAlignment="1">
      <alignment horizontal="left" vertical="top" wrapText="1"/>
    </xf>
    <xf numFmtId="0" fontId="5" fillId="0" borderId="109" xfId="2" applyFont="1" applyFill="1" applyBorder="1" applyAlignment="1">
      <alignment vertical="top" wrapText="1"/>
    </xf>
    <xf numFmtId="167" fontId="5" fillId="0" borderId="31" xfId="6" applyNumberFormat="1" applyFont="1" applyFill="1" applyBorder="1" applyAlignment="1">
      <alignment horizontal="left" vertical="top" wrapText="1"/>
    </xf>
    <xf numFmtId="14" fontId="5" fillId="0" borderId="31" xfId="6" applyNumberFormat="1" applyFont="1" applyFill="1" applyBorder="1" applyAlignment="1">
      <alignment horizontal="center" vertical="center" wrapText="1"/>
    </xf>
    <xf numFmtId="0" fontId="6" fillId="0" borderId="18" xfId="0" applyFont="1" applyFill="1" applyBorder="1"/>
    <xf numFmtId="164" fontId="5" fillId="0" borderId="18" xfId="0" applyNumberFormat="1" applyFont="1" applyFill="1" applyBorder="1" applyAlignment="1">
      <alignment horizontal="center" vertical="center" wrapText="1"/>
    </xf>
    <xf numFmtId="0" fontId="5" fillId="0" borderId="103" xfId="8" applyFont="1" applyFill="1" applyBorder="1" applyAlignment="1">
      <alignment vertical="top" wrapText="1"/>
    </xf>
    <xf numFmtId="169" fontId="5" fillId="0" borderId="103" xfId="8" applyNumberFormat="1" applyFont="1" applyFill="1" applyBorder="1" applyAlignment="1">
      <alignment horizontal="center" vertical="center" wrapText="1"/>
    </xf>
    <xf numFmtId="0" fontId="15" fillId="0" borderId="105" xfId="10" applyFont="1" applyFill="1" applyBorder="1" applyAlignment="1">
      <alignment horizontal="left" vertical="top" wrapText="1"/>
    </xf>
    <xf numFmtId="2" fontId="5" fillId="0" borderId="100" xfId="0" applyNumberFormat="1" applyFont="1" applyFill="1" applyBorder="1" applyAlignment="1">
      <alignment horizontal="center" vertical="top" wrapText="1"/>
    </xf>
    <xf numFmtId="0" fontId="6" fillId="0" borderId="100" xfId="0" applyFont="1" applyFill="1" applyBorder="1"/>
    <xf numFmtId="0" fontId="6" fillId="0" borderId="111" xfId="0" applyFont="1" applyFill="1" applyBorder="1"/>
    <xf numFmtId="0" fontId="15" fillId="0" borderId="112" xfId="10" applyFont="1" applyFill="1" applyBorder="1" applyAlignment="1">
      <alignment horizontal="left" vertical="top" wrapText="1"/>
    </xf>
    <xf numFmtId="0" fontId="5" fillId="0" borderId="0" xfId="0" applyFont="1" applyFill="1" applyAlignment="1">
      <alignment horizontal="left" vertical="top" wrapText="1"/>
    </xf>
    <xf numFmtId="2" fontId="5" fillId="0" borderId="113" xfId="0" applyNumberFormat="1" applyFont="1" applyFill="1" applyBorder="1" applyAlignment="1">
      <alignment horizontal="center" vertical="top" wrapText="1"/>
    </xf>
    <xf numFmtId="0" fontId="6" fillId="0" borderId="113" xfId="0" applyFont="1" applyFill="1" applyBorder="1"/>
    <xf numFmtId="0" fontId="6" fillId="0" borderId="114" xfId="0" applyFont="1" applyFill="1" applyBorder="1"/>
    <xf numFmtId="0" fontId="5" fillId="0" borderId="113" xfId="0" applyFont="1" applyFill="1" applyBorder="1" applyAlignment="1">
      <alignment horizontal="center" vertical="center" wrapText="1"/>
    </xf>
    <xf numFmtId="0" fontId="15" fillId="0" borderId="115" xfId="10" applyFont="1" applyFill="1" applyBorder="1" applyAlignment="1">
      <alignment horizontal="left" vertical="top" wrapText="1"/>
    </xf>
    <xf numFmtId="0" fontId="15" fillId="0" borderId="115" xfId="8" applyFont="1" applyFill="1" applyBorder="1" applyAlignment="1">
      <alignment horizontal="center" vertical="center" wrapText="1"/>
    </xf>
    <xf numFmtId="0" fontId="5" fillId="0" borderId="115" xfId="8" applyFont="1" applyFill="1" applyBorder="1" applyAlignment="1">
      <alignment horizontal="left" vertical="top" wrapText="1"/>
    </xf>
    <xf numFmtId="2" fontId="5" fillId="0" borderId="116" xfId="0" applyNumberFormat="1" applyFont="1" applyFill="1" applyBorder="1" applyAlignment="1">
      <alignment horizontal="center" vertical="top" wrapText="1"/>
    </xf>
    <xf numFmtId="0" fontId="6" fillId="0" borderId="116" xfId="0" applyFont="1" applyFill="1" applyBorder="1"/>
    <xf numFmtId="0" fontId="6" fillId="0" borderId="117" xfId="0" applyFont="1" applyFill="1" applyBorder="1"/>
    <xf numFmtId="0" fontId="5" fillId="0" borderId="116" xfId="9" applyFont="1" applyFill="1" applyBorder="1" applyAlignment="1">
      <alignment horizontal="left" vertical="top" wrapText="1"/>
    </xf>
    <xf numFmtId="0" fontId="5" fillId="0" borderId="116" xfId="0" applyFont="1" applyFill="1" applyBorder="1" applyAlignment="1">
      <alignment vertical="top" wrapText="1"/>
    </xf>
    <xf numFmtId="0" fontId="5" fillId="0" borderId="116" xfId="2" applyFont="1" applyFill="1" applyBorder="1" applyAlignment="1">
      <alignment horizontal="left" vertical="top" wrapText="1"/>
    </xf>
    <xf numFmtId="0" fontId="5" fillId="0" borderId="116" xfId="2" applyFont="1" applyFill="1" applyBorder="1" applyAlignment="1">
      <alignment horizontal="center" vertical="top" wrapText="1"/>
    </xf>
    <xf numFmtId="164" fontId="5" fillId="0" borderId="116" xfId="0" applyNumberFormat="1" applyFont="1" applyFill="1" applyBorder="1" applyAlignment="1">
      <alignment horizontal="center" vertical="center" wrapText="1"/>
    </xf>
    <xf numFmtId="0" fontId="5" fillId="0" borderId="119" xfId="2" applyFont="1" applyFill="1" applyBorder="1" applyAlignment="1">
      <alignment horizontal="center" vertical="top" wrapText="1"/>
    </xf>
    <xf numFmtId="168" fontId="5" fillId="0" borderId="116" xfId="0" applyNumberFormat="1" applyFont="1" applyFill="1" applyBorder="1" applyAlignment="1">
      <alignment horizontal="center" vertical="center" wrapText="1"/>
    </xf>
    <xf numFmtId="168" fontId="5" fillId="0" borderId="117" xfId="0" applyNumberFormat="1" applyFont="1" applyFill="1" applyBorder="1" applyAlignment="1">
      <alignment horizontal="center" vertical="center" wrapText="1"/>
    </xf>
    <xf numFmtId="168" fontId="5" fillId="0" borderId="119" xfId="0" applyNumberFormat="1" applyFont="1" applyFill="1" applyBorder="1" applyAlignment="1">
      <alignment horizontal="center" vertical="center" wrapText="1"/>
    </xf>
    <xf numFmtId="168" fontId="5" fillId="0" borderId="120" xfId="0" applyNumberFormat="1" applyFont="1" applyFill="1" applyBorder="1" applyAlignment="1">
      <alignment horizontal="center" vertical="center" wrapText="1"/>
    </xf>
    <xf numFmtId="166" fontId="5" fillId="0" borderId="116" xfId="0" applyNumberFormat="1" applyFont="1" applyFill="1" applyBorder="1" applyAlignment="1">
      <alignment horizontal="center" vertical="center" wrapText="1"/>
    </xf>
    <xf numFmtId="171" fontId="5" fillId="0" borderId="116" xfId="0" applyNumberFormat="1" applyFont="1" applyFill="1" applyBorder="1" applyAlignment="1">
      <alignment horizontal="center" vertical="center" wrapText="1"/>
    </xf>
    <xf numFmtId="171" fontId="5" fillId="0" borderId="117" xfId="0" applyNumberFormat="1" applyFont="1" applyFill="1" applyBorder="1" applyAlignment="1">
      <alignment horizontal="center" vertical="center" wrapText="1"/>
    </xf>
    <xf numFmtId="0" fontId="15" fillId="0" borderId="116" xfId="10" applyFont="1" applyFill="1" applyBorder="1" applyAlignment="1">
      <alignment horizontal="left" vertical="top" wrapText="1"/>
    </xf>
    <xf numFmtId="0" fontId="15" fillId="0" borderId="116" xfId="0" applyFont="1" applyFill="1" applyBorder="1" applyAlignment="1">
      <alignment horizontal="center" vertical="center" wrapText="1"/>
    </xf>
    <xf numFmtId="0" fontId="5" fillId="0" borderId="116" xfId="8" applyFont="1" applyFill="1" applyBorder="1" applyAlignment="1">
      <alignment horizontal="left" vertical="top" wrapText="1"/>
    </xf>
    <xf numFmtId="164" fontId="5" fillId="0" borderId="117" xfId="0" applyNumberFormat="1" applyFont="1" applyFill="1" applyBorder="1" applyAlignment="1">
      <alignment horizontal="center" vertical="center" wrapText="1"/>
    </xf>
    <xf numFmtId="14" fontId="5" fillId="0" borderId="116" xfId="0" applyNumberFormat="1" applyFont="1" applyFill="1" applyBorder="1" applyAlignment="1">
      <alignment horizontal="left" vertical="top" wrapText="1"/>
    </xf>
    <xf numFmtId="2" fontId="5" fillId="0" borderId="116" xfId="0" applyNumberFormat="1" applyFont="1" applyFill="1" applyBorder="1" applyAlignment="1">
      <alignment horizontal="left" vertical="top" wrapText="1"/>
    </xf>
    <xf numFmtId="2" fontId="5" fillId="0" borderId="116" xfId="0" applyNumberFormat="1" applyFont="1" applyFill="1" applyBorder="1" applyAlignment="1">
      <alignment horizontal="center" vertical="center" wrapText="1"/>
    </xf>
    <xf numFmtId="0" fontId="5" fillId="0" borderId="116" xfId="0" applyFont="1" applyFill="1" applyBorder="1" applyAlignment="1">
      <alignment horizontal="center" vertical="center"/>
    </xf>
    <xf numFmtId="166" fontId="5" fillId="0" borderId="119" xfId="0" applyNumberFormat="1" applyFont="1" applyFill="1" applyBorder="1" applyAlignment="1">
      <alignment horizontal="center" vertical="center" wrapText="1"/>
    </xf>
    <xf numFmtId="164" fontId="5" fillId="0" borderId="120" xfId="0" applyNumberFormat="1" applyFont="1" applyFill="1" applyBorder="1" applyAlignment="1">
      <alignment horizontal="center" vertical="center" wrapText="1"/>
    </xf>
    <xf numFmtId="0" fontId="6" fillId="0" borderId="119" xfId="0" applyFont="1" applyFill="1" applyBorder="1"/>
    <xf numFmtId="0" fontId="6" fillId="0" borderId="120" xfId="0" applyFont="1" applyFill="1" applyBorder="1"/>
    <xf numFmtId="164" fontId="5" fillId="0" borderId="78" xfId="0" applyNumberFormat="1" applyFont="1" applyFill="1" applyBorder="1" applyAlignment="1">
      <alignment horizontal="center" vertical="center" wrapText="1"/>
    </xf>
    <xf numFmtId="0" fontId="5" fillId="0" borderId="17" xfId="0" applyFont="1" applyFill="1" applyBorder="1" applyAlignment="1">
      <alignment horizontal="center" vertical="top" wrapText="1"/>
    </xf>
    <xf numFmtId="164" fontId="5" fillId="0" borderId="100" xfId="0" applyNumberFormat="1" applyFont="1" applyFill="1" applyBorder="1" applyAlignment="1">
      <alignment horizontal="center" vertical="center"/>
    </xf>
    <xf numFmtId="0" fontId="5" fillId="0" borderId="114" xfId="0" applyFont="1" applyFill="1" applyBorder="1" applyAlignment="1">
      <alignment horizontal="center" vertical="top" wrapText="1"/>
    </xf>
    <xf numFmtId="164" fontId="5" fillId="0" borderId="78" xfId="0" applyNumberFormat="1" applyFont="1" applyFill="1" applyBorder="1" applyAlignment="1">
      <alignment horizontal="center" vertical="center"/>
    </xf>
    <xf numFmtId="0" fontId="15" fillId="0" borderId="100" xfId="0" applyFont="1" applyFill="1" applyBorder="1" applyAlignment="1">
      <alignment vertical="top" wrapText="1"/>
    </xf>
    <xf numFmtId="0" fontId="15" fillId="0" borderId="100" xfId="8" applyFont="1" applyFill="1" applyBorder="1" applyAlignment="1">
      <alignment horizontal="center" vertical="center" wrapText="1"/>
    </xf>
    <xf numFmtId="0" fontId="15" fillId="0" borderId="100" xfId="8" applyFont="1" applyFill="1" applyBorder="1" applyAlignment="1">
      <alignment horizontal="left" vertical="top" wrapText="1"/>
    </xf>
    <xf numFmtId="0" fontId="5" fillId="0" borderId="121" xfId="2" applyFont="1" applyFill="1" applyBorder="1" applyAlignment="1">
      <alignment horizontal="left" vertical="top" wrapText="1"/>
    </xf>
    <xf numFmtId="0" fontId="5" fillId="0" borderId="121" xfId="2" applyFont="1" applyFill="1" applyBorder="1" applyAlignment="1">
      <alignment horizontal="center" vertical="top" wrapText="1"/>
    </xf>
    <xf numFmtId="0" fontId="7" fillId="0" borderId="92" xfId="0" applyFont="1" applyFill="1" applyBorder="1" applyAlignment="1"/>
    <xf numFmtId="0" fontId="7" fillId="0" borderId="0" xfId="0" applyFont="1" applyFill="1" applyBorder="1" applyAlignment="1">
      <alignment horizontal="left" vertical="top"/>
    </xf>
    <xf numFmtId="0" fontId="8" fillId="0" borderId="100" xfId="1" applyFont="1" applyFill="1" applyBorder="1" applyAlignment="1">
      <alignment horizontal="left" vertical="top" wrapText="1"/>
    </xf>
    <xf numFmtId="2" fontId="5" fillId="0" borderId="100" xfId="2" applyNumberFormat="1" applyFont="1" applyFill="1" applyBorder="1" applyAlignment="1">
      <alignment horizontal="center" vertical="center" wrapText="1"/>
    </xf>
    <xf numFmtId="0" fontId="5" fillId="0" borderId="125" xfId="0" applyFont="1" applyFill="1" applyBorder="1" applyAlignment="1">
      <alignment horizontal="center" vertical="top" wrapText="1"/>
    </xf>
    <xf numFmtId="0" fontId="6" fillId="0" borderId="31" xfId="0" applyFont="1" applyFill="1" applyBorder="1"/>
    <xf numFmtId="0" fontId="5" fillId="0" borderId="100" xfId="0" applyFont="1" applyFill="1" applyBorder="1" applyAlignment="1">
      <alignment vertical="center" wrapText="1"/>
    </xf>
    <xf numFmtId="0" fontId="5" fillId="0" borderId="114" xfId="0" applyFont="1" applyFill="1" applyBorder="1" applyAlignment="1">
      <alignment vertical="top" wrapText="1"/>
    </xf>
    <xf numFmtId="164" fontId="5" fillId="0" borderId="100" xfId="1" applyNumberFormat="1" applyFont="1" applyFill="1" applyBorder="1" applyAlignment="1">
      <alignment horizontal="center" vertical="center" wrapText="1"/>
    </xf>
    <xf numFmtId="164" fontId="5" fillId="0" borderId="100" xfId="0" applyNumberFormat="1" applyFont="1" applyFill="1" applyBorder="1" applyAlignment="1">
      <alignment horizontal="center" vertical="top"/>
    </xf>
    <xf numFmtId="49" fontId="5" fillId="0" borderId="100" xfId="0" applyNumberFormat="1" applyFont="1" applyFill="1" applyBorder="1" applyAlignment="1">
      <alignment vertical="top" wrapText="1"/>
    </xf>
    <xf numFmtId="0" fontId="5" fillId="0" borderId="100" xfId="1" applyFont="1" applyFill="1" applyBorder="1" applyAlignment="1">
      <alignment horizontal="center" vertical="center" wrapText="1"/>
    </xf>
    <xf numFmtId="168" fontId="5" fillId="0" borderId="100" xfId="0" applyNumberFormat="1" applyFont="1" applyFill="1" applyBorder="1" applyAlignment="1">
      <alignment horizontal="center" vertical="center" wrapText="1"/>
    </xf>
    <xf numFmtId="0" fontId="4" fillId="0" borderId="100" xfId="0" applyFont="1" applyFill="1" applyBorder="1" applyAlignment="1">
      <alignment vertical="top" wrapText="1"/>
    </xf>
    <xf numFmtId="0" fontId="4" fillId="0" borderId="100" xfId="0" applyFont="1" applyFill="1" applyBorder="1" applyAlignment="1">
      <alignment horizontal="center" vertical="center" wrapText="1"/>
    </xf>
    <xf numFmtId="0" fontId="6" fillId="0" borderId="125" xfId="0" applyFont="1" applyFill="1" applyBorder="1"/>
    <xf numFmtId="164" fontId="5" fillId="0" borderId="100" xfId="0" applyNumberFormat="1" applyFont="1" applyFill="1" applyBorder="1" applyAlignment="1">
      <alignment horizontal="left" vertical="top" wrapText="1"/>
    </xf>
    <xf numFmtId="164" fontId="5" fillId="0" borderId="114" xfId="0" applyNumberFormat="1" applyFont="1" applyFill="1" applyBorder="1" applyAlignment="1">
      <alignment horizontal="center" vertical="center" wrapText="1"/>
    </xf>
    <xf numFmtId="0" fontId="6" fillId="0" borderId="123" xfId="0" applyFont="1" applyFill="1" applyBorder="1"/>
    <xf numFmtId="0" fontId="6" fillId="0" borderId="118" xfId="0" applyFont="1" applyFill="1" applyBorder="1"/>
    <xf numFmtId="164" fontId="8" fillId="0" borderId="100" xfId="0" applyNumberFormat="1" applyFont="1" applyFill="1" applyBorder="1" applyAlignment="1">
      <alignment vertical="top" wrapText="1"/>
    </xf>
    <xf numFmtId="164" fontId="5" fillId="0" borderId="131" xfId="0" applyNumberFormat="1" applyFont="1" applyFill="1" applyBorder="1" applyAlignment="1">
      <alignment horizontal="center" vertical="center" wrapText="1"/>
    </xf>
    <xf numFmtId="164" fontId="4" fillId="0" borderId="100" xfId="0" applyNumberFormat="1" applyFont="1" applyFill="1" applyBorder="1" applyAlignment="1">
      <alignment horizontal="left" vertical="top" wrapText="1"/>
    </xf>
    <xf numFmtId="164" fontId="4" fillId="0" borderId="100" xfId="0" applyNumberFormat="1" applyFont="1" applyFill="1" applyBorder="1" applyAlignment="1">
      <alignment horizontal="center" vertical="center" wrapText="1"/>
    </xf>
    <xf numFmtId="164" fontId="5" fillId="0" borderId="123" xfId="0" applyNumberFormat="1" applyFont="1" applyFill="1" applyBorder="1" applyAlignment="1">
      <alignment horizontal="center" vertical="center" wrapText="1"/>
    </xf>
    <xf numFmtId="164" fontId="5" fillId="0" borderId="100" xfId="0" applyNumberFormat="1" applyFont="1" applyFill="1" applyBorder="1" applyAlignment="1">
      <alignment vertical="top" wrapText="1"/>
    </xf>
    <xf numFmtId="164" fontId="5" fillId="0" borderId="125" xfId="0" applyNumberFormat="1" applyFont="1" applyFill="1" applyBorder="1" applyAlignment="1">
      <alignment horizontal="center" vertical="center" wrapText="1"/>
    </xf>
    <xf numFmtId="4" fontId="5" fillId="0" borderId="125" xfId="0" applyNumberFormat="1" applyFont="1" applyFill="1" applyBorder="1" applyAlignment="1">
      <alignment horizontal="center" vertical="center" wrapText="1"/>
    </xf>
    <xf numFmtId="164" fontId="5" fillId="0" borderId="114" xfId="0" applyNumberFormat="1" applyFont="1" applyFill="1" applyBorder="1" applyAlignment="1">
      <alignment horizontal="center" vertical="top" wrapText="1"/>
    </xf>
    <xf numFmtId="164" fontId="5" fillId="0" borderId="100" xfId="0" applyNumberFormat="1" applyFont="1" applyFill="1" applyBorder="1" applyAlignment="1">
      <alignment horizontal="center" vertical="top" wrapText="1"/>
    </xf>
    <xf numFmtId="164" fontId="5" fillId="0" borderId="125" xfId="0" applyNumberFormat="1" applyFont="1" applyFill="1" applyBorder="1" applyAlignment="1">
      <alignment horizontal="center" vertical="top" wrapText="1"/>
    </xf>
    <xf numFmtId="164" fontId="5" fillId="0" borderId="125" xfId="0" applyNumberFormat="1" applyFont="1" applyFill="1" applyBorder="1" applyAlignment="1">
      <alignment horizontal="center" vertical="center"/>
    </xf>
    <xf numFmtId="164" fontId="5" fillId="0" borderId="100" xfId="2" applyNumberFormat="1" applyFont="1" applyFill="1" applyBorder="1" applyAlignment="1">
      <alignment horizontal="center" vertical="center" wrapText="1"/>
    </xf>
    <xf numFmtId="164" fontId="5" fillId="0" borderId="118" xfId="2" applyNumberFormat="1" applyFont="1" applyFill="1" applyBorder="1" applyAlignment="1">
      <alignment horizontal="center" vertical="center" wrapText="1"/>
    </xf>
    <xf numFmtId="164" fontId="5" fillId="0" borderId="123" xfId="0" applyNumberFormat="1" applyFont="1" applyFill="1" applyBorder="1" applyAlignment="1">
      <alignment horizontal="center" vertical="top" wrapText="1"/>
    </xf>
    <xf numFmtId="0" fontId="5" fillId="0" borderId="132" xfId="0" applyFont="1" applyFill="1" applyBorder="1" applyAlignment="1">
      <alignment horizontal="left" vertical="top" wrapText="1"/>
    </xf>
    <xf numFmtId="0" fontId="5" fillId="0" borderId="91" xfId="0" applyFont="1" applyFill="1" applyBorder="1" applyAlignment="1">
      <alignment horizontal="center" vertical="center" wrapText="1"/>
    </xf>
    <xf numFmtId="2" fontId="5" fillId="0" borderId="100" xfId="0" applyNumberFormat="1" applyFont="1" applyFill="1" applyBorder="1" applyAlignment="1">
      <alignment horizontal="center" vertical="center" wrapText="1"/>
    </xf>
    <xf numFmtId="2" fontId="5" fillId="0" borderId="114" xfId="0" applyNumberFormat="1" applyFont="1" applyFill="1" applyBorder="1" applyAlignment="1">
      <alignment horizontal="center" vertical="center" wrapText="1"/>
    </xf>
    <xf numFmtId="2" fontId="5" fillId="0" borderId="118" xfId="0" applyNumberFormat="1" applyFont="1" applyFill="1" applyBorder="1" applyAlignment="1">
      <alignment horizontal="center" vertical="center" wrapText="1"/>
    </xf>
    <xf numFmtId="2" fontId="5" fillId="0" borderId="131" xfId="0" applyNumberFormat="1" applyFont="1" applyFill="1" applyBorder="1" applyAlignment="1">
      <alignment horizontal="center" vertical="center" wrapText="1"/>
    </xf>
    <xf numFmtId="0" fontId="8" fillId="0" borderId="100" xfId="0" applyFont="1" applyFill="1" applyBorder="1" applyAlignment="1">
      <alignment horizontal="left" vertical="top" wrapText="1"/>
    </xf>
    <xf numFmtId="0" fontId="8" fillId="0" borderId="125" xfId="0" applyFont="1" applyFill="1" applyBorder="1" applyAlignment="1">
      <alignment horizontal="center" vertical="center" wrapText="1"/>
    </xf>
    <xf numFmtId="2" fontId="5" fillId="0" borderId="100" xfId="0" applyNumberFormat="1" applyFont="1" applyFill="1" applyBorder="1" applyAlignment="1">
      <alignment horizontal="center" vertical="top"/>
    </xf>
    <xf numFmtId="4" fontId="5" fillId="0" borderId="100" xfId="0" applyNumberFormat="1" applyFont="1" applyFill="1" applyBorder="1" applyAlignment="1">
      <alignment horizontal="center" vertical="center" wrapText="1"/>
    </xf>
    <xf numFmtId="16" fontId="5" fillId="0" borderId="100" xfId="0" applyNumberFormat="1" applyFont="1" applyFill="1" applyBorder="1" applyAlignment="1">
      <alignment horizontal="center" vertical="center" wrapText="1"/>
    </xf>
    <xf numFmtId="0" fontId="5" fillId="0" borderId="102" xfId="0" applyFont="1" applyFill="1" applyBorder="1" applyAlignment="1">
      <alignment vertical="top" wrapText="1"/>
    </xf>
    <xf numFmtId="0" fontId="5" fillId="0" borderId="135" xfId="0" applyFont="1" applyFill="1" applyBorder="1" applyAlignment="1">
      <alignment horizontal="left" vertical="top" wrapText="1"/>
    </xf>
    <xf numFmtId="0" fontId="5" fillId="0" borderId="136" xfId="0" applyFont="1" applyFill="1" applyBorder="1" applyAlignment="1">
      <alignment horizontal="left" vertical="top" wrapText="1"/>
    </xf>
    <xf numFmtId="164" fontId="5" fillId="0" borderId="136" xfId="0" applyNumberFormat="1" applyFont="1" applyFill="1" applyBorder="1" applyAlignment="1">
      <alignment horizontal="center" vertical="center"/>
    </xf>
    <xf numFmtId="2" fontId="5" fillId="0" borderId="137" xfId="0" applyNumberFormat="1" applyFont="1" applyFill="1" applyBorder="1" applyAlignment="1">
      <alignment horizontal="center" vertical="center"/>
    </xf>
    <xf numFmtId="0" fontId="5" fillId="0" borderId="123" xfId="0" applyFont="1" applyFill="1" applyBorder="1" applyAlignment="1">
      <alignment vertical="top" wrapText="1"/>
    </xf>
    <xf numFmtId="0" fontId="5" fillId="0" borderId="138" xfId="0" applyFont="1" applyFill="1" applyBorder="1" applyAlignment="1">
      <alignment horizontal="center" vertical="center" wrapText="1"/>
    </xf>
    <xf numFmtId="164" fontId="5" fillId="0" borderId="138" xfId="0" applyNumberFormat="1" applyFont="1" applyFill="1" applyBorder="1" applyAlignment="1">
      <alignment horizontal="center" vertical="center"/>
    </xf>
    <xf numFmtId="2" fontId="5" fillId="0" borderId="139" xfId="0" applyNumberFormat="1" applyFont="1" applyFill="1" applyBorder="1" applyAlignment="1">
      <alignment horizontal="center" vertical="center"/>
    </xf>
    <xf numFmtId="0" fontId="5" fillId="0" borderId="142" xfId="0" applyFont="1" applyFill="1" applyBorder="1" applyAlignment="1">
      <alignment vertical="top" wrapText="1"/>
    </xf>
    <xf numFmtId="0" fontId="5" fillId="0" borderId="144" xfId="0" applyFont="1" applyFill="1" applyBorder="1" applyAlignment="1">
      <alignment horizontal="left" vertical="top" wrapText="1"/>
    </xf>
    <xf numFmtId="0" fontId="5" fillId="0" borderId="144" xfId="0" applyFont="1" applyFill="1" applyBorder="1" applyAlignment="1">
      <alignment horizontal="center" vertical="center" wrapText="1"/>
    </xf>
    <xf numFmtId="0" fontId="5" fillId="0" borderId="143" xfId="0" applyFont="1" applyFill="1" applyBorder="1" applyAlignment="1">
      <alignment horizontal="left" vertical="top" wrapText="1"/>
    </xf>
    <xf numFmtId="164" fontId="5" fillId="0" borderId="143" xfId="0" applyNumberFormat="1" applyFont="1" applyFill="1" applyBorder="1" applyAlignment="1">
      <alignment horizontal="center" vertical="center"/>
    </xf>
    <xf numFmtId="2" fontId="5" fillId="0" borderId="143" xfId="0" applyNumberFormat="1" applyFont="1" applyFill="1" applyBorder="1" applyAlignment="1">
      <alignment horizontal="center" vertical="center"/>
    </xf>
    <xf numFmtId="0" fontId="5" fillId="0" borderId="146" xfId="0" applyFont="1" applyFill="1" applyBorder="1" applyAlignment="1">
      <alignment horizontal="center" vertical="center" wrapText="1"/>
    </xf>
    <xf numFmtId="0" fontId="5" fillId="0" borderId="148" xfId="0" applyFont="1" applyFill="1" applyBorder="1" applyAlignment="1">
      <alignment horizontal="left" vertical="top" wrapText="1"/>
    </xf>
    <xf numFmtId="4" fontId="5" fillId="0" borderId="148" xfId="0" applyNumberFormat="1" applyFont="1" applyFill="1" applyBorder="1" applyAlignment="1">
      <alignment horizontal="center" vertical="center"/>
    </xf>
    <xf numFmtId="0" fontId="5" fillId="0" borderId="149" xfId="0" applyNumberFormat="1" applyFont="1" applyFill="1" applyBorder="1" applyAlignment="1">
      <alignment horizontal="center" vertical="center" wrapText="1"/>
    </xf>
    <xf numFmtId="0" fontId="5" fillId="0" borderId="148" xfId="0" applyFont="1" applyFill="1" applyBorder="1" applyAlignment="1">
      <alignment vertical="top" wrapText="1"/>
    </xf>
    <xf numFmtId="0" fontId="5" fillId="0" borderId="150" xfId="0" applyFont="1" applyFill="1" applyBorder="1" applyAlignment="1">
      <alignment horizontal="center" vertical="center" wrapText="1"/>
    </xf>
    <xf numFmtId="0" fontId="5" fillId="0" borderId="149" xfId="0" applyFont="1" applyFill="1" applyBorder="1" applyAlignment="1">
      <alignment horizontal="center" vertical="center" wrapText="1"/>
    </xf>
    <xf numFmtId="0" fontId="5" fillId="0" borderId="151" xfId="0" applyFont="1" applyFill="1" applyBorder="1" applyAlignment="1">
      <alignment horizontal="center" vertical="center" wrapText="1"/>
    </xf>
    <xf numFmtId="4" fontId="5" fillId="0" borderId="123" xfId="0" applyNumberFormat="1" applyFont="1" applyFill="1" applyBorder="1" applyAlignment="1">
      <alignment horizontal="center" vertical="center"/>
    </xf>
    <xf numFmtId="0" fontId="5" fillId="0" borderId="152" xfId="0" applyNumberFormat="1" applyFont="1" applyFill="1" applyBorder="1" applyAlignment="1">
      <alignment horizontal="center" vertical="center" wrapText="1"/>
    </xf>
    <xf numFmtId="0" fontId="6" fillId="0" borderId="153" xfId="0" applyFont="1" applyFill="1" applyBorder="1"/>
    <xf numFmtId="0" fontId="6" fillId="0" borderId="147" xfId="0" applyFont="1" applyFill="1" applyBorder="1"/>
    <xf numFmtId="0" fontId="5" fillId="0" borderId="104" xfId="0" applyFont="1" applyFill="1" applyBorder="1" applyAlignment="1">
      <alignment vertical="top" wrapText="1"/>
    </xf>
    <xf numFmtId="0" fontId="5" fillId="0" borderId="155" xfId="0" applyFont="1" applyFill="1" applyBorder="1" applyAlignment="1">
      <alignment horizontal="center" vertical="center" wrapText="1"/>
    </xf>
    <xf numFmtId="0" fontId="5" fillId="0" borderId="150" xfId="0" applyFont="1" applyFill="1" applyBorder="1" applyAlignment="1">
      <alignment horizontal="left" vertical="top" wrapText="1"/>
    </xf>
    <xf numFmtId="164" fontId="5" fillId="0" borderId="150" xfId="0" applyNumberFormat="1" applyFont="1" applyFill="1" applyBorder="1" applyAlignment="1">
      <alignment horizontal="center" vertical="center"/>
    </xf>
    <xf numFmtId="2" fontId="5" fillId="0" borderId="150" xfId="0" applyNumberFormat="1" applyFont="1" applyFill="1" applyBorder="1" applyAlignment="1">
      <alignment horizontal="center" vertical="center"/>
    </xf>
    <xf numFmtId="0" fontId="5" fillId="0" borderId="150" xfId="0" applyFont="1" applyFill="1" applyBorder="1" applyAlignment="1">
      <alignment horizontal="center" vertical="top" wrapText="1"/>
    </xf>
    <xf numFmtId="0" fontId="5" fillId="0" borderId="156" xfId="0" applyFont="1" applyFill="1" applyBorder="1" applyAlignment="1">
      <alignment horizontal="center" vertical="top" wrapText="1"/>
    </xf>
    <xf numFmtId="164" fontId="5" fillId="0" borderId="159" xfId="0" applyNumberFormat="1" applyFont="1" applyFill="1" applyBorder="1" applyAlignment="1">
      <alignment horizontal="center" vertical="center"/>
    </xf>
    <xf numFmtId="2" fontId="5" fillId="0" borderId="160" xfId="0" applyNumberFormat="1" applyFont="1" applyFill="1" applyBorder="1" applyAlignment="1">
      <alignment horizontal="center" vertical="center" wrapText="1"/>
    </xf>
    <xf numFmtId="0" fontId="5" fillId="0" borderId="161" xfId="0" applyFont="1" applyFill="1" applyBorder="1" applyAlignment="1">
      <alignment vertical="top" wrapText="1"/>
    </xf>
    <xf numFmtId="0" fontId="5" fillId="0" borderId="152" xfId="0" applyFont="1" applyFill="1" applyBorder="1" applyAlignment="1">
      <alignment horizontal="center" vertical="center" wrapText="1"/>
    </xf>
    <xf numFmtId="164" fontId="5" fillId="0" borderId="162" xfId="0" applyNumberFormat="1" applyFont="1" applyFill="1" applyBorder="1" applyAlignment="1">
      <alignment horizontal="center" vertical="center"/>
    </xf>
    <xf numFmtId="2" fontId="5" fillId="0" borderId="163" xfId="0" applyNumberFormat="1" applyFont="1" applyFill="1" applyBorder="1" applyAlignment="1">
      <alignment horizontal="center" vertical="center" wrapText="1"/>
    </xf>
    <xf numFmtId="2" fontId="5" fillId="0" borderId="155" xfId="0" applyNumberFormat="1" applyFont="1" applyFill="1" applyBorder="1" applyAlignment="1">
      <alignment horizontal="center" vertical="center"/>
    </xf>
    <xf numFmtId="164" fontId="5" fillId="0" borderId="147" xfId="0" applyNumberFormat="1" applyFont="1" applyFill="1" applyBorder="1" applyAlignment="1">
      <alignment horizontal="center" vertical="center"/>
    </xf>
    <xf numFmtId="2" fontId="5" fillId="0" borderId="147" xfId="0" applyNumberFormat="1" applyFont="1" applyFill="1" applyBorder="1" applyAlignment="1">
      <alignment horizontal="center" vertical="center"/>
    </xf>
    <xf numFmtId="0" fontId="5" fillId="0" borderId="147" xfId="0" applyNumberFormat="1" applyFont="1" applyFill="1" applyBorder="1" applyAlignment="1">
      <alignment horizontal="center" vertical="center" wrapText="1"/>
    </xf>
    <xf numFmtId="2" fontId="5" fillId="0" borderId="147" xfId="0" applyNumberFormat="1" applyFont="1" applyFill="1" applyBorder="1" applyAlignment="1">
      <alignment horizontal="center" vertical="center" wrapText="1"/>
    </xf>
    <xf numFmtId="166" fontId="5" fillId="0" borderId="148" xfId="0" applyNumberFormat="1" applyFont="1" applyFill="1" applyBorder="1" applyAlignment="1">
      <alignment vertical="top" wrapText="1"/>
    </xf>
    <xf numFmtId="4" fontId="5" fillId="0" borderId="147" xfId="0" applyNumberFormat="1" applyFont="1" applyFill="1" applyBorder="1" applyAlignment="1">
      <alignment horizontal="center" vertical="center"/>
    </xf>
    <xf numFmtId="0" fontId="5" fillId="0" borderId="147" xfId="1" applyFont="1" applyFill="1" applyBorder="1" applyAlignment="1">
      <alignment horizontal="left" vertical="top" wrapText="1"/>
    </xf>
    <xf numFmtId="0" fontId="5" fillId="0" borderId="147" xfId="1" applyFont="1" applyFill="1" applyBorder="1" applyAlignment="1">
      <alignment horizontal="center" vertical="top" wrapText="1"/>
    </xf>
    <xf numFmtId="168" fontId="5" fillId="0" borderId="164" xfId="0" applyNumberFormat="1" applyFont="1" applyFill="1" applyBorder="1" applyAlignment="1">
      <alignment horizontal="center" vertical="center" wrapText="1"/>
    </xf>
    <xf numFmtId="0" fontId="5" fillId="0" borderId="154" xfId="0" applyFont="1" applyFill="1" applyBorder="1" applyAlignment="1">
      <alignment vertical="center" wrapText="1"/>
    </xf>
    <xf numFmtId="0" fontId="5" fillId="0" borderId="147" xfId="1" applyFont="1" applyFill="1" applyBorder="1" applyAlignment="1">
      <alignment horizontal="center" vertical="center" wrapText="1"/>
    </xf>
    <xf numFmtId="168" fontId="5" fillId="0" borderId="147" xfId="0" applyNumberFormat="1" applyFont="1" applyFill="1" applyBorder="1" applyAlignment="1">
      <alignment horizontal="center" vertical="center" wrapText="1"/>
    </xf>
    <xf numFmtId="0" fontId="8" fillId="0" borderId="147" xfId="0" applyFont="1" applyFill="1" applyBorder="1" applyAlignment="1">
      <alignment horizontal="left" vertical="top" wrapText="1"/>
    </xf>
    <xf numFmtId="0" fontId="8" fillId="0" borderId="147" xfId="0" applyFont="1" applyFill="1" applyBorder="1" applyAlignment="1">
      <alignment horizontal="center" vertical="center" wrapText="1"/>
    </xf>
    <xf numFmtId="164" fontId="5" fillId="0" borderId="147" xfId="0" applyNumberFormat="1" applyFont="1" applyFill="1" applyBorder="1" applyAlignment="1">
      <alignment horizontal="center" vertical="top"/>
    </xf>
    <xf numFmtId="0" fontId="5" fillId="0" borderId="147" xfId="0" applyFont="1" applyFill="1" applyBorder="1" applyAlignment="1">
      <alignment horizontal="center"/>
    </xf>
    <xf numFmtId="166" fontId="5" fillId="0" borderId="147" xfId="0" applyNumberFormat="1" applyFont="1" applyFill="1" applyBorder="1" applyAlignment="1">
      <alignment horizontal="center" vertical="top" wrapText="1"/>
    </xf>
    <xf numFmtId="0" fontId="5" fillId="0" borderId="147" xfId="1" applyFont="1" applyFill="1" applyBorder="1" applyAlignment="1">
      <alignment vertical="top" wrapText="1"/>
    </xf>
    <xf numFmtId="0" fontId="8" fillId="0" borderId="147" xfId="0" applyFont="1" applyFill="1" applyBorder="1" applyAlignment="1">
      <alignment vertical="top" wrapText="1"/>
    </xf>
    <xf numFmtId="168" fontId="5" fillId="0" borderId="147" xfId="0" applyNumberFormat="1" applyFont="1" applyFill="1" applyBorder="1" applyAlignment="1">
      <alignment horizontal="center" vertical="top" wrapText="1"/>
    </xf>
    <xf numFmtId="164" fontId="5" fillId="0" borderId="147" xfId="0" applyNumberFormat="1" applyFont="1" applyFill="1" applyBorder="1" applyAlignment="1">
      <alignment horizontal="center" vertical="top" wrapText="1"/>
    </xf>
    <xf numFmtId="0" fontId="8" fillId="0" borderId="147" xfId="0" applyFont="1" applyFill="1" applyBorder="1" applyAlignment="1">
      <alignment horizontal="center" vertical="top" wrapText="1"/>
    </xf>
    <xf numFmtId="168" fontId="8" fillId="0" borderId="147" xfId="0" applyNumberFormat="1" applyFont="1" applyFill="1" applyBorder="1" applyAlignment="1">
      <alignment horizontal="center" vertical="top" wrapText="1"/>
    </xf>
    <xf numFmtId="0" fontId="8" fillId="0" borderId="147" xfId="1" applyFont="1" applyFill="1" applyBorder="1" applyAlignment="1">
      <alignment vertical="top" wrapText="1"/>
    </xf>
    <xf numFmtId="0" fontId="5" fillId="0" borderId="147" xfId="0" applyFont="1" applyFill="1" applyBorder="1" applyAlignment="1">
      <alignment vertical="center" wrapText="1"/>
    </xf>
    <xf numFmtId="0" fontId="8" fillId="0" borderId="147" xfId="1" applyFont="1" applyFill="1" applyBorder="1" applyAlignment="1">
      <alignment horizontal="left" vertical="top" wrapText="1"/>
    </xf>
    <xf numFmtId="166" fontId="5" fillId="0" borderId="147" xfId="0" applyNumberFormat="1" applyFont="1" applyFill="1" applyBorder="1" applyAlignment="1" applyProtection="1">
      <alignment vertical="top" wrapText="1"/>
    </xf>
    <xf numFmtId="164" fontId="5" fillId="0" borderId="140" xfId="0" applyNumberFormat="1" applyFont="1" applyFill="1" applyBorder="1" applyAlignment="1">
      <alignment horizontal="center" vertical="top" wrapText="1"/>
    </xf>
    <xf numFmtId="164" fontId="5" fillId="0" borderId="43" xfId="0" applyNumberFormat="1" applyFont="1" applyFill="1" applyBorder="1" applyAlignment="1">
      <alignment horizontal="center" vertical="top" wrapText="1"/>
    </xf>
    <xf numFmtId="14" fontId="5" fillId="0" borderId="42" xfId="0" applyNumberFormat="1" applyFont="1" applyFill="1" applyBorder="1" applyAlignment="1">
      <alignment horizontal="left" vertical="top" wrapText="1"/>
    </xf>
    <xf numFmtId="0" fontId="5" fillId="0" borderId="46" xfId="0" applyFont="1" applyFill="1" applyBorder="1" applyAlignment="1">
      <alignment vertical="top" wrapText="1"/>
    </xf>
    <xf numFmtId="0" fontId="5" fillId="0" borderId="46" xfId="0" applyFont="1" applyFill="1" applyBorder="1" applyAlignment="1">
      <alignment horizontal="center" vertical="center" wrapText="1"/>
    </xf>
    <xf numFmtId="2" fontId="5" fillId="0" borderId="46" xfId="0" applyNumberFormat="1" applyFont="1" applyFill="1" applyBorder="1" applyAlignment="1">
      <alignment horizontal="center" vertical="center" wrapText="1"/>
    </xf>
    <xf numFmtId="0" fontId="5" fillId="0" borderId="46" xfId="0" applyFont="1" applyFill="1" applyBorder="1" applyAlignment="1">
      <alignment horizontal="center" vertical="top" wrapText="1"/>
    </xf>
    <xf numFmtId="0" fontId="5" fillId="0" borderId="47" xfId="0" applyFont="1" applyFill="1" applyBorder="1" applyAlignment="1">
      <alignment horizontal="center" vertical="top" wrapText="1"/>
    </xf>
    <xf numFmtId="0" fontId="5" fillId="0" borderId="147" xfId="2" applyFont="1" applyFill="1" applyBorder="1" applyAlignment="1">
      <alignment horizontal="left" vertical="top" wrapText="1"/>
    </xf>
    <xf numFmtId="164" fontId="5" fillId="0" borderId="147" xfId="2" applyNumberFormat="1" applyFont="1" applyFill="1" applyBorder="1" applyAlignment="1">
      <alignment horizontal="center" vertical="center" wrapText="1"/>
    </xf>
    <xf numFmtId="0" fontId="5" fillId="0" borderId="147" xfId="0" applyFont="1" applyFill="1" applyBorder="1"/>
    <xf numFmtId="164" fontId="5" fillId="0" borderId="142" xfId="0" applyNumberFormat="1" applyFont="1" applyFill="1" applyBorder="1" applyAlignment="1">
      <alignment horizontal="center" vertical="top" wrapText="1"/>
    </xf>
    <xf numFmtId="164" fontId="5" fillId="0" borderId="164" xfId="0" applyNumberFormat="1" applyFont="1" applyFill="1" applyBorder="1" applyAlignment="1">
      <alignment horizontal="center" vertical="center" wrapText="1"/>
    </xf>
    <xf numFmtId="0" fontId="4" fillId="0" borderId="147" xfId="0" applyFont="1" applyFill="1" applyBorder="1" applyAlignment="1">
      <alignment horizontal="center" vertical="center" wrapText="1"/>
    </xf>
    <xf numFmtId="0" fontId="4" fillId="0" borderId="147" xfId="0" applyFont="1" applyFill="1" applyBorder="1" applyAlignment="1">
      <alignment vertical="center" wrapText="1"/>
    </xf>
    <xf numFmtId="0" fontId="4" fillId="0" borderId="142" xfId="0" applyFont="1" applyFill="1" applyBorder="1" applyAlignment="1">
      <alignment vertical="center" wrapText="1"/>
    </xf>
    <xf numFmtId="0" fontId="4" fillId="0" borderId="171" xfId="0" applyFont="1" applyFill="1" applyBorder="1" applyAlignment="1">
      <alignment horizontal="center" vertical="center" wrapText="1"/>
    </xf>
    <xf numFmtId="0" fontId="5" fillId="0" borderId="171" xfId="2" applyFont="1" applyFill="1" applyBorder="1" applyAlignment="1">
      <alignment horizontal="center" vertical="top" wrapText="1"/>
    </xf>
    <xf numFmtId="0" fontId="5" fillId="0" borderId="42" xfId="0" applyFont="1" applyFill="1" applyBorder="1"/>
    <xf numFmtId="0" fontId="5" fillId="0" borderId="43" xfId="0" applyFont="1" applyFill="1" applyBorder="1" applyAlignment="1">
      <alignment horizontal="center" vertical="top" wrapText="1"/>
    </xf>
    <xf numFmtId="0" fontId="5" fillId="0" borderId="147" xfId="2" applyFont="1" applyFill="1" applyBorder="1" applyAlignment="1">
      <alignment horizontal="center" vertical="top" wrapText="1"/>
    </xf>
    <xf numFmtId="0" fontId="5" fillId="0" borderId="164" xfId="2" applyFont="1" applyFill="1" applyBorder="1" applyAlignment="1">
      <alignment horizontal="center" vertical="top" wrapText="1"/>
    </xf>
    <xf numFmtId="0" fontId="5" fillId="0" borderId="148" xfId="0" applyFont="1" applyFill="1" applyBorder="1"/>
    <xf numFmtId="0" fontId="5" fillId="0" borderId="164" xfId="2" applyFont="1" applyFill="1" applyBorder="1" applyAlignment="1">
      <alignment horizontal="left" vertical="top" wrapText="1"/>
    </xf>
    <xf numFmtId="0" fontId="5" fillId="0" borderId="164" xfId="0" applyFont="1" applyFill="1" applyBorder="1" applyAlignment="1">
      <alignment horizontal="center" vertical="top" wrapText="1"/>
    </xf>
    <xf numFmtId="0" fontId="5" fillId="0" borderId="148" xfId="2" applyFont="1" applyFill="1" applyBorder="1" applyAlignment="1">
      <alignment vertical="top" wrapText="1"/>
    </xf>
    <xf numFmtId="0" fontId="5" fillId="0" borderId="148" xfId="5" applyFont="1" applyFill="1" applyBorder="1" applyAlignment="1">
      <alignment vertical="top" wrapText="1"/>
    </xf>
    <xf numFmtId="0" fontId="5" fillId="0" borderId="164" xfId="0" applyFont="1" applyFill="1" applyBorder="1" applyAlignment="1">
      <alignment horizontal="center" vertical="center" wrapText="1"/>
    </xf>
    <xf numFmtId="0" fontId="5" fillId="0" borderId="164" xfId="0" applyFont="1" applyFill="1" applyBorder="1" applyAlignment="1">
      <alignment horizontal="left" vertical="top" wrapText="1"/>
    </xf>
    <xf numFmtId="2" fontId="5" fillId="0" borderId="148" xfId="0" applyNumberFormat="1" applyFont="1" applyFill="1" applyBorder="1" applyAlignment="1">
      <alignment horizontal="center" vertical="center" wrapText="1"/>
    </xf>
    <xf numFmtId="2" fontId="5" fillId="0" borderId="161" xfId="0" applyNumberFormat="1" applyFont="1" applyFill="1" applyBorder="1" applyAlignment="1">
      <alignment horizontal="center" vertical="center" wrapText="1"/>
    </xf>
    <xf numFmtId="2" fontId="5" fillId="0" borderId="154" xfId="0" applyNumberFormat="1" applyFont="1" applyFill="1" applyBorder="1" applyAlignment="1">
      <alignment horizontal="center" vertical="center" wrapText="1"/>
    </xf>
    <xf numFmtId="0" fontId="5" fillId="0" borderId="172" xfId="0" applyNumberFormat="1" applyFont="1" applyFill="1" applyBorder="1" applyAlignment="1">
      <alignment horizontal="center" vertical="center" wrapText="1"/>
    </xf>
    <xf numFmtId="0" fontId="5" fillId="0" borderId="173" xfId="0" applyNumberFormat="1" applyFont="1" applyFill="1" applyBorder="1" applyAlignment="1">
      <alignment horizontal="center" vertical="center" wrapText="1"/>
    </xf>
    <xf numFmtId="2" fontId="5" fillId="0" borderId="164" xfId="0" applyNumberFormat="1" applyFont="1" applyFill="1" applyBorder="1" applyAlignment="1">
      <alignment horizontal="center" vertical="center" wrapText="1"/>
    </xf>
    <xf numFmtId="4" fontId="5" fillId="0" borderId="147" xfId="0" applyNumberFormat="1" applyFont="1" applyFill="1" applyBorder="1" applyAlignment="1">
      <alignment horizontal="center" vertical="center" wrapText="1"/>
    </xf>
    <xf numFmtId="0" fontId="5" fillId="0" borderId="138" xfId="0" applyFont="1" applyFill="1" applyBorder="1" applyAlignment="1">
      <alignment horizontal="left" vertical="top" wrapText="1"/>
    </xf>
    <xf numFmtId="164" fontId="5" fillId="0" borderId="87" xfId="0" applyNumberFormat="1" applyFont="1" applyFill="1" applyBorder="1" applyAlignment="1">
      <alignment horizontal="center" vertical="center"/>
    </xf>
    <xf numFmtId="164" fontId="8" fillId="0" borderId="176" xfId="0" applyNumberFormat="1" applyFont="1" applyFill="1" applyBorder="1" applyAlignment="1">
      <alignment vertical="top" wrapText="1"/>
    </xf>
    <xf numFmtId="0" fontId="8" fillId="0" borderId="176" xfId="0" applyFont="1" applyFill="1" applyBorder="1" applyAlignment="1">
      <alignment horizontal="center" vertical="center" wrapText="1"/>
    </xf>
    <xf numFmtId="164" fontId="5" fillId="0" borderId="178" xfId="0" applyNumberFormat="1" applyFont="1" applyFill="1" applyBorder="1" applyAlignment="1">
      <alignment horizontal="center" vertical="center" wrapText="1"/>
    </xf>
    <xf numFmtId="14" fontId="8" fillId="0" borderId="176" xfId="0" applyNumberFormat="1" applyFont="1" applyFill="1" applyBorder="1" applyAlignment="1">
      <alignment horizontal="center" vertical="center" wrapText="1"/>
    </xf>
    <xf numFmtId="164" fontId="8" fillId="0" borderId="183" xfId="0" applyNumberFormat="1" applyFont="1" applyFill="1" applyBorder="1" applyAlignment="1">
      <alignment vertical="top" wrapText="1"/>
    </xf>
    <xf numFmtId="0" fontId="8" fillId="0" borderId="183" xfId="0" applyFont="1" applyFill="1" applyBorder="1" applyAlignment="1">
      <alignment horizontal="center" vertical="center" wrapText="1"/>
    </xf>
    <xf numFmtId="0" fontId="5" fillId="0" borderId="178" xfId="2" applyFont="1" applyFill="1" applyBorder="1" applyAlignment="1">
      <alignment horizontal="left" vertical="top" wrapText="1"/>
    </xf>
    <xf numFmtId="0" fontId="5" fillId="0" borderId="178" xfId="0" applyFont="1" applyFill="1" applyBorder="1" applyAlignment="1">
      <alignment horizontal="center" vertical="center" wrapText="1"/>
    </xf>
    <xf numFmtId="0" fontId="5" fillId="0" borderId="176" xfId="0" applyFont="1" applyFill="1" applyBorder="1" applyAlignment="1">
      <alignment horizontal="left" vertical="top" wrapText="1"/>
    </xf>
    <xf numFmtId="0" fontId="5" fillId="0" borderId="176" xfId="0"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0" fontId="5" fillId="0" borderId="171" xfId="0" applyFont="1" applyFill="1" applyBorder="1" applyAlignment="1">
      <alignment horizontal="center" vertical="top" wrapText="1"/>
    </xf>
    <xf numFmtId="164" fontId="5" fillId="0" borderId="13"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164" fontId="5" fillId="0" borderId="14" xfId="0" applyNumberFormat="1"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0" fontId="5" fillId="0" borderId="161" xfId="2" applyFont="1" applyFill="1" applyBorder="1" applyAlignment="1">
      <alignment horizontal="left" vertical="top" wrapText="1"/>
    </xf>
    <xf numFmtId="164" fontId="5" fillId="0" borderId="161" xfId="0" applyNumberFormat="1" applyFont="1" applyFill="1" applyBorder="1" applyAlignment="1">
      <alignment horizontal="center" vertical="center" wrapText="1"/>
    </xf>
    <xf numFmtId="164" fontId="5" fillId="0" borderId="89" xfId="0" applyNumberFormat="1" applyFont="1" applyFill="1" applyBorder="1" applyAlignment="1">
      <alignment horizontal="center" vertical="center" wrapText="1"/>
    </xf>
    <xf numFmtId="0" fontId="5" fillId="0" borderId="5" xfId="0" applyFont="1" applyFill="1" applyBorder="1" applyAlignment="1">
      <alignment horizontal="center" vertical="top" wrapText="1"/>
    </xf>
    <xf numFmtId="0" fontId="8" fillId="0" borderId="89" xfId="0" applyFont="1" applyFill="1" applyBorder="1" applyAlignment="1">
      <alignment horizontal="left" vertical="top" wrapText="1"/>
    </xf>
    <xf numFmtId="164" fontId="5" fillId="0" borderId="3" xfId="0" applyNumberFormat="1" applyFont="1" applyFill="1" applyBorder="1" applyAlignment="1">
      <alignment horizontal="center" vertical="top" wrapText="1"/>
    </xf>
    <xf numFmtId="0" fontId="5" fillId="0" borderId="162" xfId="0" applyFont="1" applyFill="1" applyBorder="1" applyAlignment="1">
      <alignment horizontal="center" vertical="center" wrapText="1"/>
    </xf>
    <xf numFmtId="164" fontId="5" fillId="0" borderId="71" xfId="0" applyNumberFormat="1" applyFont="1" applyFill="1" applyBorder="1" applyAlignment="1">
      <alignment horizontal="center" vertical="center"/>
    </xf>
    <xf numFmtId="0" fontId="5" fillId="0" borderId="137" xfId="0" applyNumberFormat="1" applyFont="1" applyFill="1" applyBorder="1" applyAlignment="1">
      <alignment horizontal="center" vertical="center" wrapText="1"/>
    </xf>
    <xf numFmtId="0" fontId="6" fillId="0" borderId="46" xfId="0" applyFont="1" applyFill="1" applyBorder="1"/>
    <xf numFmtId="0" fontId="6" fillId="0" borderId="198" xfId="0" applyFont="1" applyFill="1" applyBorder="1"/>
    <xf numFmtId="0" fontId="6" fillId="0" borderId="47" xfId="0" applyFont="1" applyFill="1" applyBorder="1"/>
    <xf numFmtId="164" fontId="5" fillId="0" borderId="199" xfId="1" applyNumberFormat="1" applyFont="1" applyFill="1" applyBorder="1" applyAlignment="1">
      <alignment horizontal="center" vertical="center" wrapText="1"/>
    </xf>
    <xf numFmtId="0" fontId="5" fillId="0" borderId="200" xfId="0" applyFont="1" applyFill="1" applyBorder="1" applyAlignment="1">
      <alignment horizontal="center" vertical="top" wrapText="1"/>
    </xf>
    <xf numFmtId="0" fontId="5" fillId="0" borderId="44" xfId="0" applyFont="1" applyFill="1" applyBorder="1" applyAlignment="1">
      <alignment horizontal="center" vertical="top" wrapText="1"/>
    </xf>
    <xf numFmtId="164" fontId="5" fillId="0" borderId="159" xfId="0" applyNumberFormat="1" applyFont="1" applyFill="1" applyBorder="1" applyAlignment="1">
      <alignment horizontal="center" vertical="center" wrapText="1"/>
    </xf>
    <xf numFmtId="164" fontId="5" fillId="0" borderId="160" xfId="0" applyNumberFormat="1" applyFont="1" applyFill="1" applyBorder="1" applyAlignment="1">
      <alignment horizontal="center" vertical="center"/>
    </xf>
    <xf numFmtId="0" fontId="5" fillId="0" borderId="6" xfId="0" applyFont="1" applyFill="1" applyBorder="1" applyAlignment="1">
      <alignment horizontal="center" vertical="top" wrapText="1"/>
    </xf>
    <xf numFmtId="164" fontId="5" fillId="0" borderId="158" xfId="0" applyNumberFormat="1" applyFont="1" applyFill="1" applyBorder="1" applyAlignment="1">
      <alignment horizontal="center" vertical="top" wrapText="1"/>
    </xf>
    <xf numFmtId="0" fontId="5" fillId="0" borderId="171" xfId="0" applyFont="1" applyFill="1" applyBorder="1" applyAlignment="1">
      <alignment horizontal="center" vertical="center" wrapText="1"/>
    </xf>
    <xf numFmtId="14" fontId="5" fillId="0" borderId="202" xfId="0" applyNumberFormat="1" applyFont="1" applyFill="1" applyBorder="1" applyAlignment="1">
      <alignment horizontal="center" vertical="center" wrapText="1"/>
    </xf>
    <xf numFmtId="164" fontId="5" fillId="0" borderId="158" xfId="0" applyNumberFormat="1" applyFont="1" applyFill="1" applyBorder="1" applyAlignment="1">
      <alignment horizontal="center" vertical="center"/>
    </xf>
    <xf numFmtId="0" fontId="5" fillId="0" borderId="158" xfId="0" applyFont="1" applyFill="1" applyBorder="1" applyAlignment="1">
      <alignment horizontal="center" vertical="top" wrapText="1"/>
    </xf>
    <xf numFmtId="168" fontId="5" fillId="0" borderId="199" xfId="0" applyNumberFormat="1" applyFont="1" applyFill="1" applyBorder="1" applyAlignment="1">
      <alignment horizontal="center" vertical="center" wrapText="1"/>
    </xf>
    <xf numFmtId="164" fontId="5" fillId="0" borderId="207" xfId="0" applyNumberFormat="1" applyFont="1" applyFill="1" applyBorder="1" applyAlignment="1">
      <alignment horizontal="center" vertical="center" wrapText="1"/>
    </xf>
    <xf numFmtId="168" fontId="5" fillId="0" borderId="136"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6" fontId="5" fillId="0" borderId="102" xfId="0" applyNumberFormat="1" applyFont="1" applyFill="1" applyBorder="1" applyAlignment="1">
      <alignment horizontal="center" vertical="center"/>
    </xf>
    <xf numFmtId="168" fontId="5" fillId="0" borderId="212"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66" fontId="5" fillId="0" borderId="142" xfId="0" applyNumberFormat="1" applyFont="1" applyFill="1" applyBorder="1" applyAlignment="1">
      <alignment horizontal="center" vertical="center"/>
    </xf>
    <xf numFmtId="168" fontId="5" fillId="0" borderId="213" xfId="0" applyNumberFormat="1"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166" fontId="5" fillId="0" borderId="87" xfId="0" applyNumberFormat="1" applyFont="1" applyFill="1" applyBorder="1" applyAlignment="1">
      <alignment horizontal="center" vertical="center"/>
    </xf>
    <xf numFmtId="166" fontId="5" fillId="0" borderId="215" xfId="0" applyNumberFormat="1" applyFont="1" applyFill="1" applyBorder="1" applyAlignment="1">
      <alignment horizontal="center" vertical="center"/>
    </xf>
    <xf numFmtId="168" fontId="5" fillId="0" borderId="89" xfId="0" applyNumberFormat="1" applyFont="1" applyFill="1" applyBorder="1" applyAlignment="1">
      <alignment horizontal="center" vertical="center" wrapText="1"/>
    </xf>
    <xf numFmtId="164" fontId="5" fillId="0" borderId="81" xfId="0" applyNumberFormat="1" applyFont="1" applyFill="1" applyBorder="1" applyAlignment="1">
      <alignment horizontal="center" vertical="center" wrapText="1"/>
    </xf>
    <xf numFmtId="164" fontId="5" fillId="0" borderId="216" xfId="0" applyNumberFormat="1" applyFont="1" applyFill="1" applyBorder="1" applyAlignment="1">
      <alignment horizontal="center" vertical="center" wrapText="1"/>
    </xf>
    <xf numFmtId="164" fontId="5" fillId="0" borderId="203" xfId="0" applyNumberFormat="1" applyFont="1" applyFill="1" applyBorder="1" applyAlignment="1">
      <alignment horizontal="center" vertical="center" wrapText="1"/>
    </xf>
    <xf numFmtId="164" fontId="5" fillId="0" borderId="171"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14" fontId="5" fillId="0" borderId="89"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5" fillId="0" borderId="224" xfId="0" applyNumberFormat="1" applyFont="1" applyFill="1" applyBorder="1" applyAlignment="1">
      <alignment horizontal="center" vertical="center" wrapText="1"/>
    </xf>
    <xf numFmtId="0" fontId="5" fillId="0" borderId="226" xfId="0" applyFont="1" applyFill="1" applyBorder="1" applyAlignment="1">
      <alignment horizontal="left" vertical="center" wrapText="1"/>
    </xf>
    <xf numFmtId="0" fontId="5" fillId="0" borderId="226" xfId="0" applyFont="1" applyFill="1" applyBorder="1" applyAlignment="1">
      <alignment vertical="top" wrapText="1"/>
    </xf>
    <xf numFmtId="0" fontId="5" fillId="0" borderId="226" xfId="0" applyFont="1" applyFill="1" applyBorder="1" applyAlignment="1">
      <alignment horizontal="center" vertical="center" wrapText="1"/>
    </xf>
    <xf numFmtId="0" fontId="5" fillId="0" borderId="227" xfId="0" applyFont="1" applyFill="1" applyBorder="1" applyAlignment="1">
      <alignment horizontal="center" vertical="center" wrapText="1"/>
    </xf>
    <xf numFmtId="0" fontId="10" fillId="0" borderId="226" xfId="0" applyFont="1" applyFill="1" applyBorder="1" applyAlignment="1">
      <alignment horizontal="center" vertical="center" wrapText="1"/>
    </xf>
    <xf numFmtId="0" fontId="10" fillId="0" borderId="226" xfId="0" applyFont="1" applyFill="1" applyBorder="1" applyAlignment="1">
      <alignment vertical="top" wrapText="1"/>
    </xf>
    <xf numFmtId="0" fontId="10" fillId="0" borderId="25" xfId="0" applyFont="1" applyFill="1" applyBorder="1" applyAlignment="1">
      <alignment horizontal="left" vertical="top" wrapText="1"/>
    </xf>
    <xf numFmtId="0" fontId="10" fillId="0" borderId="25" xfId="0" applyFont="1" applyFill="1" applyBorder="1" applyAlignment="1">
      <alignment horizontal="center" vertical="center" wrapText="1"/>
    </xf>
    <xf numFmtId="0" fontId="10" fillId="0" borderId="219" xfId="0" applyFont="1" applyFill="1" applyBorder="1" applyAlignment="1">
      <alignment horizontal="center" vertical="center" wrapText="1"/>
    </xf>
    <xf numFmtId="0" fontId="10" fillId="0" borderId="219" xfId="0" applyFont="1" applyFill="1" applyBorder="1" applyAlignment="1">
      <alignment vertical="center" wrapText="1"/>
    </xf>
    <xf numFmtId="0" fontId="5" fillId="0" borderId="210" xfId="0" applyFont="1" applyFill="1" applyBorder="1" applyAlignment="1">
      <alignment horizontal="left" vertical="top" wrapText="1"/>
    </xf>
    <xf numFmtId="14" fontId="5" fillId="0" borderId="228" xfId="0" applyNumberFormat="1" applyFont="1" applyFill="1" applyBorder="1" applyAlignment="1">
      <alignment horizontal="center" vertical="center" wrapText="1"/>
    </xf>
    <xf numFmtId="0" fontId="10" fillId="0" borderId="219" xfId="0" applyFont="1" applyFill="1" applyBorder="1" applyAlignment="1">
      <alignment horizontal="left" vertical="top" wrapText="1"/>
    </xf>
    <xf numFmtId="164" fontId="5" fillId="0" borderId="229" xfId="0" applyNumberFormat="1" applyFont="1" applyFill="1" applyBorder="1" applyAlignment="1">
      <alignment horizontal="center" vertical="center" wrapText="1"/>
    </xf>
    <xf numFmtId="0" fontId="10" fillId="0" borderId="229" xfId="0" applyFont="1" applyFill="1" applyBorder="1" applyAlignment="1">
      <alignment horizontal="center" vertical="center" wrapText="1"/>
    </xf>
    <xf numFmtId="0" fontId="10" fillId="0" borderId="229" xfId="0" applyFont="1" applyFill="1" applyBorder="1" applyAlignment="1">
      <alignment vertical="center" wrapText="1"/>
    </xf>
    <xf numFmtId="0" fontId="10" fillId="0" borderId="25" xfId="0" applyFont="1" applyFill="1" applyBorder="1" applyAlignment="1">
      <alignment vertical="center" wrapText="1"/>
    </xf>
    <xf numFmtId="14" fontId="5" fillId="0" borderId="225" xfId="0" applyNumberFormat="1" applyFont="1" applyFill="1" applyBorder="1" applyAlignment="1">
      <alignment horizontal="left" vertical="top" wrapText="1"/>
    </xf>
    <xf numFmtId="164" fontId="5" fillId="0" borderId="225" xfId="0" applyNumberFormat="1" applyFont="1" applyFill="1" applyBorder="1" applyAlignment="1">
      <alignment horizontal="center" vertical="center" wrapText="1"/>
    </xf>
    <xf numFmtId="4" fontId="5" fillId="0" borderId="87" xfId="0" applyNumberFormat="1" applyFont="1" applyFill="1" applyBorder="1" applyAlignment="1">
      <alignment horizontal="center" vertical="center"/>
    </xf>
    <xf numFmtId="0" fontId="5" fillId="0" borderId="203" xfId="0" applyFont="1" applyFill="1" applyBorder="1" applyAlignment="1">
      <alignment vertical="top" wrapText="1"/>
    </xf>
    <xf numFmtId="0" fontId="5" fillId="0" borderId="14" xfId="0" applyFont="1" applyFill="1" applyBorder="1" applyAlignment="1">
      <alignment vertical="top" wrapText="1"/>
    </xf>
    <xf numFmtId="0" fontId="5" fillId="0" borderId="7" xfId="0" applyFont="1" applyFill="1" applyBorder="1" applyAlignment="1">
      <alignment vertical="top" wrapText="1"/>
    </xf>
    <xf numFmtId="14" fontId="5" fillId="0" borderId="228" xfId="0" applyNumberFormat="1" applyFont="1" applyFill="1" applyBorder="1" applyAlignment="1">
      <alignment horizontal="left" vertical="top" wrapText="1"/>
    </xf>
    <xf numFmtId="14" fontId="5" fillId="0" borderId="215" xfId="0" applyNumberFormat="1" applyFont="1" applyFill="1" applyBorder="1" applyAlignment="1">
      <alignment horizontal="center" vertical="center" wrapText="1"/>
    </xf>
    <xf numFmtId="0" fontId="5" fillId="0" borderId="8" xfId="0" applyFont="1" applyFill="1" applyBorder="1" applyAlignment="1">
      <alignment vertical="top" wrapText="1"/>
    </xf>
    <xf numFmtId="14" fontId="5" fillId="0" borderId="8" xfId="0" applyNumberFormat="1" applyFont="1" applyFill="1" applyBorder="1" applyAlignment="1">
      <alignment horizontal="center" vertical="center" wrapText="1"/>
    </xf>
    <xf numFmtId="14" fontId="5" fillId="0" borderId="215" xfId="0" applyNumberFormat="1" applyFont="1" applyFill="1" applyBorder="1" applyAlignment="1">
      <alignment horizontal="left" vertical="top" wrapText="1"/>
    </xf>
    <xf numFmtId="14" fontId="5" fillId="0" borderId="219" xfId="0" applyNumberFormat="1" applyFont="1" applyFill="1" applyBorder="1" applyAlignment="1">
      <alignment horizontal="center" vertical="center" wrapText="1"/>
    </xf>
    <xf numFmtId="0" fontId="5" fillId="0" borderId="226" xfId="0" applyFont="1" applyFill="1" applyBorder="1" applyAlignment="1">
      <alignment horizontal="left" vertical="top" wrapText="1"/>
    </xf>
    <xf numFmtId="0" fontId="5" fillId="0" borderId="229" xfId="0" applyFont="1" applyFill="1" applyBorder="1" applyAlignment="1">
      <alignment horizontal="left" vertical="top" wrapText="1"/>
    </xf>
    <xf numFmtId="0" fontId="5" fillId="0" borderId="229" xfId="0" applyFont="1" applyFill="1" applyBorder="1" applyAlignment="1">
      <alignment vertical="top" wrapText="1"/>
    </xf>
    <xf numFmtId="0" fontId="5" fillId="0" borderId="229" xfId="0" applyFont="1" applyFill="1" applyBorder="1" applyAlignment="1">
      <alignment horizontal="center" vertical="center" wrapText="1"/>
    </xf>
    <xf numFmtId="14" fontId="5" fillId="0" borderId="122" xfId="0" applyNumberFormat="1" applyFont="1" applyFill="1" applyBorder="1" applyAlignment="1">
      <alignment horizontal="center" vertical="center" wrapText="1"/>
    </xf>
    <xf numFmtId="0" fontId="5" fillId="0" borderId="225" xfId="0" applyFont="1" applyFill="1" applyBorder="1" applyAlignment="1">
      <alignment vertical="top" wrapText="1"/>
    </xf>
    <xf numFmtId="14" fontId="5" fillId="0" borderId="226" xfId="0" applyNumberFormat="1" applyFont="1" applyFill="1" applyBorder="1" applyAlignment="1">
      <alignment horizontal="center" vertical="center" wrapText="1"/>
    </xf>
    <xf numFmtId="14" fontId="5" fillId="0" borderId="224" xfId="0" applyNumberFormat="1" applyFont="1" applyFill="1" applyBorder="1" applyAlignment="1">
      <alignment horizontal="center" vertical="center" wrapText="1"/>
    </xf>
    <xf numFmtId="14" fontId="5" fillId="0" borderId="123" xfId="0" applyNumberFormat="1" applyFont="1" applyFill="1" applyBorder="1" applyAlignment="1">
      <alignment horizontal="center" vertical="center" wrapText="1"/>
    </xf>
    <xf numFmtId="14" fontId="5" fillId="0" borderId="123" xfId="0" applyNumberFormat="1" applyFont="1" applyFill="1" applyBorder="1" applyAlignment="1">
      <alignment horizontal="left" vertical="top" wrapText="1"/>
    </xf>
    <xf numFmtId="0" fontId="5" fillId="0" borderId="87" xfId="0" applyFont="1" applyFill="1" applyBorder="1" applyAlignment="1">
      <alignment horizontal="left" vertical="center" wrapText="1"/>
    </xf>
    <xf numFmtId="14" fontId="5" fillId="0" borderId="103" xfId="0" applyNumberFormat="1" applyFont="1" applyFill="1" applyBorder="1" applyAlignment="1">
      <alignment horizontal="center" vertical="center" wrapText="1"/>
    </xf>
    <xf numFmtId="0" fontId="5" fillId="0" borderId="212" xfId="0" applyFont="1" applyFill="1" applyBorder="1" applyAlignment="1">
      <alignment horizontal="left" vertical="center" wrapText="1"/>
    </xf>
    <xf numFmtId="0" fontId="5" fillId="0" borderId="226" xfId="0" applyFont="1" applyFill="1" applyBorder="1" applyAlignment="1">
      <alignment vertical="center" wrapText="1"/>
    </xf>
    <xf numFmtId="2" fontId="5" fillId="0" borderId="87" xfId="0" applyNumberFormat="1" applyFont="1" applyFill="1" applyBorder="1" applyAlignment="1">
      <alignment horizontal="center" vertical="center"/>
    </xf>
    <xf numFmtId="0" fontId="10" fillId="0" borderId="87" xfId="0" applyFont="1" applyFill="1" applyBorder="1" applyAlignment="1">
      <alignment horizontal="left" vertical="top" wrapText="1"/>
    </xf>
    <xf numFmtId="0" fontId="10" fillId="0" borderId="25" xfId="0" applyFont="1" applyFill="1" applyBorder="1" applyAlignment="1">
      <alignment vertical="top" wrapText="1"/>
    </xf>
    <xf numFmtId="14" fontId="5" fillId="0" borderId="229" xfId="0" applyNumberFormat="1" applyFont="1" applyFill="1" applyBorder="1" applyAlignment="1">
      <alignment horizontal="center" vertical="center" wrapText="1"/>
    </xf>
    <xf numFmtId="14" fontId="5" fillId="0" borderId="229" xfId="0" applyNumberFormat="1" applyFont="1" applyFill="1" applyBorder="1" applyAlignment="1">
      <alignment horizontal="left" vertical="top" wrapText="1"/>
    </xf>
    <xf numFmtId="0" fontId="5" fillId="0" borderId="226" xfId="0" applyFont="1" applyFill="1" applyBorder="1" applyAlignment="1">
      <alignment horizontal="center" vertical="top" wrapText="1"/>
    </xf>
    <xf numFmtId="0" fontId="5" fillId="0" borderId="212" xfId="0" applyFont="1" applyFill="1" applyBorder="1" applyAlignment="1">
      <alignment vertical="top" wrapText="1"/>
    </xf>
    <xf numFmtId="4" fontId="5" fillId="0" borderId="103" xfId="0" applyNumberFormat="1" applyFont="1" applyFill="1" applyBorder="1" applyAlignment="1">
      <alignment horizontal="center" vertical="center"/>
    </xf>
    <xf numFmtId="0" fontId="5" fillId="0" borderId="219" xfId="0" applyFont="1" applyFill="1" applyBorder="1" applyAlignment="1">
      <alignment vertical="center" wrapText="1"/>
    </xf>
    <xf numFmtId="0" fontId="10" fillId="0" borderId="210" xfId="0" applyFont="1" applyFill="1" applyBorder="1" applyAlignment="1">
      <alignment horizontal="center" vertical="center" wrapText="1"/>
    </xf>
    <xf numFmtId="0" fontId="10" fillId="0" borderId="210" xfId="0" applyFont="1" applyFill="1" applyBorder="1" applyAlignment="1">
      <alignment vertical="center" wrapText="1"/>
    </xf>
    <xf numFmtId="0" fontId="5" fillId="0" borderId="239" xfId="0" applyFont="1" applyFill="1" applyBorder="1" applyAlignment="1">
      <alignment horizontal="left" vertical="top" wrapText="1"/>
    </xf>
    <xf numFmtId="4" fontId="5" fillId="0" borderId="229" xfId="0" applyNumberFormat="1" applyFont="1" applyFill="1" applyBorder="1" applyAlignment="1">
      <alignment horizontal="center" vertical="center"/>
    </xf>
    <xf numFmtId="164" fontId="5" fillId="0" borderId="239" xfId="0" applyNumberFormat="1" applyFont="1" applyFill="1" applyBorder="1" applyAlignment="1">
      <alignment horizontal="center" vertical="center" wrapText="1"/>
    </xf>
    <xf numFmtId="14" fontId="5" fillId="0" borderId="7" xfId="0" applyNumberFormat="1" applyFont="1" applyFill="1" applyBorder="1" applyAlignment="1">
      <alignment horizontal="left" vertical="top" wrapText="1"/>
    </xf>
    <xf numFmtId="14" fontId="5" fillId="0" borderId="3" xfId="0" applyNumberFormat="1" applyFont="1" applyFill="1" applyBorder="1" applyAlignment="1">
      <alignment horizontal="left" vertical="top" wrapText="1"/>
    </xf>
    <xf numFmtId="0" fontId="5" fillId="0" borderId="242" xfId="0" applyFont="1" applyFill="1" applyBorder="1" applyAlignment="1">
      <alignment horizontal="left" vertical="top" wrapText="1"/>
    </xf>
    <xf numFmtId="14" fontId="5" fillId="0" borderId="243" xfId="0" applyNumberFormat="1" applyFont="1" applyFill="1" applyBorder="1" applyAlignment="1">
      <alignment horizontal="center" vertical="center" wrapText="1"/>
    </xf>
    <xf numFmtId="14" fontId="5" fillId="0" borderId="243" xfId="0" applyNumberFormat="1" applyFont="1" applyFill="1" applyBorder="1" applyAlignment="1">
      <alignment horizontal="left" vertical="top" wrapText="1"/>
    </xf>
    <xf numFmtId="164" fontId="5" fillId="0" borderId="244" xfId="0" applyNumberFormat="1" applyFont="1" applyFill="1" applyBorder="1" applyAlignment="1">
      <alignment horizontal="center" vertical="center" wrapText="1"/>
    </xf>
    <xf numFmtId="14" fontId="5" fillId="0" borderId="14" xfId="0" applyNumberFormat="1" applyFont="1" applyFill="1" applyBorder="1" applyAlignment="1">
      <alignment horizontal="left" vertical="top" wrapText="1"/>
    </xf>
    <xf numFmtId="164" fontId="5" fillId="0" borderId="243" xfId="0" applyNumberFormat="1" applyFont="1" applyFill="1" applyBorder="1" applyAlignment="1">
      <alignment horizontal="center" vertical="center" wrapText="1"/>
    </xf>
    <xf numFmtId="0" fontId="5" fillId="0" borderId="243" xfId="0" applyFont="1" applyFill="1" applyBorder="1" applyAlignment="1">
      <alignment horizontal="left" vertical="top" wrapText="1"/>
    </xf>
    <xf numFmtId="0" fontId="10" fillId="0" borderId="25" xfId="0" applyFont="1" applyFill="1" applyBorder="1" applyAlignment="1">
      <alignment horizontal="left" vertical="center" wrapText="1"/>
    </xf>
    <xf numFmtId="164" fontId="5"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2" fontId="5" fillId="0" borderId="14" xfId="0" applyNumberFormat="1"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2" xfId="0" applyFont="1" applyFill="1" applyBorder="1" applyAlignment="1">
      <alignment vertical="top" wrapText="1"/>
    </xf>
    <xf numFmtId="0" fontId="10" fillId="0" borderId="87" xfId="0" applyFont="1" applyFill="1" applyBorder="1" applyAlignment="1">
      <alignment horizontal="center" vertical="center" wrapText="1"/>
    </xf>
    <xf numFmtId="0" fontId="10" fillId="0" borderId="226" xfId="0" applyFont="1" applyFill="1" applyBorder="1" applyAlignment="1">
      <alignment vertical="center" wrapText="1"/>
    </xf>
    <xf numFmtId="0" fontId="10" fillId="0" borderId="226" xfId="0" applyFont="1" applyFill="1" applyBorder="1" applyAlignment="1">
      <alignment horizontal="left" vertical="top" wrapText="1"/>
    </xf>
    <xf numFmtId="0" fontId="5" fillId="0" borderId="243" xfId="0" applyFont="1" applyFill="1" applyBorder="1" applyAlignment="1">
      <alignment vertical="top" wrapText="1"/>
    </xf>
    <xf numFmtId="2" fontId="5" fillId="0" borderId="225" xfId="0" applyNumberFormat="1" applyFont="1" applyFill="1" applyBorder="1" applyAlignment="1">
      <alignment horizontal="center" vertical="center" wrapText="1"/>
    </xf>
    <xf numFmtId="0" fontId="10" fillId="0" borderId="103" xfId="0" applyFont="1" applyFill="1" applyBorder="1" applyAlignment="1">
      <alignment vertical="top" wrapText="1"/>
    </xf>
    <xf numFmtId="0" fontId="10" fillId="0" borderId="103" xfId="0" applyFont="1" applyFill="1" applyBorder="1" applyAlignment="1">
      <alignment horizontal="center" vertical="center" wrapText="1"/>
    </xf>
    <xf numFmtId="4" fontId="5" fillId="0" borderId="243" xfId="0" applyNumberFormat="1" applyFont="1" applyFill="1" applyBorder="1" applyAlignment="1">
      <alignment horizontal="center" vertical="center"/>
    </xf>
    <xf numFmtId="166" fontId="5" fillId="0" borderId="123" xfId="0" applyNumberFormat="1" applyFont="1" applyFill="1" applyBorder="1" applyAlignment="1" applyProtection="1">
      <alignment vertical="top" wrapText="1"/>
    </xf>
    <xf numFmtId="14" fontId="5" fillId="0" borderId="247" xfId="0" applyNumberFormat="1" applyFont="1" applyFill="1" applyBorder="1" applyAlignment="1">
      <alignment horizontal="center" vertical="center" wrapText="1"/>
    </xf>
    <xf numFmtId="14" fontId="5" fillId="0" borderId="247" xfId="0" applyNumberFormat="1" applyFont="1" applyFill="1" applyBorder="1" applyAlignment="1">
      <alignment horizontal="left" vertical="top" wrapText="1"/>
    </xf>
    <xf numFmtId="164" fontId="5" fillId="0" borderId="102" xfId="0" applyNumberFormat="1" applyFont="1" applyFill="1" applyBorder="1" applyAlignment="1">
      <alignment horizontal="center" vertical="center" wrapText="1"/>
    </xf>
    <xf numFmtId="4" fontId="5" fillId="0" borderId="10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left" vertical="top" wrapText="1"/>
    </xf>
    <xf numFmtId="0" fontId="5" fillId="0" borderId="11" xfId="0" applyFont="1" applyFill="1" applyBorder="1" applyAlignment="1">
      <alignment horizontal="left" vertical="center" wrapText="1"/>
    </xf>
    <xf numFmtId="0" fontId="5" fillId="0" borderId="11" xfId="0" applyFont="1" applyFill="1" applyBorder="1" applyAlignment="1">
      <alignment vertical="center" wrapText="1"/>
    </xf>
    <xf numFmtId="14" fontId="5" fillId="0" borderId="248" xfId="0" applyNumberFormat="1" applyFont="1" applyFill="1" applyBorder="1" applyAlignment="1">
      <alignment horizontal="center" vertical="center" wrapText="1"/>
    </xf>
    <xf numFmtId="0" fontId="10" fillId="0" borderId="102" xfId="0" applyFont="1" applyFill="1" applyBorder="1" applyAlignment="1">
      <alignment vertical="center" wrapText="1"/>
    </xf>
    <xf numFmtId="0" fontId="10" fillId="0" borderId="31" xfId="0" applyFont="1" applyFill="1" applyBorder="1" applyAlignment="1">
      <alignment horizontal="center" vertical="center" wrapText="1"/>
    </xf>
    <xf numFmtId="164" fontId="5" fillId="0" borderId="249" xfId="0" applyNumberFormat="1" applyFont="1" applyFill="1" applyBorder="1" applyAlignment="1">
      <alignment horizontal="center" vertical="center"/>
    </xf>
    <xf numFmtId="166" fontId="5" fillId="0" borderId="249" xfId="0" applyNumberFormat="1" applyFont="1" applyFill="1" applyBorder="1" applyAlignment="1">
      <alignment horizontal="center" vertical="center"/>
    </xf>
    <xf numFmtId="166" fontId="5" fillId="0" borderId="0" xfId="0" applyNumberFormat="1" applyFont="1" applyFill="1" applyBorder="1" applyAlignment="1">
      <alignment horizontal="center" vertical="center"/>
    </xf>
    <xf numFmtId="4" fontId="5" fillId="0" borderId="13" xfId="0" applyNumberFormat="1" applyFont="1" applyFill="1" applyBorder="1" applyAlignment="1">
      <alignment horizontal="center" vertical="center"/>
    </xf>
    <xf numFmtId="14" fontId="5" fillId="0" borderId="250" xfId="0" applyNumberFormat="1" applyFont="1" applyFill="1" applyBorder="1" applyAlignment="1">
      <alignment horizontal="center" vertical="center" wrapText="1"/>
    </xf>
    <xf numFmtId="164" fontId="5" fillId="0" borderId="251" xfId="0" applyNumberFormat="1" applyFont="1" applyFill="1" applyBorder="1" applyAlignment="1">
      <alignment horizontal="center" vertical="center"/>
    </xf>
    <xf numFmtId="2" fontId="5" fillId="0" borderId="252"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0" borderId="253" xfId="0" applyFont="1" applyFill="1" applyBorder="1" applyAlignment="1">
      <alignment horizontal="center" vertical="center" wrapText="1"/>
    </xf>
    <xf numFmtId="0" fontId="5" fillId="0" borderId="253" xfId="0" applyFont="1" applyFill="1" applyBorder="1" applyAlignment="1">
      <alignment vertical="center" wrapText="1"/>
    </xf>
    <xf numFmtId="0" fontId="5" fillId="0" borderId="254" xfId="0" applyFont="1" applyFill="1" applyBorder="1" applyAlignment="1">
      <alignment horizontal="left" vertical="top" wrapText="1"/>
    </xf>
    <xf numFmtId="14" fontId="5" fillId="0" borderId="255" xfId="0" applyNumberFormat="1" applyFont="1" applyFill="1" applyBorder="1" applyAlignment="1">
      <alignment horizontal="center" vertical="center" wrapText="1"/>
    </xf>
    <xf numFmtId="0" fontId="10" fillId="0" borderId="256" xfId="0" applyFont="1" applyFill="1" applyBorder="1" applyAlignment="1">
      <alignment horizontal="center" vertical="center" wrapText="1"/>
    </xf>
    <xf numFmtId="14" fontId="5" fillId="0" borderId="255" xfId="0" applyNumberFormat="1" applyFont="1" applyFill="1" applyBorder="1" applyAlignment="1">
      <alignment horizontal="left" vertical="top" wrapText="1"/>
    </xf>
    <xf numFmtId="0" fontId="5" fillId="0" borderId="256" xfId="0" applyFont="1" applyFill="1" applyBorder="1" applyAlignment="1">
      <alignment horizontal="center" vertical="center" wrapText="1"/>
    </xf>
    <xf numFmtId="0" fontId="5" fillId="0" borderId="250" xfId="0" applyFont="1" applyFill="1" applyBorder="1" applyAlignment="1">
      <alignment horizontal="center" vertical="center" wrapText="1"/>
    </xf>
    <xf numFmtId="164" fontId="5" fillId="0" borderId="13" xfId="0" applyNumberFormat="1" applyFont="1" applyFill="1" applyBorder="1" applyAlignment="1">
      <alignment horizontal="center" vertical="top" wrapText="1"/>
    </xf>
    <xf numFmtId="14" fontId="5" fillId="0" borderId="263" xfId="0" applyNumberFormat="1" applyFont="1" applyFill="1" applyBorder="1" applyAlignment="1">
      <alignment horizontal="center" vertical="center" wrapText="1"/>
    </xf>
    <xf numFmtId="14" fontId="5" fillId="0" borderId="262" xfId="0" applyNumberFormat="1" applyFont="1" applyFill="1" applyBorder="1" applyAlignment="1">
      <alignment horizontal="left" vertical="top" wrapText="1"/>
    </xf>
    <xf numFmtId="164" fontId="5" fillId="0" borderId="262" xfId="0" applyNumberFormat="1" applyFont="1" applyFill="1" applyBorder="1" applyAlignment="1">
      <alignment horizontal="center" vertical="center" wrapText="1"/>
    </xf>
    <xf numFmtId="0" fontId="5" fillId="0" borderId="262" xfId="0" applyFont="1" applyFill="1" applyBorder="1" applyAlignment="1">
      <alignment vertical="center" wrapText="1"/>
    </xf>
    <xf numFmtId="0" fontId="5" fillId="0" borderId="263" xfId="0" applyFont="1" applyFill="1" applyBorder="1" applyAlignment="1">
      <alignment horizontal="center" vertical="center" wrapText="1"/>
    </xf>
    <xf numFmtId="14" fontId="5" fillId="0" borderId="262" xfId="0" applyNumberFormat="1" applyFont="1" applyFill="1" applyBorder="1" applyAlignment="1">
      <alignment horizontal="center" vertical="center" wrapText="1"/>
    </xf>
    <xf numFmtId="164" fontId="5" fillId="0" borderId="256" xfId="0" applyNumberFormat="1" applyFont="1" applyFill="1" applyBorder="1" applyAlignment="1">
      <alignment horizontal="center" vertical="center" wrapText="1"/>
    </xf>
    <xf numFmtId="164" fontId="5" fillId="0" borderId="220" xfId="0" applyNumberFormat="1" applyFont="1" applyFill="1" applyBorder="1" applyAlignment="1">
      <alignment horizontal="center" vertical="center" wrapText="1"/>
    </xf>
    <xf numFmtId="0" fontId="5" fillId="0" borderId="239" xfId="0" applyFont="1" applyFill="1" applyBorder="1" applyAlignment="1">
      <alignment vertical="top" wrapText="1"/>
    </xf>
    <xf numFmtId="0" fontId="5" fillId="0" borderId="266" xfId="0" applyFont="1" applyFill="1" applyBorder="1" applyAlignment="1">
      <alignment horizontal="center" vertical="center" wrapText="1"/>
    </xf>
    <xf numFmtId="0" fontId="5" fillId="0" borderId="267" xfId="0" applyFont="1" applyFill="1" applyBorder="1" applyAlignment="1">
      <alignment horizontal="center" vertical="center" wrapText="1"/>
    </xf>
    <xf numFmtId="164" fontId="5" fillId="0" borderId="266" xfId="0" applyNumberFormat="1" applyFont="1" applyFill="1" applyBorder="1" applyAlignment="1">
      <alignment horizontal="center" vertical="center" wrapText="1"/>
    </xf>
    <xf numFmtId="0" fontId="10" fillId="0" borderId="225" xfId="0" applyFont="1" applyFill="1" applyBorder="1" applyAlignment="1">
      <alignment vertical="center" wrapText="1"/>
    </xf>
    <xf numFmtId="0" fontId="5" fillId="0" borderId="269" xfId="0" applyFont="1" applyFill="1" applyBorder="1" applyAlignment="1">
      <alignment horizontal="left" vertical="top" wrapText="1"/>
    </xf>
    <xf numFmtId="14" fontId="5" fillId="0" borderId="270" xfId="0" applyNumberFormat="1" applyFont="1" applyFill="1" applyBorder="1" applyAlignment="1">
      <alignment horizontal="center" vertical="center" wrapText="1"/>
    </xf>
    <xf numFmtId="0" fontId="10" fillId="0" borderId="262" xfId="0" applyFont="1" applyFill="1" applyBorder="1" applyAlignment="1">
      <alignment horizontal="left" vertical="top" wrapText="1"/>
    </xf>
    <xf numFmtId="4" fontId="5" fillId="0" borderId="225" xfId="0" applyNumberFormat="1" applyFont="1" applyFill="1" applyBorder="1" applyAlignment="1">
      <alignment horizontal="center" vertical="center"/>
    </xf>
    <xf numFmtId="4" fontId="5" fillId="0" borderId="256" xfId="0" applyNumberFormat="1" applyFont="1" applyFill="1" applyBorder="1" applyAlignment="1">
      <alignment horizontal="center" vertical="center"/>
    </xf>
    <xf numFmtId="168" fontId="5" fillId="0" borderId="3" xfId="0" applyNumberFormat="1" applyFont="1" applyFill="1" applyBorder="1" applyAlignment="1">
      <alignment horizontal="center" vertical="center" wrapText="1"/>
    </xf>
    <xf numFmtId="164" fontId="5" fillId="0" borderId="274" xfId="0" applyNumberFormat="1" applyFont="1" applyFill="1" applyBorder="1" applyAlignment="1">
      <alignment horizontal="center" vertical="center" wrapText="1"/>
    </xf>
    <xf numFmtId="0" fontId="10" fillId="0" borderId="262" xfId="0" applyFont="1" applyFill="1" applyBorder="1" applyAlignment="1">
      <alignment horizontal="left" vertical="center" wrapText="1"/>
    </xf>
    <xf numFmtId="0" fontId="10" fillId="0" borderId="262" xfId="0" applyFont="1" applyFill="1" applyBorder="1" applyAlignment="1">
      <alignment vertical="top" wrapText="1"/>
    </xf>
    <xf numFmtId="0" fontId="10" fillId="0" borderId="262" xfId="0" applyFont="1" applyFill="1" applyBorder="1" applyAlignment="1">
      <alignment horizontal="center" vertical="center" wrapText="1"/>
    </xf>
    <xf numFmtId="14" fontId="5" fillId="0" borderId="230" xfId="0" applyNumberFormat="1" applyFont="1" applyFill="1" applyBorder="1" applyAlignment="1">
      <alignment horizontal="center" vertical="center" wrapText="1"/>
    </xf>
    <xf numFmtId="14" fontId="5" fillId="0" borderId="275" xfId="0" applyNumberFormat="1" applyFont="1" applyFill="1" applyBorder="1" applyAlignment="1">
      <alignment horizontal="center" vertical="center" wrapText="1"/>
    </xf>
    <xf numFmtId="0" fontId="5" fillId="0" borderId="262" xfId="0" applyFont="1" applyFill="1" applyBorder="1" applyAlignment="1">
      <alignment vertical="top" wrapText="1"/>
    </xf>
    <xf numFmtId="0" fontId="5" fillId="0" borderId="274" xfId="0" applyFont="1" applyFill="1" applyBorder="1" applyAlignment="1">
      <alignment horizontal="left" vertical="top" wrapText="1"/>
    </xf>
    <xf numFmtId="0" fontId="5" fillId="0" borderId="274" xfId="0" applyFont="1" applyFill="1" applyBorder="1" applyAlignment="1">
      <alignment vertical="top" wrapText="1"/>
    </xf>
    <xf numFmtId="0" fontId="5" fillId="0" borderId="224" xfId="0"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164" fontId="5" fillId="0" borderId="5" xfId="0" applyNumberFormat="1" applyFont="1" applyFill="1" applyBorder="1" applyAlignment="1">
      <alignment horizontal="center" vertical="top" wrapText="1"/>
    </xf>
    <xf numFmtId="164" fontId="5" fillId="0" borderId="262" xfId="0" applyNumberFormat="1" applyFont="1" applyFill="1" applyBorder="1" applyAlignment="1">
      <alignment horizontal="center" vertical="top" wrapText="1"/>
    </xf>
    <xf numFmtId="0" fontId="10" fillId="0" borderId="262" xfId="0" applyFont="1" applyFill="1" applyBorder="1" applyAlignment="1">
      <alignment vertical="center" wrapText="1"/>
    </xf>
    <xf numFmtId="0" fontId="10" fillId="0" borderId="263" xfId="0" applyFont="1" applyFill="1" applyBorder="1" applyAlignment="1">
      <alignment horizontal="center" vertical="center" wrapText="1"/>
    </xf>
    <xf numFmtId="0" fontId="5" fillId="0" borderId="13" xfId="0" applyFont="1" applyFill="1" applyBorder="1" applyAlignment="1">
      <alignment vertical="top" wrapText="1"/>
    </xf>
    <xf numFmtId="164" fontId="5" fillId="0" borderId="262" xfId="0" applyNumberFormat="1" applyFont="1" applyFill="1" applyBorder="1" applyAlignment="1">
      <alignment vertical="top" wrapText="1"/>
    </xf>
    <xf numFmtId="4" fontId="5" fillId="0" borderId="274" xfId="0" applyNumberFormat="1" applyFont="1" applyFill="1" applyBorder="1" applyAlignment="1">
      <alignment horizontal="center" vertical="center"/>
    </xf>
    <xf numFmtId="166" fontId="5" fillId="0" borderId="262" xfId="0" applyNumberFormat="1" applyFont="1" applyFill="1" applyBorder="1" applyAlignment="1" applyProtection="1">
      <alignment vertical="top" wrapText="1"/>
    </xf>
    <xf numFmtId="164" fontId="5" fillId="0" borderId="0" xfId="0" applyNumberFormat="1" applyFont="1" applyFill="1" applyBorder="1" applyAlignment="1">
      <alignment vertical="top" wrapText="1"/>
    </xf>
    <xf numFmtId="166" fontId="5" fillId="0" borderId="0" xfId="0" applyNumberFormat="1" applyFont="1" applyFill="1" applyBorder="1" applyAlignment="1" applyProtection="1">
      <alignment vertical="top" wrapText="1"/>
    </xf>
    <xf numFmtId="0" fontId="5" fillId="0" borderId="274" xfId="0" applyFont="1" applyFill="1" applyBorder="1" applyAlignment="1">
      <alignment vertical="center" wrapText="1"/>
    </xf>
    <xf numFmtId="167" fontId="5" fillId="0" borderId="262" xfId="6" applyNumberFormat="1" applyFont="1" applyFill="1" applyBorder="1" applyAlignment="1">
      <alignment horizontal="left" vertical="top" wrapText="1"/>
    </xf>
    <xf numFmtId="14" fontId="5" fillId="0" borderId="262" xfId="6" applyNumberFormat="1" applyFont="1" applyFill="1" applyBorder="1" applyAlignment="1">
      <alignment horizontal="center" vertical="center" wrapText="1"/>
    </xf>
    <xf numFmtId="168" fontId="5" fillId="0" borderId="274" xfId="0" applyNumberFormat="1" applyFont="1" applyFill="1" applyBorder="1" applyAlignment="1">
      <alignment horizontal="center" vertical="center" wrapText="1"/>
    </xf>
    <xf numFmtId="168" fontId="5" fillId="0" borderId="262" xfId="0" applyNumberFormat="1" applyFont="1" applyFill="1" applyBorder="1" applyAlignment="1">
      <alignment horizontal="center" vertical="center" wrapText="1"/>
    </xf>
    <xf numFmtId="168" fontId="5" fillId="0" borderId="263" xfId="0" applyNumberFormat="1" applyFont="1" applyFill="1" applyBorder="1" applyAlignment="1">
      <alignment horizontal="center" vertical="center" wrapText="1"/>
    </xf>
    <xf numFmtId="0" fontId="5" fillId="0" borderId="262" xfId="6" applyFont="1" applyFill="1" applyBorder="1" applyAlignment="1">
      <alignment horizontal="left" vertical="top" wrapText="1"/>
    </xf>
    <xf numFmtId="14" fontId="5" fillId="0" borderId="274" xfId="6" applyNumberFormat="1" applyFont="1" applyFill="1" applyBorder="1" applyAlignment="1">
      <alignment horizontal="left" vertical="top" wrapText="1"/>
    </xf>
    <xf numFmtId="171" fontId="5" fillId="0" borderId="274" xfId="0" applyNumberFormat="1" applyFont="1" applyFill="1" applyBorder="1" applyAlignment="1">
      <alignment horizontal="center" vertical="center" wrapText="1"/>
    </xf>
    <xf numFmtId="171" fontId="5" fillId="0" borderId="262" xfId="0" applyNumberFormat="1" applyFont="1" applyFill="1" applyBorder="1" applyAlignment="1">
      <alignment horizontal="center" vertical="center" wrapText="1"/>
    </xf>
    <xf numFmtId="171" fontId="5" fillId="0" borderId="263" xfId="0" applyNumberFormat="1" applyFont="1" applyFill="1" applyBorder="1" applyAlignment="1">
      <alignment horizontal="center" vertical="center" wrapText="1"/>
    </xf>
    <xf numFmtId="0" fontId="5" fillId="0" borderId="220" xfId="6" applyFont="1" applyFill="1" applyBorder="1" applyAlignment="1">
      <alignment vertical="top" wrapText="1"/>
    </xf>
    <xf numFmtId="0" fontId="5" fillId="0" borderId="277" xfId="0" applyFont="1" applyFill="1" applyBorder="1" applyAlignment="1">
      <alignment horizontal="center" vertical="center" wrapText="1"/>
    </xf>
    <xf numFmtId="0" fontId="5" fillId="0" borderId="266" xfId="6" applyFont="1" applyFill="1" applyBorder="1" applyAlignment="1">
      <alignment vertical="top" wrapText="1"/>
    </xf>
    <xf numFmtId="0" fontId="5" fillId="0" borderId="256" xfId="0" applyFont="1" applyFill="1" applyBorder="1" applyAlignment="1">
      <alignment horizontal="left" vertical="top" wrapText="1"/>
    </xf>
    <xf numFmtId="168" fontId="5" fillId="0" borderId="256" xfId="0" applyNumberFormat="1" applyFont="1" applyFill="1" applyBorder="1" applyAlignment="1">
      <alignment horizontal="center" vertical="center" wrapText="1"/>
    </xf>
    <xf numFmtId="168" fontId="5" fillId="0" borderId="250" xfId="0" applyNumberFormat="1" applyFont="1" applyFill="1" applyBorder="1" applyAlignment="1">
      <alignment horizontal="center" vertical="center" wrapText="1"/>
    </xf>
    <xf numFmtId="164" fontId="5" fillId="0" borderId="256" xfId="0" applyNumberFormat="1" applyFont="1" applyFill="1" applyBorder="1" applyAlignment="1">
      <alignment horizontal="center" vertical="top" wrapText="1"/>
    </xf>
    <xf numFmtId="0" fontId="5" fillId="0" borderId="256" xfId="0" applyNumberFormat="1" applyFont="1" applyFill="1" applyBorder="1" applyAlignment="1">
      <alignment horizontal="left" vertical="top" wrapText="1"/>
    </xf>
    <xf numFmtId="0" fontId="5" fillId="0" borderId="256" xfId="0" applyFont="1" applyFill="1" applyBorder="1" applyAlignment="1">
      <alignment vertical="top" wrapText="1"/>
    </xf>
    <xf numFmtId="164" fontId="5" fillId="0" borderId="250" xfId="0" applyNumberFormat="1" applyFont="1" applyFill="1" applyBorder="1" applyAlignment="1">
      <alignment horizontal="center" vertical="top" wrapText="1"/>
    </xf>
    <xf numFmtId="164" fontId="5" fillId="0" borderId="31" xfId="0" applyNumberFormat="1" applyFont="1" applyFill="1" applyBorder="1" applyAlignment="1">
      <alignment horizontal="center" vertical="top" wrapText="1"/>
    </xf>
    <xf numFmtId="164" fontId="5" fillId="0" borderId="16" xfId="0" applyNumberFormat="1" applyFont="1" applyFill="1" applyBorder="1" applyAlignment="1">
      <alignment horizontal="center" vertical="top" wrapText="1"/>
    </xf>
    <xf numFmtId="0" fontId="6" fillId="0" borderId="250" xfId="0" applyFont="1" applyFill="1" applyBorder="1"/>
    <xf numFmtId="164" fontId="5" fillId="0" borderId="250" xfId="0" applyNumberFormat="1" applyFont="1" applyFill="1" applyBorder="1" applyAlignment="1">
      <alignment horizontal="center" vertical="center" wrapText="1"/>
    </xf>
    <xf numFmtId="0" fontId="8" fillId="0" borderId="276" xfId="0" applyFont="1" applyFill="1" applyBorder="1" applyAlignment="1">
      <alignment horizontal="left" vertical="top" wrapText="1"/>
    </xf>
    <xf numFmtId="168" fontId="5" fillId="0" borderId="31" xfId="0" applyNumberFormat="1" applyFont="1" applyFill="1" applyBorder="1" applyAlignment="1">
      <alignment horizontal="center" vertical="center" wrapText="1"/>
    </xf>
    <xf numFmtId="168" fontId="5" fillId="0" borderId="16" xfId="0" applyNumberFormat="1" applyFont="1" applyFill="1" applyBorder="1" applyAlignment="1">
      <alignment horizontal="center" vertical="center" wrapText="1"/>
    </xf>
    <xf numFmtId="166" fontId="5" fillId="0" borderId="25" xfId="0" applyNumberFormat="1" applyFont="1" applyFill="1" applyBorder="1" applyAlignment="1">
      <alignment horizontal="center" vertical="center" wrapText="1"/>
    </xf>
    <xf numFmtId="171" fontId="5" fillId="0" borderId="250" xfId="0" applyNumberFormat="1" applyFont="1" applyFill="1" applyBorder="1" applyAlignment="1">
      <alignment horizontal="center" vertical="center" wrapText="1"/>
    </xf>
    <xf numFmtId="166" fontId="5" fillId="0" borderId="31" xfId="0" applyNumberFormat="1" applyFont="1" applyFill="1" applyBorder="1" applyAlignment="1">
      <alignment horizontal="center" vertical="center" wrapText="1"/>
    </xf>
    <xf numFmtId="0" fontId="6" fillId="0" borderId="16" xfId="0" applyFont="1" applyFill="1" applyBorder="1"/>
    <xf numFmtId="0" fontId="5" fillId="0" borderId="250" xfId="0" applyFont="1" applyFill="1" applyBorder="1" applyAlignment="1">
      <alignment horizontal="center" vertical="top" wrapText="1"/>
    </xf>
    <xf numFmtId="0" fontId="5" fillId="0" borderId="225" xfId="0" applyFont="1" applyFill="1" applyBorder="1" applyAlignment="1">
      <alignment horizontal="center" vertical="top" wrapText="1"/>
    </xf>
    <xf numFmtId="164" fontId="5" fillId="0" borderId="225" xfId="0" applyNumberFormat="1" applyFont="1" applyFill="1" applyBorder="1" applyAlignment="1">
      <alignment horizontal="center" vertical="center"/>
    </xf>
    <xf numFmtId="0" fontId="8" fillId="0" borderId="282" xfId="2" applyFont="1" applyFill="1" applyBorder="1" applyAlignment="1">
      <alignment horizontal="left" vertical="top" wrapText="1"/>
    </xf>
    <xf numFmtId="0" fontId="8" fillId="0" borderId="282" xfId="2" applyFont="1" applyFill="1" applyBorder="1" applyAlignment="1">
      <alignment horizontal="center" vertical="top" wrapText="1"/>
    </xf>
    <xf numFmtId="0" fontId="5" fillId="0" borderId="283" xfId="0" applyFont="1" applyFill="1" applyBorder="1" applyAlignment="1">
      <alignment vertical="top" wrapText="1"/>
    </xf>
    <xf numFmtId="0" fontId="5" fillId="0" borderId="30"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30"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3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1" xfId="0" applyFont="1" applyFill="1" applyBorder="1" applyAlignment="1">
      <alignment vertical="top" wrapText="1"/>
    </xf>
    <xf numFmtId="0" fontId="5" fillId="0" borderId="8"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8" xfId="0" applyFont="1" applyFill="1" applyBorder="1" applyAlignment="1">
      <alignment horizontal="center" vertical="top" wrapText="1"/>
    </xf>
    <xf numFmtId="0" fontId="5" fillId="0" borderId="4" xfId="0" applyFont="1" applyFill="1" applyBorder="1" applyAlignment="1">
      <alignment horizontal="center" vertical="top" wrapText="1"/>
    </xf>
    <xf numFmtId="0" fontId="7" fillId="0" borderId="0"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left" vertical="top" wrapText="1"/>
    </xf>
    <xf numFmtId="0" fontId="5" fillId="0" borderId="30" xfId="1" applyFont="1" applyFill="1" applyBorder="1" applyAlignment="1">
      <alignment horizontal="left" vertical="top" wrapText="1"/>
    </xf>
    <xf numFmtId="0" fontId="5" fillId="0" borderId="31" xfId="1" applyFont="1" applyFill="1" applyBorder="1" applyAlignment="1">
      <alignment horizontal="left" vertical="top" wrapText="1"/>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top"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2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32" xfId="1" applyFont="1" applyFill="1" applyBorder="1" applyAlignment="1">
      <alignment horizontal="center" vertical="top" wrapText="1"/>
    </xf>
    <xf numFmtId="0" fontId="5" fillId="0" borderId="31" xfId="1" applyFont="1" applyFill="1" applyBorder="1" applyAlignment="1">
      <alignment horizontal="center" vertical="top" wrapText="1"/>
    </xf>
    <xf numFmtId="0" fontId="5" fillId="0" borderId="31" xfId="1" applyFont="1" applyFill="1" applyBorder="1" applyAlignment="1">
      <alignment horizontal="center" vertical="center" wrapText="1"/>
    </xf>
    <xf numFmtId="0" fontId="5" fillId="0" borderId="34" xfId="1" applyFont="1" applyFill="1" applyBorder="1" applyAlignment="1">
      <alignment horizontal="left" vertical="top" wrapText="1"/>
    </xf>
    <xf numFmtId="0" fontId="5" fillId="0" borderId="36" xfId="1" applyFont="1" applyFill="1" applyBorder="1" applyAlignment="1">
      <alignment horizontal="left" vertical="top" wrapText="1"/>
    </xf>
    <xf numFmtId="164" fontId="5" fillId="0" borderId="20" xfId="0" applyNumberFormat="1" applyFont="1" applyFill="1" applyBorder="1" applyAlignment="1">
      <alignment horizontal="center" vertical="center" wrapText="1"/>
    </xf>
    <xf numFmtId="164" fontId="5" fillId="0" borderId="25" xfId="0" applyNumberFormat="1" applyFont="1" applyFill="1" applyBorder="1" applyAlignment="1">
      <alignment horizontal="center" vertical="center" wrapText="1"/>
    </xf>
    <xf numFmtId="164" fontId="5" fillId="0" borderId="49" xfId="0" applyNumberFormat="1" applyFont="1" applyFill="1" applyBorder="1" applyAlignment="1">
      <alignment horizontal="center" vertical="center" wrapText="1"/>
    </xf>
    <xf numFmtId="0" fontId="5" fillId="0" borderId="30" xfId="2" applyFont="1" applyFill="1" applyBorder="1" applyAlignment="1">
      <alignment horizontal="center" vertical="top" wrapText="1"/>
    </xf>
    <xf numFmtId="0" fontId="5" fillId="0" borderId="31" xfId="2" applyFont="1" applyFill="1" applyBorder="1" applyAlignment="1">
      <alignment horizontal="center" vertical="top" wrapText="1"/>
    </xf>
    <xf numFmtId="0" fontId="5" fillId="0" borderId="31" xfId="0" applyFont="1" applyFill="1" applyBorder="1" applyAlignment="1">
      <alignment horizontal="center" vertical="center"/>
    </xf>
    <xf numFmtId="0" fontId="5" fillId="0" borderId="25" xfId="1" applyFont="1" applyFill="1" applyBorder="1" applyAlignment="1">
      <alignment horizontal="left" vertical="top" wrapText="1"/>
    </xf>
    <xf numFmtId="0" fontId="5" fillId="0" borderId="25" xfId="1" applyFont="1" applyFill="1" applyBorder="1" applyAlignment="1">
      <alignment horizontal="center" vertical="center" wrapText="1"/>
    </xf>
    <xf numFmtId="0" fontId="5" fillId="0" borderId="25" xfId="1" applyFont="1" applyFill="1" applyBorder="1" applyAlignment="1">
      <alignment horizontal="center" vertical="top" wrapText="1"/>
    </xf>
    <xf numFmtId="0" fontId="5" fillId="0" borderId="17" xfId="0" applyFont="1" applyFill="1" applyBorder="1" applyAlignment="1">
      <alignment horizontal="center" vertical="center" wrapText="1"/>
    </xf>
    <xf numFmtId="0" fontId="5" fillId="0" borderId="37" xfId="0" applyFont="1" applyFill="1" applyBorder="1" applyAlignment="1">
      <alignment horizontal="center" vertical="center" wrapText="1"/>
    </xf>
    <xf numFmtId="2" fontId="5" fillId="0" borderId="30" xfId="0" applyNumberFormat="1" applyFont="1" applyFill="1" applyBorder="1" applyAlignment="1">
      <alignment horizontal="center" vertical="center" wrapText="1"/>
    </xf>
    <xf numFmtId="2" fontId="5" fillId="0" borderId="32" xfId="0"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left" vertical="top" wrapText="1"/>
    </xf>
    <xf numFmtId="164" fontId="5" fillId="0" borderId="25"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164" fontId="5" fillId="0" borderId="30" xfId="0" applyNumberFormat="1" applyFont="1" applyFill="1" applyBorder="1" applyAlignment="1">
      <alignment horizontal="left" vertical="top" wrapText="1"/>
    </xf>
    <xf numFmtId="165" fontId="5" fillId="0" borderId="25" xfId="3" applyNumberFormat="1" applyFont="1" applyFill="1" applyBorder="1" applyAlignment="1">
      <alignment horizontal="left" vertical="top" wrapText="1"/>
    </xf>
    <xf numFmtId="0" fontId="5" fillId="0" borderId="25" xfId="2" applyFont="1" applyFill="1" applyBorder="1" applyAlignment="1">
      <alignment horizontal="center" vertical="top" wrapText="1"/>
    </xf>
    <xf numFmtId="0" fontId="5" fillId="0" borderId="25" xfId="2" applyFont="1" applyFill="1" applyBorder="1" applyAlignment="1">
      <alignment horizontal="left" vertical="top" wrapText="1"/>
    </xf>
    <xf numFmtId="0" fontId="5" fillId="0" borderId="25" xfId="2" applyFont="1" applyFill="1" applyBorder="1" applyAlignment="1">
      <alignment horizontal="center" vertical="center" wrapText="1"/>
    </xf>
    <xf numFmtId="14" fontId="5" fillId="0" borderId="25" xfId="0" applyNumberFormat="1" applyFont="1" applyFill="1" applyBorder="1" applyAlignment="1">
      <alignment horizontal="left" vertical="top" wrapText="1"/>
    </xf>
    <xf numFmtId="14" fontId="5" fillId="0" borderId="31" xfId="0" applyNumberFormat="1"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5" xfId="0" applyFont="1" applyFill="1" applyBorder="1" applyAlignment="1">
      <alignment vertical="top" wrapText="1"/>
    </xf>
    <xf numFmtId="0" fontId="8" fillId="0" borderId="0" xfId="0" applyFont="1" applyFill="1" applyBorder="1" applyAlignment="1">
      <alignment horizontal="left" vertical="top" wrapText="1"/>
    </xf>
    <xf numFmtId="0" fontId="5" fillId="0" borderId="25" xfId="0" applyFont="1" applyFill="1" applyBorder="1" applyAlignment="1">
      <alignment horizontal="left" vertical="top"/>
    </xf>
    <xf numFmtId="0" fontId="5" fillId="0" borderId="25" xfId="0" applyFont="1" applyFill="1" applyBorder="1" applyAlignment="1">
      <alignment horizontal="center" vertical="center"/>
    </xf>
    <xf numFmtId="0" fontId="8" fillId="0"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2" xfId="0" applyFont="1" applyFill="1" applyBorder="1" applyAlignment="1">
      <alignment vertical="top" wrapText="1"/>
    </xf>
    <xf numFmtId="0" fontId="5" fillId="0" borderId="58" xfId="0" applyFont="1" applyFill="1" applyBorder="1" applyAlignment="1">
      <alignment horizontal="center" vertical="top" wrapText="1"/>
    </xf>
    <xf numFmtId="0" fontId="5" fillId="0" borderId="77" xfId="0" applyFont="1" applyFill="1" applyBorder="1" applyAlignment="1">
      <alignment horizontal="center" vertical="top" wrapText="1"/>
    </xf>
    <xf numFmtId="0" fontId="5" fillId="0" borderId="58" xfId="0" applyFont="1" applyFill="1" applyBorder="1" applyAlignment="1">
      <alignment horizontal="left" vertical="top" wrapText="1"/>
    </xf>
    <xf numFmtId="0" fontId="5" fillId="0" borderId="77" xfId="0" applyFont="1" applyFill="1" applyBorder="1" applyAlignment="1">
      <alignment horizontal="left" vertical="top" wrapText="1"/>
    </xf>
    <xf numFmtId="0" fontId="5" fillId="0" borderId="58"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72" xfId="0" applyFont="1" applyFill="1" applyBorder="1" applyAlignment="1">
      <alignment horizontal="left" vertical="top" wrapText="1"/>
    </xf>
    <xf numFmtId="0" fontId="5" fillId="0" borderId="72" xfId="0" applyFont="1" applyFill="1" applyBorder="1" applyAlignment="1">
      <alignment horizontal="center" vertical="center" wrapText="1"/>
    </xf>
    <xf numFmtId="0" fontId="5" fillId="0" borderId="58" xfId="1" applyFont="1" applyFill="1" applyBorder="1" applyAlignment="1">
      <alignment horizontal="left" vertical="top" wrapText="1"/>
    </xf>
    <xf numFmtId="0" fontId="5" fillId="0" borderId="60" xfId="0" applyFont="1" applyFill="1" applyBorder="1" applyAlignment="1">
      <alignment horizontal="left" vertical="top" wrapText="1"/>
    </xf>
    <xf numFmtId="0" fontId="5" fillId="0" borderId="68" xfId="0" applyFont="1" applyFill="1" applyBorder="1" applyAlignment="1">
      <alignment horizontal="left" vertical="top" wrapText="1"/>
    </xf>
    <xf numFmtId="0" fontId="5" fillId="0" borderId="78" xfId="0" applyFont="1" applyFill="1" applyBorder="1" applyAlignment="1">
      <alignment horizontal="left" vertical="top" wrapText="1"/>
    </xf>
    <xf numFmtId="0" fontId="5" fillId="0" borderId="72" xfId="0" applyFont="1" applyFill="1" applyBorder="1" applyAlignment="1">
      <alignment horizontal="center" vertical="top" wrapText="1"/>
    </xf>
    <xf numFmtId="0" fontId="5" fillId="0" borderId="58"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58" xfId="1" applyFont="1" applyFill="1" applyBorder="1" applyAlignment="1">
      <alignment horizontal="center" vertical="center" wrapText="1"/>
    </xf>
    <xf numFmtId="0" fontId="5" fillId="0" borderId="58" xfId="0" applyFont="1" applyFill="1" applyBorder="1" applyAlignment="1">
      <alignment vertical="top" wrapText="1"/>
    </xf>
    <xf numFmtId="0" fontId="5" fillId="0" borderId="58" xfId="1" applyFont="1" applyFill="1" applyBorder="1" applyAlignment="1">
      <alignment horizontal="center" vertical="top" wrapText="1"/>
    </xf>
    <xf numFmtId="0" fontId="5" fillId="0" borderId="72" xfId="1" applyFont="1" applyFill="1" applyBorder="1" applyAlignment="1">
      <alignment horizontal="center" vertical="top" wrapText="1"/>
    </xf>
    <xf numFmtId="0" fontId="5" fillId="0" borderId="77" xfId="1" applyFont="1" applyFill="1" applyBorder="1" applyAlignment="1">
      <alignment horizontal="center" vertical="top" wrapText="1"/>
    </xf>
    <xf numFmtId="0" fontId="5" fillId="0" borderId="25" xfId="1" applyFont="1" applyFill="1" applyBorder="1" applyAlignment="1">
      <alignment vertical="top" wrapText="1"/>
    </xf>
    <xf numFmtId="0" fontId="8" fillId="0" borderId="58" xfId="1" applyFont="1" applyFill="1" applyBorder="1" applyAlignment="1">
      <alignment horizontal="left" vertical="top" wrapText="1"/>
    </xf>
    <xf numFmtId="14" fontId="5" fillId="0" borderId="58" xfId="0" applyNumberFormat="1" applyFont="1" applyFill="1" applyBorder="1" applyAlignment="1">
      <alignment horizontal="left" vertical="top" wrapText="1"/>
    </xf>
    <xf numFmtId="0" fontId="5" fillId="0" borderId="77" xfId="2" applyFont="1" applyFill="1" applyBorder="1" applyAlignment="1">
      <alignment horizontal="center" vertical="top" wrapText="1"/>
    </xf>
    <xf numFmtId="0" fontId="5" fillId="0" borderId="77" xfId="2" applyFont="1" applyFill="1" applyBorder="1" applyAlignment="1">
      <alignment horizontal="left" vertical="top" wrapText="1"/>
    </xf>
    <xf numFmtId="2" fontId="5" fillId="0" borderId="58" xfId="0" applyNumberFormat="1" applyFont="1" applyFill="1" applyBorder="1" applyAlignment="1">
      <alignment horizontal="center" vertical="center" wrapText="1"/>
    </xf>
    <xf numFmtId="2" fontId="5" fillId="0" borderId="72" xfId="0" applyNumberFormat="1" applyFont="1" applyFill="1" applyBorder="1" applyAlignment="1">
      <alignment horizontal="center" vertical="center" wrapText="1"/>
    </xf>
    <xf numFmtId="14" fontId="5" fillId="0" borderId="58" xfId="0" applyNumberFormat="1" applyFont="1" applyFill="1" applyBorder="1" applyAlignment="1">
      <alignment horizontal="center" vertical="center" wrapText="1"/>
    </xf>
    <xf numFmtId="14" fontId="5" fillId="0" borderId="77" xfId="0" applyNumberFormat="1" applyFont="1" applyFill="1" applyBorder="1" applyAlignment="1">
      <alignment horizontal="center" vertical="center" wrapText="1"/>
    </xf>
    <xf numFmtId="14" fontId="5" fillId="0" borderId="77" xfId="0" applyNumberFormat="1" applyFont="1" applyFill="1" applyBorder="1" applyAlignment="1">
      <alignment horizontal="left" vertical="top" wrapText="1"/>
    </xf>
    <xf numFmtId="164" fontId="5" fillId="0" borderId="58" xfId="0" applyNumberFormat="1" applyFont="1" applyFill="1" applyBorder="1" applyAlignment="1">
      <alignment horizontal="center" vertical="center" wrapText="1"/>
    </xf>
    <xf numFmtId="164" fontId="5" fillId="0" borderId="72" xfId="0" applyNumberFormat="1" applyFont="1" applyFill="1" applyBorder="1" applyAlignment="1">
      <alignment horizontal="center" vertical="center" wrapText="1"/>
    </xf>
    <xf numFmtId="0" fontId="5" fillId="0" borderId="25" xfId="0" applyNumberFormat="1" applyFont="1" applyFill="1" applyBorder="1" applyAlignment="1">
      <alignment horizontal="left" vertical="top" wrapText="1"/>
    </xf>
    <xf numFmtId="0" fontId="5" fillId="0" borderId="58" xfId="2" applyFont="1" applyFill="1" applyBorder="1" applyAlignment="1">
      <alignment horizontal="left" vertical="top" wrapText="1"/>
    </xf>
    <xf numFmtId="0" fontId="5" fillId="0" borderId="25" xfId="8" applyFont="1" applyFill="1" applyBorder="1" applyAlignment="1">
      <alignment horizontal="left" vertical="top" wrapText="1"/>
    </xf>
    <xf numFmtId="164" fontId="5" fillId="0" borderId="25" xfId="8" applyNumberFormat="1" applyFont="1" applyFill="1" applyBorder="1" applyAlignment="1">
      <alignment horizontal="center" vertical="center" wrapText="1"/>
    </xf>
    <xf numFmtId="0" fontId="5" fillId="0" borderId="25" xfId="8" applyFont="1" applyFill="1" applyBorder="1" applyAlignment="1">
      <alignment horizontal="center" vertical="top" wrapText="1"/>
    </xf>
    <xf numFmtId="0" fontId="5" fillId="0" borderId="25" xfId="8" applyFont="1" applyFill="1" applyBorder="1" applyAlignment="1">
      <alignment horizontal="center" vertical="center" wrapText="1"/>
    </xf>
    <xf numFmtId="0" fontId="5" fillId="0" borderId="2" xfId="0" applyFont="1" applyFill="1" applyBorder="1" applyAlignment="1">
      <alignment horizontal="center" vertical="top" wrapText="1"/>
    </xf>
    <xf numFmtId="14" fontId="5" fillId="0" borderId="25" xfId="0" applyNumberFormat="1" applyFont="1" applyFill="1" applyBorder="1" applyAlignment="1">
      <alignment horizontal="center" vertical="top" wrapText="1"/>
    </xf>
    <xf numFmtId="14" fontId="5" fillId="0" borderId="84" xfId="0" applyNumberFormat="1" applyFont="1" applyFill="1" applyBorder="1" applyAlignment="1">
      <alignment horizontal="center" vertical="top" wrapText="1"/>
    </xf>
    <xf numFmtId="0" fontId="5" fillId="0" borderId="84" xfId="0" applyFont="1" applyFill="1" applyBorder="1" applyAlignment="1">
      <alignment horizontal="left" vertical="top" wrapText="1"/>
    </xf>
    <xf numFmtId="0" fontId="5" fillId="0" borderId="84" xfId="0" applyFont="1" applyFill="1" applyBorder="1" applyAlignment="1">
      <alignment horizontal="center" vertical="center" wrapText="1"/>
    </xf>
    <xf numFmtId="0" fontId="5" fillId="0" borderId="84" xfId="0" applyFont="1" applyFill="1" applyBorder="1" applyAlignment="1">
      <alignment horizontal="center" vertical="top" wrapText="1"/>
    </xf>
    <xf numFmtId="0" fontId="5" fillId="0" borderId="89" xfId="0" applyFont="1" applyFill="1" applyBorder="1" applyAlignment="1">
      <alignment horizontal="left" vertical="top" wrapText="1"/>
    </xf>
    <xf numFmtId="14" fontId="5" fillId="0" borderId="25" xfId="0" applyNumberFormat="1"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25" xfId="6" applyFont="1" applyFill="1" applyBorder="1" applyAlignment="1">
      <alignment horizontal="center" vertical="top" wrapText="1"/>
    </xf>
    <xf numFmtId="0" fontId="5" fillId="0" borderId="87" xfId="0" applyFont="1" applyFill="1" applyBorder="1" applyAlignment="1">
      <alignment horizontal="center" vertical="top" wrapText="1"/>
    </xf>
    <xf numFmtId="0" fontId="7" fillId="0" borderId="90" xfId="0" applyFont="1" applyFill="1" applyBorder="1" applyAlignment="1">
      <alignment horizontal="center" vertical="top" wrapText="1"/>
    </xf>
    <xf numFmtId="0" fontId="7" fillId="0" borderId="87" xfId="0" applyFont="1" applyFill="1" applyBorder="1" applyAlignment="1">
      <alignment horizontal="center" vertical="top" wrapText="1"/>
    </xf>
    <xf numFmtId="0" fontId="5" fillId="0" borderId="89" xfId="0" applyFont="1" applyFill="1" applyBorder="1" applyAlignment="1">
      <alignment horizontal="center" vertical="center" wrapText="1"/>
    </xf>
    <xf numFmtId="0" fontId="5" fillId="0" borderId="89" xfId="0" applyFont="1" applyFill="1" applyBorder="1" applyAlignment="1">
      <alignment horizontal="center" vertical="top" wrapText="1"/>
    </xf>
    <xf numFmtId="0" fontId="7" fillId="0" borderId="90" xfId="0" applyFont="1" applyFill="1" applyBorder="1" applyAlignment="1">
      <alignment horizontal="center" vertical="center" wrapText="1"/>
    </xf>
    <xf numFmtId="0" fontId="5" fillId="0" borderId="103" xfId="0" applyFont="1" applyFill="1" applyBorder="1" applyAlignment="1">
      <alignment horizontal="left" vertical="top" wrapText="1"/>
    </xf>
    <xf numFmtId="0" fontId="5" fillId="0" borderId="119" xfId="0" applyFont="1" applyFill="1" applyBorder="1" applyAlignment="1">
      <alignment horizontal="left" vertical="top" wrapText="1"/>
    </xf>
    <xf numFmtId="0" fontId="5" fillId="0" borderId="103" xfId="0" applyFont="1" applyFill="1" applyBorder="1" applyAlignment="1">
      <alignment horizontal="center" vertical="center" wrapText="1"/>
    </xf>
    <xf numFmtId="0" fontId="5" fillId="0" borderId="103" xfId="0" applyFont="1" applyFill="1" applyBorder="1" applyAlignment="1">
      <alignment horizontal="center" vertical="top" wrapText="1"/>
    </xf>
    <xf numFmtId="164" fontId="5" fillId="0" borderId="103" xfId="0" applyNumberFormat="1" applyFont="1" applyFill="1" applyBorder="1" applyAlignment="1">
      <alignment horizontal="center" vertical="center" wrapText="1"/>
    </xf>
    <xf numFmtId="164" fontId="5" fillId="0" borderId="31" xfId="0" applyNumberFormat="1" applyFont="1" applyFill="1" applyBorder="1" applyAlignment="1">
      <alignment horizontal="center" vertical="center" wrapText="1"/>
    </xf>
    <xf numFmtId="0" fontId="5" fillId="0" borderId="118" xfId="0" applyFont="1" applyFill="1" applyBorder="1" applyAlignment="1">
      <alignment horizontal="left" vertical="top" wrapText="1"/>
    </xf>
    <xf numFmtId="0" fontId="5" fillId="0" borderId="116" xfId="9" applyFont="1" applyFill="1" applyBorder="1" applyAlignment="1">
      <alignment horizontal="center" vertical="top" wrapText="1"/>
    </xf>
    <xf numFmtId="164" fontId="5" fillId="0" borderId="118" xfId="0" applyNumberFormat="1" applyFont="1" applyFill="1" applyBorder="1" applyAlignment="1">
      <alignment horizontal="center" vertical="center" wrapText="1"/>
    </xf>
    <xf numFmtId="164" fontId="5" fillId="0" borderId="119" xfId="0" applyNumberFormat="1" applyFont="1" applyFill="1" applyBorder="1" applyAlignment="1">
      <alignment horizontal="center" vertical="center" wrapText="1"/>
    </xf>
    <xf numFmtId="0" fontId="5" fillId="0" borderId="118" xfId="0" applyFont="1" applyFill="1" applyBorder="1" applyAlignment="1">
      <alignment horizontal="center" vertical="top" wrapText="1"/>
    </xf>
    <xf numFmtId="0" fontId="5" fillId="0" borderId="119" xfId="0" applyFont="1" applyFill="1" applyBorder="1" applyAlignment="1">
      <alignment horizontal="center" vertical="top" wrapText="1"/>
    </xf>
    <xf numFmtId="0" fontId="5" fillId="0" borderId="118" xfId="0" applyFont="1" applyFill="1" applyBorder="1" applyAlignment="1">
      <alignment horizontal="center" vertical="center" wrapText="1"/>
    </xf>
    <xf numFmtId="0" fontId="5" fillId="0" borderId="119" xfId="0" applyFont="1" applyFill="1" applyBorder="1" applyAlignment="1">
      <alignment horizontal="center" vertical="center" wrapText="1"/>
    </xf>
    <xf numFmtId="0" fontId="5" fillId="0" borderId="116" xfId="0" applyFont="1" applyFill="1" applyBorder="1" applyAlignment="1">
      <alignment horizontal="left" vertical="top" wrapText="1"/>
    </xf>
    <xf numFmtId="0" fontId="5" fillId="0" borderId="116" xfId="0" applyFont="1" applyFill="1" applyBorder="1" applyAlignment="1">
      <alignment horizontal="center" vertical="center" wrapText="1"/>
    </xf>
    <xf numFmtId="0" fontId="5" fillId="0" borderId="116" xfId="0" applyFont="1" applyFill="1" applyBorder="1" applyAlignment="1">
      <alignment horizontal="center" vertical="top" wrapText="1"/>
    </xf>
    <xf numFmtId="0" fontId="5" fillId="0" borderId="118" xfId="0" applyFont="1" applyFill="1" applyBorder="1" applyAlignment="1">
      <alignment vertical="top" wrapText="1"/>
    </xf>
    <xf numFmtId="0" fontId="5" fillId="0" borderId="119" xfId="0" applyFont="1" applyFill="1" applyBorder="1" applyAlignment="1">
      <alignment vertical="top" wrapText="1"/>
    </xf>
    <xf numFmtId="0" fontId="5" fillId="0" borderId="125"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23" xfId="0" applyFont="1" applyFill="1" applyBorder="1" applyAlignment="1">
      <alignment horizontal="left" vertical="top" wrapText="1"/>
    </xf>
    <xf numFmtId="164" fontId="5" fillId="0" borderId="100" xfId="0" applyNumberFormat="1" applyFont="1" applyFill="1" applyBorder="1" applyAlignment="1">
      <alignment horizontal="center" vertical="center" wrapText="1"/>
    </xf>
    <xf numFmtId="0" fontId="5" fillId="0" borderId="118" xfId="2" applyFont="1" applyFill="1" applyBorder="1" applyAlignment="1">
      <alignment horizontal="center" vertical="top" wrapText="1"/>
    </xf>
    <xf numFmtId="0" fontId="5" fillId="0" borderId="72" xfId="2" applyFont="1" applyFill="1" applyBorder="1" applyAlignment="1">
      <alignment horizontal="center" vertical="top" wrapText="1"/>
    </xf>
    <xf numFmtId="0" fontId="5" fillId="0" borderId="129" xfId="0" applyFont="1" applyFill="1" applyBorder="1" applyAlignment="1">
      <alignment horizontal="left" vertical="top" wrapText="1"/>
    </xf>
    <xf numFmtId="164" fontId="5" fillId="0" borderId="118" xfId="0" applyNumberFormat="1" applyFont="1" applyFill="1" applyBorder="1" applyAlignment="1">
      <alignment horizontal="left" vertical="top" wrapText="1"/>
    </xf>
    <xf numFmtId="0" fontId="5" fillId="0" borderId="92" xfId="0" applyFont="1" applyFill="1" applyBorder="1" applyAlignment="1">
      <alignment horizontal="left" vertical="top" wrapText="1"/>
    </xf>
    <xf numFmtId="164" fontId="8" fillId="0" borderId="100" xfId="0" applyNumberFormat="1" applyFont="1" applyFill="1" applyBorder="1" applyAlignment="1">
      <alignment horizontal="center" vertical="center" wrapText="1"/>
    </xf>
    <xf numFmtId="0" fontId="5" fillId="0" borderId="100" xfId="0" applyFont="1" applyFill="1" applyBorder="1" applyAlignment="1">
      <alignment horizontal="left" vertical="top" wrapText="1"/>
    </xf>
    <xf numFmtId="0" fontId="5" fillId="0" borderId="100" xfId="1" applyFont="1" applyFill="1" applyBorder="1" applyAlignment="1">
      <alignment horizontal="center" vertical="top" wrapText="1"/>
    </xf>
    <xf numFmtId="0" fontId="5" fillId="0" borderId="100" xfId="0" applyFont="1" applyFill="1" applyBorder="1" applyAlignment="1">
      <alignment horizontal="center" vertical="top" wrapText="1"/>
    </xf>
    <xf numFmtId="0" fontId="5" fillId="0" borderId="100" xfId="1" applyFont="1" applyFill="1" applyBorder="1" applyAlignment="1">
      <alignment horizontal="left" vertical="top" wrapText="1"/>
    </xf>
    <xf numFmtId="0" fontId="5" fillId="0" borderId="100" xfId="0" applyFont="1" applyFill="1" applyBorder="1" applyAlignment="1">
      <alignment vertical="top" wrapText="1"/>
    </xf>
    <xf numFmtId="0" fontId="5" fillId="0" borderId="100" xfId="2" applyFont="1" applyFill="1" applyBorder="1" applyAlignment="1">
      <alignment horizontal="center" vertical="top" wrapText="1"/>
    </xf>
    <xf numFmtId="0" fontId="5" fillId="0" borderId="100" xfId="2" applyFont="1" applyFill="1" applyBorder="1" applyAlignment="1">
      <alignment horizontal="left" vertical="top" wrapText="1"/>
    </xf>
    <xf numFmtId="0" fontId="5" fillId="0" borderId="100" xfId="2" applyFont="1" applyFill="1" applyBorder="1" applyAlignment="1">
      <alignment horizontal="center" vertical="center" wrapText="1"/>
    </xf>
    <xf numFmtId="0" fontId="5" fillId="0" borderId="102" xfId="0" applyFont="1" applyFill="1" applyBorder="1" applyAlignment="1">
      <alignment horizontal="left" vertical="top" wrapText="1"/>
    </xf>
    <xf numFmtId="0" fontId="5" fillId="0" borderId="154" xfId="0" applyFont="1" applyFill="1" applyBorder="1" applyAlignment="1">
      <alignment horizontal="center" vertical="center" wrapText="1"/>
    </xf>
    <xf numFmtId="0" fontId="5" fillId="0" borderId="140" xfId="0" applyFont="1" applyFill="1" applyBorder="1" applyAlignment="1">
      <alignment horizontal="left" vertical="top" wrapText="1"/>
    </xf>
    <xf numFmtId="0" fontId="5" fillId="0" borderId="140" xfId="0" applyFont="1" applyFill="1" applyBorder="1" applyAlignment="1">
      <alignment horizontal="center" vertical="center" wrapText="1"/>
    </xf>
    <xf numFmtId="0" fontId="5" fillId="0" borderId="147" xfId="0" applyFont="1" applyFill="1" applyBorder="1" applyAlignment="1">
      <alignment horizontal="center" vertical="center" wrapText="1"/>
    </xf>
    <xf numFmtId="0" fontId="5" fillId="0" borderId="140" xfId="0" applyFont="1" applyFill="1" applyBorder="1" applyAlignment="1">
      <alignment horizontal="center" vertical="top" wrapText="1"/>
    </xf>
    <xf numFmtId="0" fontId="5" fillId="0" borderId="154" xfId="0" applyFont="1" applyFill="1" applyBorder="1" applyAlignment="1">
      <alignment vertical="top" wrapText="1"/>
    </xf>
    <xf numFmtId="0" fontId="5" fillId="0" borderId="140" xfId="0" applyFont="1" applyFill="1" applyBorder="1" applyAlignment="1">
      <alignment vertical="top" wrapText="1"/>
    </xf>
    <xf numFmtId="0" fontId="5" fillId="0" borderId="154" xfId="0" applyFont="1" applyFill="1" applyBorder="1" applyAlignment="1">
      <alignment horizontal="left" vertical="center" wrapText="1"/>
    </xf>
    <xf numFmtId="0" fontId="5" fillId="0" borderId="154" xfId="1" applyFont="1" applyFill="1" applyBorder="1" applyAlignment="1">
      <alignment horizontal="center" vertical="center" wrapText="1"/>
    </xf>
    <xf numFmtId="0" fontId="8" fillId="0" borderId="140" xfId="0" applyFont="1" applyFill="1" applyBorder="1" applyAlignment="1">
      <alignment horizontal="left" vertical="top" wrapText="1"/>
    </xf>
    <xf numFmtId="0" fontId="5" fillId="0" borderId="147" xfId="0" applyFont="1" applyFill="1" applyBorder="1" applyAlignment="1">
      <alignment horizontal="left" vertical="top" wrapText="1"/>
    </xf>
    <xf numFmtId="0" fontId="5" fillId="0" borderId="147" xfId="0" applyFont="1" applyFill="1" applyBorder="1" applyAlignment="1">
      <alignment vertical="top" wrapText="1"/>
    </xf>
    <xf numFmtId="0" fontId="4" fillId="0" borderId="140" xfId="0" applyFont="1" applyFill="1" applyBorder="1" applyAlignment="1">
      <alignment horizontal="center" vertical="center" wrapText="1"/>
    </xf>
    <xf numFmtId="0" fontId="5" fillId="0" borderId="140" xfId="2" applyFont="1" applyFill="1" applyBorder="1" applyAlignment="1">
      <alignment horizontal="center" vertical="top" wrapText="1"/>
    </xf>
    <xf numFmtId="0" fontId="5" fillId="0" borderId="140" xfId="2" applyFont="1" applyFill="1" applyBorder="1" applyAlignment="1">
      <alignment horizontal="left" vertical="top" wrapText="1"/>
    </xf>
    <xf numFmtId="0" fontId="5" fillId="0" borderId="142" xfId="0" applyFont="1" applyFill="1" applyBorder="1" applyAlignment="1">
      <alignment horizontal="left" vertical="top" wrapText="1"/>
    </xf>
    <xf numFmtId="164" fontId="5" fillId="0" borderId="147" xfId="0" applyNumberFormat="1" applyFont="1" applyFill="1" applyBorder="1" applyAlignment="1">
      <alignment horizontal="center" vertical="center" wrapText="1"/>
    </xf>
    <xf numFmtId="0" fontId="5" fillId="0" borderId="147" xfId="0" applyFont="1" applyFill="1" applyBorder="1" applyAlignment="1">
      <alignment horizontal="center" vertical="top" wrapText="1"/>
    </xf>
    <xf numFmtId="0" fontId="5" fillId="0" borderId="147" xfId="2" applyFont="1" applyFill="1" applyBorder="1" applyAlignment="1">
      <alignment horizontal="center" vertical="center" wrapText="1"/>
    </xf>
    <xf numFmtId="0" fontId="5" fillId="0" borderId="178" xfId="0" applyFont="1" applyFill="1" applyBorder="1" applyAlignment="1">
      <alignment horizontal="left" vertical="top" wrapText="1"/>
    </xf>
    <xf numFmtId="0" fontId="5" fillId="0" borderId="178" xfId="2" applyFont="1" applyFill="1" applyBorder="1" applyAlignment="1">
      <alignment horizontal="center" vertical="center" wrapText="1"/>
    </xf>
    <xf numFmtId="0" fontId="5" fillId="0" borderId="178" xfId="0" applyFont="1" applyFill="1" applyBorder="1" applyAlignment="1">
      <alignment horizontal="center" vertical="top" wrapText="1"/>
    </xf>
    <xf numFmtId="0" fontId="5" fillId="0" borderId="89" xfId="2" applyFont="1" applyFill="1" applyBorder="1" applyAlignment="1">
      <alignment horizontal="center" vertical="center" wrapText="1"/>
    </xf>
    <xf numFmtId="0" fontId="5" fillId="0" borderId="89" xfId="2" applyFont="1" applyFill="1" applyBorder="1" applyAlignment="1">
      <alignment horizontal="left" vertical="top" wrapText="1"/>
    </xf>
    <xf numFmtId="0" fontId="5" fillId="0" borderId="194" xfId="0" applyFont="1" applyFill="1" applyBorder="1" applyAlignment="1">
      <alignment horizontal="left" vertical="top" wrapText="1"/>
    </xf>
    <xf numFmtId="0" fontId="5" fillId="0" borderId="89" xfId="2" applyFont="1" applyFill="1" applyBorder="1" applyAlignment="1">
      <alignment horizontal="center" vertical="top" wrapText="1"/>
    </xf>
    <xf numFmtId="0" fontId="5" fillId="0" borderId="89" xfId="0" applyFont="1" applyFill="1" applyBorder="1" applyAlignment="1">
      <alignment vertical="top" wrapText="1"/>
    </xf>
    <xf numFmtId="0" fontId="5" fillId="0" borderId="151" xfId="0" applyFont="1" applyFill="1" applyBorder="1" applyAlignment="1">
      <alignment horizontal="left" vertical="top" wrapText="1"/>
    </xf>
    <xf numFmtId="0" fontId="5" fillId="0" borderId="158" xfId="0" applyFont="1" applyFill="1" applyBorder="1" applyAlignment="1">
      <alignment horizontal="left" vertical="top" wrapText="1"/>
    </xf>
    <xf numFmtId="0" fontId="5" fillId="0" borderId="158" xfId="0" applyFont="1" applyFill="1" applyBorder="1" applyAlignment="1">
      <alignment horizontal="center" vertical="center" wrapText="1"/>
    </xf>
    <xf numFmtId="0" fontId="5" fillId="0" borderId="151" xfId="2" applyFont="1" applyFill="1" applyBorder="1" applyAlignment="1">
      <alignment horizontal="center" vertical="top" wrapText="1"/>
    </xf>
    <xf numFmtId="0" fontId="5" fillId="0" borderId="151" xfId="0" applyFont="1" applyFill="1" applyBorder="1" applyAlignment="1">
      <alignment horizontal="center" vertical="top" wrapText="1"/>
    </xf>
    <xf numFmtId="0" fontId="5" fillId="0" borderId="71" xfId="0" applyFont="1" applyFill="1" applyBorder="1" applyAlignment="1">
      <alignment horizontal="center" vertical="center" wrapText="1"/>
    </xf>
    <xf numFmtId="0" fontId="5" fillId="0" borderId="135" xfId="0" applyFont="1" applyFill="1" applyBorder="1" applyAlignment="1">
      <alignment horizontal="center" vertical="center" wrapText="1"/>
    </xf>
    <xf numFmtId="0" fontId="5" fillId="0" borderId="143" xfId="0" applyFont="1" applyFill="1" applyBorder="1" applyAlignment="1">
      <alignment horizontal="center" vertical="center" wrapText="1"/>
    </xf>
    <xf numFmtId="14" fontId="5" fillId="0" borderId="89" xfId="0" applyNumberFormat="1" applyFont="1" applyFill="1" applyBorder="1" applyAlignment="1">
      <alignment horizontal="left" vertical="top" wrapText="1"/>
    </xf>
    <xf numFmtId="14" fontId="5" fillId="0" borderId="219" xfId="0" applyNumberFormat="1" applyFont="1" applyFill="1" applyBorder="1" applyAlignment="1">
      <alignment horizontal="left" vertical="top" wrapText="1"/>
    </xf>
    <xf numFmtId="0" fontId="5" fillId="0" borderId="219" xfId="0" applyFont="1" applyFill="1" applyBorder="1" applyAlignment="1">
      <alignment horizontal="left" vertical="top" wrapText="1"/>
    </xf>
    <xf numFmtId="0" fontId="5" fillId="0" borderId="219" xfId="0" applyFont="1" applyFill="1" applyBorder="1" applyAlignment="1">
      <alignment horizontal="center" vertical="center" wrapText="1"/>
    </xf>
    <xf numFmtId="0" fontId="5" fillId="0" borderId="225" xfId="0" applyFont="1" applyFill="1" applyBorder="1" applyAlignment="1">
      <alignment horizontal="left" vertical="top" wrapText="1"/>
    </xf>
    <xf numFmtId="0" fontId="5" fillId="0" borderId="2" xfId="0" applyFont="1" applyFill="1" applyBorder="1" applyAlignment="1">
      <alignment vertical="top" wrapText="1"/>
    </xf>
    <xf numFmtId="0" fontId="5" fillId="0" borderId="87"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10" xfId="0" applyFont="1" applyFill="1" applyBorder="1" applyAlignment="1">
      <alignment horizontal="center" vertical="top" wrapText="1"/>
    </xf>
    <xf numFmtId="0" fontId="5" fillId="0" borderId="91" xfId="0" applyFont="1" applyFill="1" applyBorder="1" applyAlignment="1">
      <alignment horizontal="center" vertical="top" wrapText="1"/>
    </xf>
    <xf numFmtId="0" fontId="5" fillId="0" borderId="71" xfId="0" applyFont="1" applyFill="1" applyBorder="1" applyAlignment="1">
      <alignment horizontal="center" vertical="top" wrapText="1"/>
    </xf>
    <xf numFmtId="14" fontId="5" fillId="0" borderId="8" xfId="0" applyNumberFormat="1" applyFont="1" applyFill="1" applyBorder="1" applyAlignment="1">
      <alignment horizontal="left" vertical="top" wrapText="1"/>
    </xf>
    <xf numFmtId="14" fontId="5" fillId="0" borderId="4" xfId="0" applyNumberFormat="1" applyFont="1" applyFill="1" applyBorder="1" applyAlignment="1">
      <alignment horizontal="left" vertical="top" wrapText="1"/>
    </xf>
    <xf numFmtId="0" fontId="5" fillId="0" borderId="103" xfId="0" applyFont="1" applyFill="1" applyBorder="1" applyAlignment="1">
      <alignment vertical="top" wrapText="1"/>
    </xf>
    <xf numFmtId="0" fontId="5" fillId="0" borderId="219" xfId="0" applyFont="1" applyFill="1" applyBorder="1" applyAlignment="1">
      <alignment vertical="top" wrapText="1"/>
    </xf>
    <xf numFmtId="14" fontId="5" fillId="0" borderId="2" xfId="0" applyNumberFormat="1" applyFont="1" applyFill="1" applyBorder="1" applyAlignment="1">
      <alignment horizontal="left" vertical="top" wrapText="1"/>
    </xf>
    <xf numFmtId="0" fontId="5" fillId="0" borderId="123" xfId="0" applyFont="1" applyFill="1" applyBorder="1" applyAlignment="1">
      <alignment horizontal="center" vertical="center" wrapText="1"/>
    </xf>
    <xf numFmtId="0" fontId="5" fillId="0" borderId="225" xfId="0" applyFont="1" applyFill="1" applyBorder="1" applyAlignment="1">
      <alignment horizontal="center" vertical="center" wrapText="1"/>
    </xf>
    <xf numFmtId="0" fontId="5" fillId="0" borderId="219" xfId="0" applyFont="1" applyFill="1" applyBorder="1" applyAlignment="1">
      <alignment horizontal="center" vertical="top" wrapText="1"/>
    </xf>
    <xf numFmtId="0" fontId="5" fillId="0" borderId="247" xfId="0" applyFont="1" applyFill="1" applyBorder="1" applyAlignment="1">
      <alignment horizontal="left" vertical="top" wrapText="1"/>
    </xf>
    <xf numFmtId="14" fontId="5" fillId="0" borderId="103" xfId="0" applyNumberFormat="1" applyFont="1" applyFill="1" applyBorder="1" applyAlignment="1">
      <alignment horizontal="left" vertical="top" wrapText="1"/>
    </xf>
    <xf numFmtId="0" fontId="5" fillId="0" borderId="262" xfId="0" applyFont="1" applyFill="1" applyBorder="1" applyAlignment="1">
      <alignment horizontal="left" vertical="top" wrapText="1"/>
    </xf>
    <xf numFmtId="0" fontId="5" fillId="0" borderId="262" xfId="0" applyFont="1" applyFill="1" applyBorder="1" applyAlignment="1">
      <alignment horizontal="center" vertical="center" wrapText="1"/>
    </xf>
    <xf numFmtId="0" fontId="5" fillId="0" borderId="276" xfId="0" applyFont="1" applyFill="1" applyBorder="1" applyAlignment="1">
      <alignment horizontal="left" vertical="top" wrapText="1"/>
    </xf>
    <xf numFmtId="0" fontId="5" fillId="0" borderId="276" xfId="0" applyFont="1" applyFill="1" applyBorder="1" applyAlignment="1">
      <alignment horizontal="center" vertical="center" wrapText="1"/>
    </xf>
    <xf numFmtId="0" fontId="10" fillId="0" borderId="103" xfId="0" applyFont="1" applyFill="1" applyBorder="1" applyAlignment="1">
      <alignment horizontal="left" vertical="center" wrapText="1"/>
    </xf>
    <xf numFmtId="0" fontId="5" fillId="0" borderId="122" xfId="0" applyFont="1" applyFill="1" applyBorder="1" applyAlignment="1">
      <alignment horizontal="center" vertical="center" wrapText="1"/>
    </xf>
    <xf numFmtId="0" fontId="5" fillId="0" borderId="224" xfId="0" applyFont="1" applyFill="1" applyBorder="1" applyAlignment="1">
      <alignment horizontal="center" vertical="center" wrapText="1"/>
    </xf>
    <xf numFmtId="0" fontId="5" fillId="0" borderId="274"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276" xfId="0" applyFont="1" applyFill="1" applyBorder="1" applyAlignment="1">
      <alignment vertical="top" wrapText="1"/>
    </xf>
    <xf numFmtId="0" fontId="5" fillId="0" borderId="276" xfId="0" applyFont="1" applyFill="1" applyBorder="1" applyAlignment="1">
      <alignment horizontal="left" vertical="center" wrapText="1"/>
    </xf>
    <xf numFmtId="164" fontId="5" fillId="0" borderId="219" xfId="0" applyNumberFormat="1" applyFont="1" applyFill="1" applyBorder="1" applyAlignment="1">
      <alignment horizontal="center" vertical="center" wrapText="1"/>
    </xf>
    <xf numFmtId="0" fontId="5" fillId="0" borderId="262" xfId="0" applyFont="1" applyFill="1" applyBorder="1" applyAlignment="1">
      <alignment horizontal="center" vertical="top" wrapText="1"/>
    </xf>
    <xf numFmtId="0" fontId="5" fillId="0" borderId="262" xfId="0" applyFont="1" applyFill="1" applyBorder="1" applyAlignment="1">
      <alignment horizontal="left" vertical="center" wrapText="1"/>
    </xf>
    <xf numFmtId="0" fontId="5" fillId="0" borderId="100" xfId="0" quotePrefix="1" applyFont="1" applyFill="1" applyBorder="1" applyAlignment="1">
      <alignment horizontal="left" vertical="top" wrapText="1"/>
    </xf>
    <xf numFmtId="0" fontId="5" fillId="0" borderId="25" xfId="0" quotePrefix="1" applyFont="1" applyFill="1" applyBorder="1" applyAlignment="1">
      <alignment horizontal="left" vertical="top" wrapText="1"/>
    </xf>
    <xf numFmtId="1" fontId="5" fillId="0" borderId="25" xfId="8" applyNumberFormat="1" applyFont="1" applyFill="1" applyBorder="1" applyAlignment="1">
      <alignment horizontal="center" vertical="top" wrapText="1"/>
    </xf>
    <xf numFmtId="1" fontId="5" fillId="0" borderId="39" xfId="0" applyNumberFormat="1" applyFont="1" applyFill="1" applyBorder="1" applyAlignment="1">
      <alignment horizontal="center" vertical="top" wrapText="1"/>
    </xf>
    <xf numFmtId="0" fontId="5" fillId="0" borderId="65" xfId="0" applyFont="1" applyFill="1" applyBorder="1" applyAlignment="1">
      <alignment horizontal="center" vertical="top" wrapText="1"/>
    </xf>
    <xf numFmtId="0" fontId="13" fillId="0" borderId="25" xfId="8" applyFont="1" applyFill="1" applyBorder="1" applyAlignment="1">
      <alignment horizontal="center" vertical="top" wrapText="1"/>
    </xf>
    <xf numFmtId="170" fontId="5" fillId="0" borderId="25" xfId="0" applyNumberFormat="1" applyFont="1" applyFill="1" applyBorder="1" applyAlignment="1">
      <alignment horizontal="center" vertical="top" wrapText="1"/>
    </xf>
    <xf numFmtId="14" fontId="5" fillId="0" borderId="86" xfId="0" applyNumberFormat="1" applyFont="1" applyFill="1" applyBorder="1" applyAlignment="1">
      <alignment horizontal="center" vertical="center" wrapText="1"/>
    </xf>
    <xf numFmtId="0" fontId="5" fillId="0" borderId="17" xfId="2" applyFont="1" applyFill="1" applyBorder="1" applyAlignment="1">
      <alignment horizontal="center" vertical="top" wrapText="1"/>
    </xf>
    <xf numFmtId="0" fontId="5" fillId="0" borderId="0" xfId="8" applyFont="1" applyFill="1" applyBorder="1" applyAlignment="1">
      <alignment horizontal="center" vertical="top" wrapText="1"/>
    </xf>
    <xf numFmtId="0" fontId="5" fillId="0" borderId="116" xfId="8" applyFont="1" applyFill="1" applyBorder="1" applyAlignment="1">
      <alignment horizontal="center" vertical="top" wrapText="1"/>
    </xf>
    <xf numFmtId="14" fontId="5" fillId="0" borderId="2" xfId="0" applyNumberFormat="1" applyFont="1" applyFill="1" applyBorder="1" applyAlignment="1">
      <alignment vertical="top" wrapText="1"/>
    </xf>
    <xf numFmtId="0" fontId="5" fillId="0" borderId="11" xfId="0" applyFont="1" applyFill="1" applyBorder="1" applyAlignment="1">
      <alignment vertical="top" wrapText="1"/>
    </xf>
    <xf numFmtId="0" fontId="5" fillId="0" borderId="2" xfId="2" applyFont="1" applyFill="1" applyBorder="1" applyAlignment="1">
      <alignment horizontal="center" vertical="top" wrapText="1"/>
    </xf>
    <xf numFmtId="14" fontId="5" fillId="0" borderId="288" xfId="0" applyNumberFormat="1" applyFont="1" applyFill="1" applyBorder="1" applyAlignment="1">
      <alignment horizontal="center" vertical="center" wrapText="1"/>
    </xf>
    <xf numFmtId="14" fontId="5" fillId="0" borderId="2" xfId="0" applyNumberFormat="1" applyFont="1" applyFill="1" applyBorder="1" applyAlignment="1">
      <alignment horizontal="left" vertical="center" wrapText="1"/>
    </xf>
    <xf numFmtId="0" fontId="5" fillId="0" borderId="8" xfId="0" applyFont="1" applyFill="1" applyBorder="1" applyAlignment="1">
      <alignment vertical="center" wrapText="1"/>
    </xf>
    <xf numFmtId="0" fontId="5" fillId="0" borderId="33" xfId="0" applyFont="1" applyFill="1" applyBorder="1" applyAlignment="1">
      <alignment horizontal="center" vertical="top" wrapText="1"/>
    </xf>
    <xf numFmtId="166" fontId="5" fillId="0" borderId="296" xfId="0" applyNumberFormat="1" applyFont="1" applyFill="1" applyBorder="1" applyAlignment="1" applyProtection="1">
      <alignment horizontal="left" vertical="top" wrapText="1"/>
    </xf>
    <xf numFmtId="164" fontId="6" fillId="0" borderId="0" xfId="0" applyNumberFormat="1" applyFont="1" applyFill="1" applyBorder="1"/>
    <xf numFmtId="0" fontId="5" fillId="2" borderId="5" xfId="0" applyFont="1" applyFill="1" applyBorder="1" applyAlignment="1">
      <alignment horizontal="center" vertical="center" wrapText="1"/>
    </xf>
    <xf numFmtId="14" fontId="5" fillId="0" borderId="297" xfId="0" applyNumberFormat="1" applyFont="1" applyFill="1" applyBorder="1" applyAlignment="1">
      <alignment horizontal="center" vertical="center" wrapText="1"/>
    </xf>
    <xf numFmtId="14" fontId="5" fillId="0" borderId="298" xfId="0" applyNumberFormat="1" applyFont="1" applyFill="1" applyBorder="1" applyAlignment="1">
      <alignment horizontal="center" vertical="center" wrapText="1"/>
    </xf>
    <xf numFmtId="14" fontId="5" fillId="0" borderId="299" xfId="0" applyNumberFormat="1" applyFont="1" applyFill="1" applyBorder="1" applyAlignment="1">
      <alignment horizontal="left" vertical="top" wrapText="1"/>
    </xf>
    <xf numFmtId="14" fontId="5" fillId="0" borderId="13" xfId="0" applyNumberFormat="1" applyFont="1" applyFill="1" applyBorder="1" applyAlignment="1">
      <alignment horizontal="left" vertical="top" wrapText="1"/>
    </xf>
    <xf numFmtId="0" fontId="5" fillId="0" borderId="297" xfId="0" applyFont="1" applyFill="1" applyBorder="1" applyAlignment="1">
      <alignment horizontal="left" vertical="top" wrapText="1"/>
    </xf>
    <xf numFmtId="14" fontId="5" fillId="0" borderId="299" xfId="0" applyNumberFormat="1" applyFont="1" applyFill="1" applyBorder="1" applyAlignment="1">
      <alignment horizontal="center" vertical="center" wrapText="1"/>
    </xf>
    <xf numFmtId="0" fontId="5" fillId="0" borderId="300" xfId="0" applyFont="1" applyFill="1" applyBorder="1" applyAlignment="1">
      <alignment horizontal="center" vertical="center" wrapText="1"/>
    </xf>
    <xf numFmtId="0" fontId="5" fillId="0" borderId="7" xfId="0" applyFont="1" applyFill="1" applyBorder="1" applyAlignment="1">
      <alignment horizontal="left" vertical="center" wrapText="1"/>
    </xf>
    <xf numFmtId="167" fontId="5" fillId="0" borderId="299" xfId="6" applyNumberFormat="1" applyFont="1" applyFill="1" applyBorder="1" applyAlignment="1">
      <alignment horizontal="left" vertical="top" wrapText="1"/>
    </xf>
    <xf numFmtId="0" fontId="5" fillId="0" borderId="299" xfId="0" applyFont="1" applyFill="1" applyBorder="1" applyAlignment="1">
      <alignment vertical="center" wrapText="1"/>
    </xf>
    <xf numFmtId="0" fontId="5" fillId="0" borderId="299" xfId="0" applyFont="1" applyFill="1" applyBorder="1" applyAlignment="1">
      <alignment horizontal="left" vertical="center" wrapText="1"/>
    </xf>
    <xf numFmtId="0" fontId="5" fillId="0" borderId="299" xfId="6" applyFont="1" applyFill="1" applyBorder="1" applyAlignment="1">
      <alignment horizontal="left" vertical="top" wrapText="1"/>
    </xf>
    <xf numFmtId="0" fontId="5" fillId="0" borderId="299" xfId="8" applyFont="1" applyFill="1" applyBorder="1" applyAlignment="1">
      <alignment horizontal="left" vertical="top" wrapText="1"/>
    </xf>
    <xf numFmtId="169" fontId="5" fillId="0" borderId="299" xfId="8" applyNumberFormat="1" applyFont="1" applyFill="1" applyBorder="1" applyAlignment="1">
      <alignment horizontal="center" vertical="center" wrapText="1"/>
    </xf>
    <xf numFmtId="49" fontId="5" fillId="0" borderId="299" xfId="0" applyNumberFormat="1" applyFont="1" applyFill="1" applyBorder="1" applyAlignment="1">
      <alignment horizontal="center" vertical="center" wrapText="1"/>
    </xf>
    <xf numFmtId="49" fontId="5" fillId="0" borderId="299" xfId="0" applyNumberFormat="1" applyFont="1" applyFill="1" applyBorder="1" applyAlignment="1">
      <alignment horizontal="left" vertical="top" wrapText="1"/>
    </xf>
    <xf numFmtId="0" fontId="5" fillId="0" borderId="299" xfId="9" applyFont="1" applyFill="1" applyBorder="1" applyAlignment="1">
      <alignment horizontal="left" vertical="top" wrapText="1"/>
    </xf>
    <xf numFmtId="169" fontId="15" fillId="0" borderId="299" xfId="8" applyNumberFormat="1" applyFont="1" applyFill="1" applyBorder="1" applyAlignment="1">
      <alignment horizontal="left" vertical="top" wrapText="1"/>
    </xf>
    <xf numFmtId="0" fontId="15" fillId="0" borderId="299" xfId="8" applyFont="1" applyFill="1" applyBorder="1" applyAlignment="1">
      <alignment horizontal="left" vertical="top" wrapText="1"/>
    </xf>
    <xf numFmtId="0" fontId="5" fillId="0" borderId="299" xfId="8" applyFont="1" applyFill="1" applyBorder="1" applyAlignment="1">
      <alignment horizontal="center" vertical="center" wrapText="1"/>
    </xf>
    <xf numFmtId="0" fontId="5" fillId="0" borderId="301" xfId="0" applyFont="1" applyFill="1" applyBorder="1" applyAlignment="1">
      <alignment horizontal="left" vertical="top" wrapText="1"/>
    </xf>
    <xf numFmtId="0" fontId="5" fillId="0" borderId="301" xfId="0" applyFont="1" applyFill="1" applyBorder="1" applyAlignment="1">
      <alignment horizontal="center" vertical="center" wrapText="1"/>
    </xf>
    <xf numFmtId="0" fontId="5" fillId="0" borderId="273" xfId="0" applyFont="1" applyFill="1" applyBorder="1" applyAlignment="1">
      <alignment horizontal="center" vertical="center" wrapText="1"/>
    </xf>
    <xf numFmtId="0" fontId="5" fillId="0" borderId="299" xfId="9"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99" xfId="0" applyFont="1" applyFill="1" applyBorder="1" applyAlignment="1">
      <alignment horizontal="center" vertical="top" wrapText="1"/>
    </xf>
    <xf numFmtId="0" fontId="5" fillId="0" borderId="299" xfId="0" applyFont="1" applyFill="1" applyBorder="1" applyAlignment="1">
      <alignment horizontal="left" vertical="top" wrapText="1"/>
    </xf>
    <xf numFmtId="0" fontId="5" fillId="0" borderId="299" xfId="0" applyFont="1" applyFill="1" applyBorder="1" applyAlignment="1">
      <alignment horizontal="center" vertical="center" wrapText="1"/>
    </xf>
    <xf numFmtId="0" fontId="5" fillId="0" borderId="299" xfId="6"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89" xfId="0" applyFont="1" applyFill="1" applyBorder="1" applyAlignment="1">
      <alignment horizontal="center" vertical="center" wrapText="1"/>
    </xf>
    <xf numFmtId="0" fontId="5" fillId="0" borderId="7"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291" xfId="0" applyFont="1" applyFill="1" applyBorder="1" applyAlignment="1">
      <alignment horizontal="center" vertical="top" wrapText="1"/>
    </xf>
    <xf numFmtId="0" fontId="5" fillId="0" borderId="292" xfId="0" applyFont="1" applyFill="1" applyBorder="1" applyAlignment="1">
      <alignment horizontal="left" vertical="top" wrapText="1"/>
    </xf>
    <xf numFmtId="0" fontId="5" fillId="0" borderId="8"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2" xfId="0" applyFont="1" applyFill="1" applyBorder="1" applyAlignment="1">
      <alignment vertical="top" wrapText="1"/>
    </xf>
    <xf numFmtId="0" fontId="5" fillId="0" borderId="273" xfId="0" applyFont="1" applyFill="1" applyBorder="1" applyAlignment="1">
      <alignment vertical="top" wrapText="1"/>
    </xf>
    <xf numFmtId="0" fontId="13" fillId="0" borderId="0" xfId="0" applyFont="1" applyFill="1" applyAlignment="1">
      <alignment horizontal="center" vertical="center"/>
    </xf>
    <xf numFmtId="0" fontId="5" fillId="0" borderId="286" xfId="0" applyFont="1" applyFill="1" applyBorder="1" applyAlignment="1">
      <alignment horizontal="center" vertical="center" wrapText="1"/>
    </xf>
    <xf numFmtId="0" fontId="5" fillId="0" borderId="286" xfId="0" applyFont="1" applyFill="1" applyBorder="1" applyAlignment="1">
      <alignment horizontal="left" vertical="top" wrapText="1"/>
    </xf>
    <xf numFmtId="0" fontId="5" fillId="0" borderId="286" xfId="0" applyFont="1" applyFill="1" applyBorder="1" applyAlignment="1">
      <alignment horizontal="center" vertical="top" wrapText="1"/>
    </xf>
    <xf numFmtId="0" fontId="5" fillId="0" borderId="286" xfId="2" applyFont="1" applyFill="1" applyBorder="1" applyAlignment="1">
      <alignment horizontal="left" vertical="top" wrapText="1"/>
    </xf>
    <xf numFmtId="0" fontId="5" fillId="0" borderId="299" xfId="2" applyFont="1" applyFill="1" applyBorder="1" applyAlignment="1">
      <alignment horizontal="left" vertical="top" wrapText="1"/>
    </xf>
    <xf numFmtId="0" fontId="5" fillId="0" borderId="301" xfId="0" applyFont="1" applyFill="1" applyBorder="1" applyAlignment="1">
      <alignment vertical="top" wrapText="1"/>
    </xf>
    <xf numFmtId="0" fontId="5" fillId="0" borderId="2" xfId="0" applyFont="1" applyFill="1" applyBorder="1" applyAlignment="1">
      <alignment horizontal="center" vertical="top" wrapText="1"/>
    </xf>
    <xf numFmtId="14" fontId="5" fillId="0" borderId="2" xfId="0" applyNumberFormat="1" applyFont="1" applyFill="1" applyBorder="1" applyAlignment="1">
      <alignment horizontal="left" vertical="top" wrapText="1"/>
    </xf>
    <xf numFmtId="14" fontId="5"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left" vertical="top" wrapText="1"/>
    </xf>
    <xf numFmtId="14" fontId="5" fillId="0" borderId="8" xfId="0" applyNumberFormat="1" applyFont="1" applyFill="1" applyBorder="1" applyAlignment="1">
      <alignment horizontal="left" vertical="top" wrapText="1"/>
    </xf>
    <xf numFmtId="14" fontId="5" fillId="0" borderId="4" xfId="0" applyNumberFormat="1"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99" xfId="0" applyFont="1" applyFill="1" applyBorder="1" applyAlignment="1">
      <alignment vertical="top" wrapText="1"/>
    </xf>
    <xf numFmtId="0" fontId="5" fillId="0" borderId="304" xfId="0" applyFont="1" applyFill="1" applyBorder="1" applyAlignment="1">
      <alignment horizontal="left" vertical="top" wrapText="1"/>
    </xf>
    <xf numFmtId="14" fontId="5" fillId="0" borderId="305" xfId="0" applyNumberFormat="1" applyFont="1" applyFill="1" applyBorder="1" applyAlignment="1">
      <alignment horizontal="center" vertical="center" wrapText="1"/>
    </xf>
    <xf numFmtId="14" fontId="5" fillId="0" borderId="304" xfId="0" applyNumberFormat="1" applyFont="1" applyFill="1" applyBorder="1" applyAlignment="1">
      <alignment horizontal="left" vertical="top" wrapText="1"/>
    </xf>
    <xf numFmtId="0" fontId="5" fillId="0" borderId="288" xfId="0" applyFont="1" applyFill="1" applyBorder="1" applyAlignment="1">
      <alignment horizontal="left" vertical="top" wrapText="1"/>
    </xf>
    <xf numFmtId="0" fontId="5" fillId="0" borderId="306" xfId="0" applyFont="1" applyFill="1" applyBorder="1" applyAlignment="1">
      <alignment horizontal="left" vertical="top" wrapText="1"/>
    </xf>
    <xf numFmtId="14" fontId="5" fillId="0" borderId="306" xfId="0" applyNumberFormat="1" applyFont="1" applyFill="1" applyBorder="1" applyAlignment="1">
      <alignment horizontal="left" vertical="top" wrapText="1"/>
    </xf>
    <xf numFmtId="0" fontId="5" fillId="0" borderId="308" xfId="0" applyFont="1" applyFill="1" applyBorder="1" applyAlignment="1">
      <alignment horizontal="center" vertical="center" wrapText="1"/>
    </xf>
    <xf numFmtId="0" fontId="5" fillId="0" borderId="311" xfId="0" applyFont="1" applyFill="1" applyBorder="1" applyAlignment="1">
      <alignment horizontal="center" vertical="center" wrapText="1"/>
    </xf>
    <xf numFmtId="0" fontId="5" fillId="0" borderId="311" xfId="0" applyFont="1" applyFill="1" applyBorder="1" applyAlignment="1">
      <alignment horizontal="center" vertical="top" wrapText="1"/>
    </xf>
    <xf numFmtId="0" fontId="5" fillId="0" borderId="311" xfId="0" applyFont="1" applyFill="1" applyBorder="1" applyAlignment="1">
      <alignment horizontal="left" vertical="top" wrapText="1"/>
    </xf>
    <xf numFmtId="49" fontId="5" fillId="0" borderId="286" xfId="0" applyNumberFormat="1" applyFont="1" applyFill="1" applyBorder="1" applyAlignment="1">
      <alignment horizontal="center" vertical="center" wrapText="1"/>
    </xf>
    <xf numFmtId="0" fontId="5" fillId="0" borderId="286" xfId="6" applyFont="1" applyFill="1" applyBorder="1" applyAlignment="1">
      <alignment horizontal="center" vertical="center" wrapText="1"/>
    </xf>
    <xf numFmtId="0" fontId="5" fillId="0" borderId="0" xfId="0" applyNumberFormat="1" applyFont="1" applyFill="1" applyAlignment="1">
      <alignment vertical="top" wrapText="1"/>
    </xf>
    <xf numFmtId="0" fontId="7" fillId="0" borderId="312" xfId="0" applyFont="1" applyFill="1" applyBorder="1" applyAlignment="1"/>
    <xf numFmtId="0" fontId="5" fillId="0" borderId="313" xfId="0" applyFont="1" applyFill="1" applyBorder="1" applyAlignment="1">
      <alignment horizontal="center" vertical="center" wrapText="1"/>
    </xf>
    <xf numFmtId="0" fontId="5" fillId="0" borderId="308" xfId="0" applyFont="1" applyFill="1" applyBorder="1" applyAlignment="1">
      <alignment horizontal="left" vertical="top" wrapText="1"/>
    </xf>
    <xf numFmtId="0" fontId="5" fillId="0" borderId="308" xfId="0" applyFont="1" applyFill="1" applyBorder="1" applyAlignment="1">
      <alignment vertical="top" wrapText="1"/>
    </xf>
    <xf numFmtId="0" fontId="5" fillId="0" borderId="308" xfId="0" applyFont="1" applyFill="1" applyBorder="1" applyAlignment="1">
      <alignment horizontal="center" vertical="top" wrapText="1"/>
    </xf>
    <xf numFmtId="0" fontId="5" fillId="0" borderId="313" xfId="1" applyFont="1" applyFill="1" applyBorder="1" applyAlignment="1">
      <alignment horizontal="left" vertical="top" wrapText="1"/>
    </xf>
    <xf numFmtId="0" fontId="5" fillId="0" borderId="308" xfId="1" applyFont="1" applyFill="1" applyBorder="1" applyAlignment="1">
      <alignment horizontal="left" vertical="top" wrapText="1"/>
    </xf>
    <xf numFmtId="0" fontId="5" fillId="0" borderId="308" xfId="1" applyFont="1" applyFill="1" applyBorder="1" applyAlignment="1">
      <alignment horizontal="center" vertical="top" wrapText="1"/>
    </xf>
    <xf numFmtId="0" fontId="5" fillId="0" borderId="308" xfId="1" applyFont="1" applyFill="1" applyBorder="1" applyAlignment="1">
      <alignment horizontal="center" vertical="center" wrapText="1"/>
    </xf>
    <xf numFmtId="0" fontId="5" fillId="0" borderId="308" xfId="2" applyFont="1" applyFill="1" applyBorder="1" applyAlignment="1">
      <alignment vertical="top" wrapText="1"/>
    </xf>
    <xf numFmtId="0" fontId="5" fillId="0" borderId="308" xfId="2" applyFont="1" applyFill="1" applyBorder="1" applyAlignment="1">
      <alignment horizontal="center" vertical="top" wrapText="1"/>
    </xf>
    <xf numFmtId="0" fontId="5" fillId="0" borderId="308" xfId="0" applyFont="1" applyFill="1" applyBorder="1" applyAlignment="1">
      <alignment horizontal="left" vertical="center" wrapText="1"/>
    </xf>
    <xf numFmtId="0" fontId="5" fillId="0" borderId="308" xfId="0" applyFont="1" applyFill="1" applyBorder="1" applyAlignment="1">
      <alignment vertical="center" wrapText="1"/>
    </xf>
    <xf numFmtId="166" fontId="5" fillId="0" borderId="308" xfId="7" applyNumberFormat="1" applyFont="1" applyFill="1" applyBorder="1" applyAlignment="1">
      <alignment vertical="top" wrapText="1"/>
    </xf>
    <xf numFmtId="164" fontId="5" fillId="0" borderId="0" xfId="0" applyNumberFormat="1" applyFont="1" applyFill="1" applyAlignment="1">
      <alignment vertical="top" wrapText="1"/>
    </xf>
    <xf numFmtId="0" fontId="6" fillId="0" borderId="316" xfId="0" applyFont="1" applyFill="1" applyBorder="1"/>
    <xf numFmtId="0" fontId="6" fillId="0" borderId="308" xfId="0" applyFont="1" applyFill="1" applyBorder="1"/>
    <xf numFmtId="0" fontId="6" fillId="0" borderId="313" xfId="0" applyFont="1" applyFill="1" applyBorder="1"/>
    <xf numFmtId="0" fontId="5" fillId="2" borderId="308" xfId="0" applyFont="1" applyFill="1" applyBorder="1" applyAlignment="1">
      <alignment horizontal="center" vertical="center" wrapText="1"/>
    </xf>
    <xf numFmtId="0" fontId="5" fillId="2" borderId="308" xfId="0" applyFont="1" applyFill="1" applyBorder="1" applyAlignment="1">
      <alignment horizontal="left" vertical="top" wrapText="1"/>
    </xf>
    <xf numFmtId="0" fontId="5" fillId="0" borderId="308" xfId="4" applyFont="1" applyFill="1" applyBorder="1" applyAlignment="1">
      <alignment horizontal="left" vertical="top" wrapText="1"/>
    </xf>
    <xf numFmtId="0" fontId="8" fillId="0" borderId="308" xfId="0" applyFont="1" applyFill="1" applyBorder="1" applyAlignment="1">
      <alignment horizontal="center" vertical="top" wrapText="1"/>
    </xf>
    <xf numFmtId="0" fontId="8" fillId="0" borderId="308" xfId="0" applyFont="1" applyFill="1" applyBorder="1" applyAlignment="1">
      <alignment horizontal="center" vertical="center" wrapText="1"/>
    </xf>
    <xf numFmtId="0" fontId="5" fillId="0" borderId="311" xfId="0" applyFont="1" applyFill="1" applyBorder="1" applyAlignment="1">
      <alignment vertical="top" wrapText="1"/>
    </xf>
    <xf numFmtId="14" fontId="5" fillId="0" borderId="308" xfId="0" applyNumberFormat="1" applyFont="1" applyFill="1" applyBorder="1" applyAlignment="1">
      <alignment horizontal="left" vertical="top" wrapText="1"/>
    </xf>
    <xf numFmtId="0" fontId="5" fillId="0" borderId="308" xfId="2" applyFont="1" applyFill="1" applyBorder="1" applyAlignment="1">
      <alignment horizontal="left" vertical="top" wrapText="1"/>
    </xf>
    <xf numFmtId="0" fontId="5" fillId="0" borderId="306" xfId="0" applyFont="1" applyFill="1" applyBorder="1" applyAlignment="1">
      <alignment horizontal="center" vertical="center" wrapText="1"/>
    </xf>
    <xf numFmtId="0" fontId="5" fillId="0" borderId="308" xfId="0" applyFont="1" applyFill="1" applyBorder="1" applyAlignment="1">
      <alignment horizontal="left" wrapText="1"/>
    </xf>
    <xf numFmtId="164" fontId="5" fillId="0" borderId="308" xfId="0" applyNumberFormat="1" applyFont="1" applyFill="1" applyBorder="1" applyAlignment="1">
      <alignment vertical="top" wrapText="1"/>
    </xf>
    <xf numFmtId="0" fontId="5" fillId="0" borderId="308" xfId="8" applyFont="1" applyFill="1" applyBorder="1" applyAlignment="1">
      <alignment vertical="top" wrapText="1"/>
    </xf>
    <xf numFmtId="164" fontId="5" fillId="0" borderId="308" xfId="8" applyNumberFormat="1" applyFont="1" applyFill="1" applyBorder="1" applyAlignment="1">
      <alignment horizontal="center" vertical="center" wrapText="1"/>
    </xf>
    <xf numFmtId="0" fontId="5" fillId="0" borderId="308" xfId="8" applyFont="1" applyFill="1" applyBorder="1" applyAlignment="1">
      <alignment horizontal="center" vertical="center" wrapText="1"/>
    </xf>
    <xf numFmtId="0" fontId="5" fillId="0" borderId="308" xfId="8" applyFont="1" applyFill="1" applyBorder="1" applyAlignment="1">
      <alignment horizontal="left" vertical="top" wrapText="1"/>
    </xf>
    <xf numFmtId="164" fontId="5" fillId="0" borderId="313" xfId="0" applyNumberFormat="1" applyFont="1" applyFill="1" applyBorder="1" applyAlignment="1">
      <alignment vertical="top" wrapText="1"/>
    </xf>
    <xf numFmtId="0" fontId="5" fillId="0" borderId="313" xfId="8" applyFont="1" applyFill="1" applyBorder="1" applyAlignment="1">
      <alignment horizontal="center" vertical="center" wrapText="1"/>
    </xf>
    <xf numFmtId="0" fontId="5" fillId="0" borderId="308" xfId="0" applyFont="1" applyFill="1" applyBorder="1" applyAlignment="1">
      <alignment vertical="top"/>
    </xf>
    <xf numFmtId="0" fontId="5" fillId="0" borderId="308" xfId="0" applyFont="1" applyFill="1" applyBorder="1" applyAlignment="1">
      <alignment horizontal="center" vertical="center"/>
    </xf>
    <xf numFmtId="0" fontId="5" fillId="0" borderId="308" xfId="2" applyFont="1" applyFill="1" applyBorder="1" applyAlignment="1">
      <alignment horizontal="center" vertical="center" wrapText="1"/>
    </xf>
    <xf numFmtId="0" fontId="15" fillId="0" borderId="308" xfId="10" applyFont="1" applyFill="1" applyBorder="1" applyAlignment="1">
      <alignment horizontal="left" vertical="top" wrapText="1"/>
    </xf>
    <xf numFmtId="0" fontId="15" fillId="0" borderId="308" xfId="8" applyFont="1" applyFill="1" applyBorder="1" applyAlignment="1">
      <alignment horizontal="left" vertical="top" wrapText="1"/>
    </xf>
    <xf numFmtId="0" fontId="5" fillId="0" borderId="311" xfId="2" applyFont="1" applyFill="1" applyBorder="1" applyAlignment="1">
      <alignment horizontal="left" vertical="top" wrapText="1"/>
    </xf>
    <xf numFmtId="0" fontId="5" fillId="0" borderId="307" xfId="0" applyFont="1" applyFill="1" applyBorder="1" applyAlignment="1">
      <alignment horizontal="left" vertical="top" wrapText="1"/>
    </xf>
    <xf numFmtId="0" fontId="5" fillId="0" borderId="4" xfId="0" applyFont="1" applyFill="1" applyBorder="1" applyAlignment="1">
      <alignment vertical="top" wrapText="1"/>
    </xf>
    <xf numFmtId="0" fontId="5" fillId="0" borderId="306" xfId="0" applyFont="1" applyFill="1" applyBorder="1" applyAlignment="1">
      <alignment vertical="top" wrapText="1"/>
    </xf>
    <xf numFmtId="14" fontId="5" fillId="0" borderId="307" xfId="0" applyNumberFormat="1" applyFont="1" applyFill="1" applyBorder="1" applyAlignment="1">
      <alignment horizontal="left" vertical="top" wrapText="1"/>
    </xf>
    <xf numFmtId="0" fontId="5" fillId="0" borderId="319" xfId="0" applyFont="1" applyFill="1" applyBorder="1" applyAlignment="1">
      <alignment horizontal="left" vertical="top" wrapText="1"/>
    </xf>
    <xf numFmtId="14" fontId="5" fillId="0" borderId="320" xfId="0" applyNumberFormat="1" applyFont="1" applyFill="1" applyBorder="1" applyAlignment="1">
      <alignment horizontal="center" vertical="center" wrapText="1"/>
    </xf>
    <xf numFmtId="14" fontId="5" fillId="0" borderId="306" xfId="0" applyNumberFormat="1" applyFont="1" applyFill="1" applyBorder="1" applyAlignment="1">
      <alignment horizontal="center" vertical="center" wrapText="1"/>
    </xf>
    <xf numFmtId="14" fontId="5" fillId="0" borderId="319" xfId="0" applyNumberFormat="1" applyFont="1" applyFill="1" applyBorder="1" applyAlignment="1">
      <alignment horizontal="left" vertical="top" wrapText="1"/>
    </xf>
    <xf numFmtId="0" fontId="5" fillId="0" borderId="325" xfId="0" applyFont="1" applyFill="1" applyBorder="1" applyAlignment="1">
      <alignment horizontal="left" vertical="top" wrapText="1"/>
    </xf>
    <xf numFmtId="14" fontId="5" fillId="0" borderId="11" xfId="0" applyNumberFormat="1" applyFont="1" applyFill="1" applyBorder="1" applyAlignment="1">
      <alignment horizontal="left" vertical="top" wrapText="1"/>
    </xf>
    <xf numFmtId="0" fontId="5" fillId="0" borderId="306" xfId="0" applyFont="1" applyFill="1" applyBorder="1" applyAlignment="1">
      <alignment vertical="center" wrapText="1"/>
    </xf>
    <xf numFmtId="0" fontId="5" fillId="3" borderId="307" xfId="0" applyFont="1" applyFill="1" applyBorder="1" applyAlignment="1">
      <alignment horizontal="center" vertical="center" wrapText="1"/>
    </xf>
    <xf numFmtId="0" fontId="5" fillId="0" borderId="302" xfId="0" applyFont="1" applyFill="1" applyBorder="1" applyAlignment="1">
      <alignment horizontal="center" vertical="center" wrapText="1"/>
    </xf>
    <xf numFmtId="0" fontId="5" fillId="0" borderId="326" xfId="0" applyFont="1" applyFill="1" applyBorder="1" applyAlignment="1">
      <alignment horizontal="left" vertical="top" wrapText="1"/>
    </xf>
    <xf numFmtId="0" fontId="5" fillId="3" borderId="326" xfId="0" applyFont="1" applyFill="1" applyBorder="1" applyAlignment="1">
      <alignment horizontal="center" vertical="center" wrapText="1"/>
    </xf>
    <xf numFmtId="0" fontId="5" fillId="0" borderId="284" xfId="0" applyFont="1" applyFill="1" applyBorder="1" applyAlignment="1">
      <alignment horizontal="left" vertical="top" wrapText="1"/>
    </xf>
    <xf numFmtId="14" fontId="5" fillId="0" borderId="326" xfId="0" applyNumberFormat="1" applyFont="1" applyFill="1" applyBorder="1" applyAlignment="1">
      <alignment horizontal="center" vertical="center" wrapText="1"/>
    </xf>
    <xf numFmtId="14" fontId="5" fillId="0" borderId="327" xfId="0" applyNumberFormat="1" applyFont="1" applyFill="1" applyBorder="1" applyAlignment="1">
      <alignment horizontal="left" vertical="top" wrapText="1"/>
    </xf>
    <xf numFmtId="14" fontId="5" fillId="0" borderId="307" xfId="0" applyNumberFormat="1" applyFont="1" applyFill="1" applyBorder="1" applyAlignment="1">
      <alignment horizontal="center" vertical="center" wrapText="1"/>
    </xf>
    <xf numFmtId="14" fontId="5" fillId="0" borderId="328" xfId="0" applyNumberFormat="1" applyFont="1" applyFill="1" applyBorder="1" applyAlignment="1">
      <alignment horizontal="left" vertical="top" wrapText="1"/>
    </xf>
    <xf numFmtId="14" fontId="5" fillId="0" borderId="326" xfId="0" applyNumberFormat="1" applyFont="1" applyFill="1" applyBorder="1" applyAlignment="1">
      <alignment horizontal="left" vertical="top" wrapText="1"/>
    </xf>
    <xf numFmtId="0" fontId="5" fillId="0" borderId="316" xfId="0" applyFont="1" applyFill="1" applyBorder="1" applyAlignment="1">
      <alignment vertical="center" wrapText="1"/>
    </xf>
    <xf numFmtId="0" fontId="5" fillId="0" borderId="329" xfId="0" applyFont="1" applyFill="1" applyBorder="1" applyAlignment="1">
      <alignment horizontal="left" vertical="top" wrapText="1"/>
    </xf>
    <xf numFmtId="14" fontId="5" fillId="0" borderId="329" xfId="0" applyNumberFormat="1" applyFont="1" applyFill="1" applyBorder="1" applyAlignment="1">
      <alignment horizontal="center" vertical="center" wrapText="1"/>
    </xf>
    <xf numFmtId="0" fontId="5" fillId="0" borderId="329" xfId="0" applyFont="1" applyFill="1" applyBorder="1" applyAlignment="1">
      <alignment vertical="top" wrapText="1"/>
    </xf>
    <xf numFmtId="14" fontId="5" fillId="0" borderId="330" xfId="0" applyNumberFormat="1" applyFont="1" applyFill="1" applyBorder="1" applyAlignment="1">
      <alignment horizontal="center" vertical="center" wrapText="1"/>
    </xf>
    <xf numFmtId="14" fontId="5" fillId="0" borderId="329" xfId="0" applyNumberFormat="1" applyFont="1" applyFill="1" applyBorder="1" applyAlignment="1">
      <alignment horizontal="left" vertical="top" wrapText="1"/>
    </xf>
    <xf numFmtId="0" fontId="5" fillId="0" borderId="330" xfId="0" applyFont="1" applyFill="1" applyBorder="1" applyAlignment="1">
      <alignment horizontal="left" vertical="top" wrapText="1"/>
    </xf>
    <xf numFmtId="0" fontId="5" fillId="0" borderId="331" xfId="0" applyFont="1" applyFill="1" applyBorder="1" applyAlignment="1">
      <alignment horizontal="left" vertical="top" wrapText="1"/>
    </xf>
    <xf numFmtId="14" fontId="5" fillId="0" borderId="332" xfId="0" applyNumberFormat="1" applyFont="1" applyFill="1" applyBorder="1" applyAlignment="1">
      <alignment horizontal="center" vertical="center" wrapText="1"/>
    </xf>
    <xf numFmtId="0" fontId="5" fillId="0" borderId="331" xfId="0" applyFont="1" applyFill="1" applyBorder="1" applyAlignment="1">
      <alignment horizontal="center" vertical="center" wrapText="1"/>
    </xf>
    <xf numFmtId="14" fontId="5" fillId="0" borderId="331" xfId="0" applyNumberFormat="1" applyFont="1" applyFill="1" applyBorder="1" applyAlignment="1">
      <alignment horizontal="center" vertical="center" wrapText="1"/>
    </xf>
    <xf numFmtId="166" fontId="5" fillId="0" borderId="4" xfId="0" applyNumberFormat="1" applyFont="1" applyFill="1" applyBorder="1" applyAlignment="1" applyProtection="1">
      <alignment vertical="top" wrapText="1"/>
    </xf>
    <xf numFmtId="0" fontId="5" fillId="0" borderId="333" xfId="0" applyFont="1" applyFill="1" applyBorder="1" applyAlignment="1">
      <alignment horizontal="center" vertical="center" wrapText="1"/>
    </xf>
    <xf numFmtId="0" fontId="6" fillId="0" borderId="0" xfId="0" applyFont="1" applyFill="1" applyAlignment="1">
      <alignment vertical="top" wrapText="1"/>
    </xf>
    <xf numFmtId="0" fontId="5" fillId="0" borderId="337" xfId="0" applyFont="1" applyFill="1" applyBorder="1" applyAlignment="1">
      <alignment vertical="top" wrapText="1"/>
    </xf>
    <xf numFmtId="0" fontId="5" fillId="0" borderId="299" xfId="6" applyFont="1" applyFill="1" applyBorder="1" applyAlignment="1">
      <alignment vertical="top" wrapText="1"/>
    </xf>
    <xf numFmtId="0" fontId="5" fillId="0" borderId="286" xfId="0" applyFont="1" applyFill="1" applyBorder="1" applyAlignment="1">
      <alignment horizontal="center" vertical="center" wrapText="1"/>
    </xf>
    <xf numFmtId="0" fontId="5" fillId="0" borderId="273" xfId="0" applyFont="1" applyFill="1" applyBorder="1" applyAlignment="1">
      <alignment horizontal="center" vertical="center" wrapText="1"/>
    </xf>
    <xf numFmtId="0" fontId="5" fillId="0" borderId="337" xfId="0" applyFont="1" applyFill="1" applyBorder="1" applyAlignment="1">
      <alignment horizontal="center" vertical="center" wrapText="1"/>
    </xf>
    <xf numFmtId="0" fontId="5" fillId="0" borderId="286" xfId="0" applyFont="1" applyFill="1" applyBorder="1" applyAlignment="1">
      <alignment horizontal="left" vertical="top" wrapText="1"/>
    </xf>
    <xf numFmtId="0" fontId="5" fillId="0" borderId="337" xfId="0" applyFont="1" applyFill="1" applyBorder="1" applyAlignment="1">
      <alignment horizontal="left" vertical="top" wrapText="1"/>
    </xf>
    <xf numFmtId="0" fontId="5" fillId="0" borderId="286" xfId="0" applyFont="1" applyFill="1" applyBorder="1" applyAlignment="1">
      <alignment horizontal="center" vertical="top" wrapText="1"/>
    </xf>
    <xf numFmtId="0" fontId="5" fillId="0" borderId="273" xfId="0" applyFont="1" applyFill="1" applyBorder="1" applyAlignment="1">
      <alignment horizontal="center" vertical="top" wrapText="1"/>
    </xf>
    <xf numFmtId="0" fontId="5" fillId="0" borderId="337" xfId="0" applyFont="1" applyFill="1" applyBorder="1" applyAlignment="1">
      <alignment horizontal="center" vertical="top" wrapText="1"/>
    </xf>
    <xf numFmtId="0" fontId="5" fillId="0" borderId="273" xfId="0" applyFont="1" applyFill="1" applyBorder="1" applyAlignment="1">
      <alignment horizontal="left" vertical="top" wrapText="1"/>
    </xf>
    <xf numFmtId="0" fontId="5" fillId="0" borderId="286" xfId="2" applyFont="1" applyFill="1" applyBorder="1" applyAlignment="1">
      <alignment horizontal="left" vertical="top" wrapText="1"/>
    </xf>
    <xf numFmtId="0" fontId="5" fillId="0" borderId="273" xfId="2" applyFont="1" applyFill="1" applyBorder="1" applyAlignment="1">
      <alignment horizontal="left" vertical="top" wrapText="1"/>
    </xf>
    <xf numFmtId="0" fontId="5" fillId="0" borderId="337" xfId="2" applyFont="1" applyFill="1" applyBorder="1" applyAlignment="1">
      <alignment horizontal="left" vertical="top" wrapText="1"/>
    </xf>
    <xf numFmtId="0" fontId="5" fillId="0" borderId="286" xfId="6" applyFont="1" applyFill="1" applyBorder="1" applyAlignment="1">
      <alignment horizontal="center" vertical="center" wrapText="1"/>
    </xf>
    <xf numFmtId="0" fontId="5" fillId="0" borderId="273" xfId="6" applyFont="1" applyFill="1" applyBorder="1" applyAlignment="1">
      <alignment horizontal="center" vertical="center" wrapText="1"/>
    </xf>
    <xf numFmtId="0" fontId="5" fillId="0" borderId="337" xfId="6" applyFont="1" applyFill="1" applyBorder="1" applyAlignment="1">
      <alignment horizontal="center" vertical="center" wrapText="1"/>
    </xf>
    <xf numFmtId="0" fontId="5" fillId="0" borderId="299" xfId="0" applyFont="1" applyFill="1" applyBorder="1" applyAlignment="1">
      <alignment horizontal="center" vertical="center"/>
    </xf>
    <xf numFmtId="0" fontId="5" fillId="0" borderId="299" xfId="0" applyFont="1" applyFill="1" applyBorder="1" applyAlignment="1">
      <alignment horizontal="left" vertical="top"/>
    </xf>
    <xf numFmtId="0" fontId="5" fillId="0" borderId="299" xfId="0" applyFont="1" applyFill="1" applyBorder="1" applyAlignment="1">
      <alignment horizontal="center" vertical="top"/>
    </xf>
    <xf numFmtId="0" fontId="5" fillId="0" borderId="299" xfId="0" applyFont="1" applyFill="1" applyBorder="1" applyAlignment="1">
      <alignment horizontal="left" vertical="top" wrapText="1"/>
    </xf>
    <xf numFmtId="0" fontId="5" fillId="0" borderId="299" xfId="0" applyFont="1" applyFill="1" applyBorder="1" applyAlignment="1">
      <alignment horizontal="center" vertical="center" wrapText="1"/>
    </xf>
    <xf numFmtId="0" fontId="5" fillId="0" borderId="286" xfId="6" applyFont="1" applyFill="1" applyBorder="1" applyAlignment="1">
      <alignment horizontal="left" vertical="top" wrapText="1"/>
    </xf>
    <xf numFmtId="0" fontId="5" fillId="0" borderId="337" xfId="6" applyFont="1" applyFill="1" applyBorder="1" applyAlignment="1">
      <alignment horizontal="left" vertical="top" wrapText="1"/>
    </xf>
    <xf numFmtId="49" fontId="5" fillId="0" borderId="286" xfId="0" applyNumberFormat="1" applyFont="1" applyFill="1" applyBorder="1" applyAlignment="1">
      <alignment horizontal="center" vertical="center" wrapText="1"/>
    </xf>
    <xf numFmtId="49" fontId="5" fillId="0" borderId="337" xfId="0" applyNumberFormat="1" applyFont="1" applyFill="1" applyBorder="1" applyAlignment="1">
      <alignment horizontal="center" vertical="center" wrapText="1"/>
    </xf>
    <xf numFmtId="49" fontId="5" fillId="0" borderId="286" xfId="0" applyNumberFormat="1" applyFont="1" applyFill="1" applyBorder="1" applyAlignment="1">
      <alignment horizontal="left" vertical="top" wrapText="1"/>
    </xf>
    <xf numFmtId="49" fontId="5" fillId="0" borderId="337" xfId="0" applyNumberFormat="1" applyFont="1" applyFill="1" applyBorder="1" applyAlignment="1">
      <alignment horizontal="left" vertical="top" wrapText="1"/>
    </xf>
    <xf numFmtId="0" fontId="5" fillId="0" borderId="286" xfId="0" applyFont="1" applyFill="1" applyBorder="1" applyAlignment="1">
      <alignment horizontal="left" vertical="center" wrapText="1"/>
    </xf>
    <xf numFmtId="0" fontId="5" fillId="0" borderId="273" xfId="0" applyFont="1" applyFill="1" applyBorder="1" applyAlignment="1">
      <alignment horizontal="left" vertical="center" wrapText="1"/>
    </xf>
    <xf numFmtId="0" fontId="5" fillId="0" borderId="337" xfId="0" applyFont="1" applyFill="1" applyBorder="1" applyAlignment="1">
      <alignment horizontal="left" vertical="center" wrapText="1"/>
    </xf>
    <xf numFmtId="0" fontId="5" fillId="0" borderId="286" xfId="8" applyFont="1" applyFill="1" applyBorder="1" applyAlignment="1">
      <alignment horizontal="left" vertical="top" wrapText="1"/>
    </xf>
    <xf numFmtId="0" fontId="5" fillId="0" borderId="273" xfId="8" applyFont="1" applyFill="1" applyBorder="1" applyAlignment="1">
      <alignment horizontal="left" vertical="top" wrapText="1"/>
    </xf>
    <xf numFmtId="0" fontId="5" fillId="0" borderId="337" xfId="8" applyFont="1" applyFill="1" applyBorder="1" applyAlignment="1">
      <alignment horizontal="left" vertical="top" wrapText="1"/>
    </xf>
    <xf numFmtId="164" fontId="5" fillId="0" borderId="286" xfId="8" applyNumberFormat="1" applyFont="1" applyFill="1" applyBorder="1" applyAlignment="1">
      <alignment horizontal="center" vertical="center" wrapText="1"/>
    </xf>
    <xf numFmtId="164" fontId="5" fillId="0" borderId="337" xfId="8" applyNumberFormat="1" applyFont="1" applyFill="1" applyBorder="1" applyAlignment="1">
      <alignment horizontal="center" vertical="center" wrapText="1"/>
    </xf>
    <xf numFmtId="0" fontId="5" fillId="0" borderId="286" xfId="8" applyFont="1" applyFill="1" applyBorder="1" applyAlignment="1">
      <alignment horizontal="center" vertical="center" wrapText="1"/>
    </xf>
    <xf numFmtId="0" fontId="5" fillId="0" borderId="337" xfId="8" applyFont="1" applyFill="1" applyBorder="1" applyAlignment="1">
      <alignment horizontal="center" vertical="center" wrapText="1"/>
    </xf>
    <xf numFmtId="49" fontId="5" fillId="0" borderId="273" xfId="0" applyNumberFormat="1" applyFont="1" applyFill="1" applyBorder="1" applyAlignment="1">
      <alignment horizontal="left" vertical="top" wrapText="1"/>
    </xf>
    <xf numFmtId="164" fontId="5" fillId="0" borderId="273" xfId="8" applyNumberFormat="1" applyFont="1" applyFill="1" applyBorder="1" applyAlignment="1">
      <alignment horizontal="center" vertical="center" wrapText="1"/>
    </xf>
    <xf numFmtId="0" fontId="5" fillId="0" borderId="273" xfId="8" applyFont="1" applyFill="1" applyBorder="1" applyAlignment="1">
      <alignment horizontal="center" vertical="center" wrapText="1"/>
    </xf>
    <xf numFmtId="0" fontId="5" fillId="0" borderId="286" xfId="9" applyFont="1" applyFill="1" applyBorder="1" applyAlignment="1">
      <alignment horizontal="center" vertical="top" wrapText="1"/>
    </xf>
    <xf numFmtId="0" fontId="5" fillId="0" borderId="337" xfId="9" applyFont="1" applyFill="1" applyBorder="1" applyAlignment="1">
      <alignment horizontal="center" vertical="top" wrapText="1"/>
    </xf>
    <xf numFmtId="0" fontId="5" fillId="0" borderId="299" xfId="9" applyFont="1" applyFill="1" applyBorder="1" applyAlignment="1">
      <alignment horizontal="center" vertical="top" wrapText="1"/>
    </xf>
    <xf numFmtId="0" fontId="5" fillId="0" borderId="286" xfId="9" applyFont="1" applyFill="1" applyBorder="1" applyAlignment="1">
      <alignment horizontal="left" vertical="top" wrapText="1"/>
    </xf>
    <xf numFmtId="0" fontId="5" fillId="0" borderId="273" xfId="9" applyFont="1" applyFill="1" applyBorder="1" applyAlignment="1">
      <alignment horizontal="left" vertical="top" wrapText="1"/>
    </xf>
    <xf numFmtId="0" fontId="5" fillId="0" borderId="337" xfId="9" applyFont="1" applyFill="1" applyBorder="1" applyAlignment="1">
      <alignment horizontal="left" vertical="top"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22" xfId="0" applyFont="1" applyFill="1" applyBorder="1" applyAlignment="1">
      <alignment horizontal="center"/>
    </xf>
    <xf numFmtId="0" fontId="7" fillId="0" borderId="338" xfId="0" applyFont="1" applyFill="1" applyBorder="1" applyAlignment="1">
      <alignment horizontal="center"/>
    </xf>
    <xf numFmtId="0" fontId="7" fillId="0" borderId="202" xfId="0" applyFont="1" applyFill="1" applyBorder="1" applyAlignment="1">
      <alignment horizontal="center" vertical="center" wrapText="1"/>
    </xf>
    <xf numFmtId="0" fontId="7" fillId="0" borderId="285" xfId="0" applyFont="1" applyFill="1" applyBorder="1" applyAlignment="1">
      <alignment horizontal="center" vertical="center" wrapText="1"/>
    </xf>
    <xf numFmtId="49" fontId="5" fillId="0" borderId="273" xfId="0" applyNumberFormat="1" applyFont="1" applyFill="1" applyBorder="1" applyAlignment="1">
      <alignment horizontal="center" vertical="center" wrapText="1"/>
    </xf>
    <xf numFmtId="0" fontId="7" fillId="0" borderId="0" xfId="0" applyFont="1" applyFill="1" applyAlignment="1">
      <alignment horizontal="center"/>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99" xfId="6" applyFont="1" applyFill="1" applyBorder="1" applyAlignment="1">
      <alignment horizontal="center" vertical="center" wrapText="1"/>
    </xf>
    <xf numFmtId="0" fontId="5" fillId="0" borderId="299" xfId="0" applyFont="1" applyFill="1" applyBorder="1" applyAlignment="1">
      <alignment horizontal="center" vertical="top" wrapText="1"/>
    </xf>
    <xf numFmtId="0" fontId="7" fillId="0" borderId="202" xfId="0" applyFont="1" applyFill="1" applyBorder="1" applyAlignment="1">
      <alignment horizontal="center" vertical="top" wrapText="1"/>
    </xf>
    <xf numFmtId="0" fontId="7" fillId="0" borderId="285" xfId="0" applyFont="1" applyFill="1" applyBorder="1" applyAlignment="1">
      <alignment horizontal="center" vertical="top"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89" xfId="0" applyFont="1" applyFill="1" applyBorder="1" applyAlignment="1">
      <alignment horizontal="center" vertical="center" wrapText="1"/>
    </xf>
    <xf numFmtId="0" fontId="5" fillId="0" borderId="290" xfId="0" applyFont="1" applyFill="1" applyBorder="1" applyAlignment="1">
      <alignment horizontal="center" vertical="center" wrapText="1"/>
    </xf>
    <xf numFmtId="14" fontId="5" fillId="0" borderId="334" xfId="0" applyNumberFormat="1" applyFont="1" applyFill="1" applyBorder="1" applyAlignment="1">
      <alignment horizontal="left" vertical="top" wrapText="1"/>
    </xf>
    <xf numFmtId="14" fontId="5" fillId="0" borderId="4" xfId="0" applyNumberFormat="1" applyFont="1" applyFill="1" applyBorder="1" applyAlignment="1">
      <alignment horizontal="left" vertical="top" wrapText="1"/>
    </xf>
    <xf numFmtId="0" fontId="5" fillId="0" borderId="202" xfId="0" applyFont="1" applyFill="1" applyBorder="1" applyAlignment="1">
      <alignment horizontal="center" vertical="top" wrapText="1"/>
    </xf>
    <xf numFmtId="0" fontId="5" fillId="0" borderId="284" xfId="0" applyFont="1" applyFill="1" applyBorder="1" applyAlignment="1">
      <alignment horizontal="center" vertical="top" wrapText="1"/>
    </xf>
    <xf numFmtId="0" fontId="5" fillId="0" borderId="287" xfId="0" applyFont="1" applyFill="1" applyBorder="1" applyAlignment="1">
      <alignment horizontal="left" vertical="top" wrapText="1"/>
    </xf>
    <xf numFmtId="0" fontId="5" fillId="0" borderId="15" xfId="0" applyFont="1" applyFill="1" applyBorder="1" applyAlignment="1">
      <alignment horizontal="left" vertical="top" wrapText="1"/>
    </xf>
    <xf numFmtId="0" fontId="7" fillId="0" borderId="0" xfId="0" applyFont="1" applyFill="1" applyBorder="1" applyAlignment="1">
      <alignment horizontal="center" vertical="top" wrapText="1"/>
    </xf>
    <xf numFmtId="0" fontId="5" fillId="0" borderId="287" xfId="0" applyFont="1" applyFill="1" applyBorder="1" applyAlignment="1">
      <alignment horizontal="center" vertical="center" wrapText="1"/>
    </xf>
    <xf numFmtId="0" fontId="5" fillId="0" borderId="123" xfId="0" applyFont="1" applyFill="1" applyBorder="1" applyAlignment="1">
      <alignment horizontal="center" vertical="center" wrapText="1"/>
    </xf>
    <xf numFmtId="0" fontId="5" fillId="0" borderId="335" xfId="0" applyFont="1" applyFill="1" applyBorder="1" applyAlignment="1">
      <alignment horizontal="center" vertical="center" wrapText="1"/>
    </xf>
    <xf numFmtId="0" fontId="5" fillId="0" borderId="336"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1" xfId="0" applyFont="1" applyFill="1" applyBorder="1" applyAlignment="1">
      <alignment horizontal="left" vertical="top" wrapText="1"/>
    </xf>
    <xf numFmtId="166" fontId="5" fillId="0" borderId="8" xfId="7" applyNumberFormat="1" applyFont="1" applyFill="1" applyBorder="1" applyAlignment="1">
      <alignment horizontal="left" vertical="top" wrapText="1"/>
    </xf>
    <xf numFmtId="166" fontId="5" fillId="0" borderId="4" xfId="7" applyNumberFormat="1"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13" xfId="0" applyFont="1" applyFill="1" applyBorder="1" applyAlignment="1">
      <alignment horizontal="center" vertical="top" wrapText="1"/>
    </xf>
    <xf numFmtId="166" fontId="5" fillId="0" borderId="2" xfId="0" applyNumberFormat="1" applyFont="1" applyFill="1" applyBorder="1" applyAlignment="1" applyProtection="1">
      <alignment horizontal="left" vertical="top" wrapText="1"/>
    </xf>
    <xf numFmtId="0" fontId="5" fillId="0" borderId="7" xfId="0" applyFont="1" applyFill="1" applyBorder="1" applyAlignment="1">
      <alignment horizontal="left" vertical="top" wrapText="1"/>
    </xf>
    <xf numFmtId="0" fontId="5" fillId="0" borderId="13" xfId="0" applyFont="1" applyFill="1" applyBorder="1" applyAlignment="1">
      <alignment horizontal="left" vertical="top" wrapText="1"/>
    </xf>
    <xf numFmtId="14"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291" xfId="0" applyFont="1" applyFill="1" applyBorder="1" applyAlignment="1">
      <alignment horizontal="center" vertical="top" wrapText="1"/>
    </xf>
    <xf numFmtId="0" fontId="5" fillId="0" borderId="294" xfId="0" applyFont="1" applyFill="1" applyBorder="1" applyAlignment="1">
      <alignment horizontal="center" vertical="top" wrapText="1"/>
    </xf>
    <xf numFmtId="0" fontId="5" fillId="0" borderId="292" xfId="0" applyFont="1" applyFill="1" applyBorder="1" applyAlignment="1">
      <alignment horizontal="left" vertical="top" wrapText="1"/>
    </xf>
    <xf numFmtId="0" fontId="5" fillId="0" borderId="295" xfId="0" applyFont="1" applyFill="1" applyBorder="1" applyAlignment="1">
      <alignment horizontal="left" vertical="top" wrapText="1"/>
    </xf>
    <xf numFmtId="0" fontId="5" fillId="0" borderId="331" xfId="0" applyFont="1" applyFill="1" applyBorder="1" applyAlignment="1">
      <alignment horizontal="center" vertical="center" wrapText="1"/>
    </xf>
    <xf numFmtId="0" fontId="5" fillId="0" borderId="319" xfId="0" applyFont="1" applyFill="1" applyBorder="1" applyAlignment="1">
      <alignment horizontal="center" vertical="center" wrapText="1"/>
    </xf>
    <xf numFmtId="14" fontId="5" fillId="0" borderId="8" xfId="0" applyNumberFormat="1" applyFont="1" applyFill="1" applyBorder="1" applyAlignment="1">
      <alignment horizontal="left" vertical="top" wrapText="1"/>
    </xf>
    <xf numFmtId="0" fontId="5" fillId="0" borderId="8"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293" xfId="0" applyFont="1" applyFill="1" applyBorder="1" applyAlignment="1">
      <alignment horizontal="center" vertical="center" wrapText="1"/>
    </xf>
    <xf numFmtId="0" fontId="5" fillId="0" borderId="2" xfId="0" applyFont="1" applyFill="1" applyBorder="1" applyAlignment="1">
      <alignment vertical="top" wrapTex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8" xfId="0" applyFont="1" applyFill="1" applyBorder="1" applyAlignment="1">
      <alignment vertical="top" wrapText="1"/>
    </xf>
    <xf numFmtId="0" fontId="5" fillId="0" borderId="11" xfId="0" applyFont="1" applyFill="1" applyBorder="1" applyAlignment="1">
      <alignment vertical="top" wrapText="1"/>
    </xf>
    <xf numFmtId="0" fontId="5" fillId="0" borderId="4" xfId="0" applyFont="1" applyFill="1" applyBorder="1" applyAlignment="1">
      <alignment vertical="top" wrapText="1"/>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89" xfId="0" applyFont="1" applyFill="1" applyBorder="1" applyAlignment="1">
      <alignment horizontal="center" vertical="top" wrapText="1"/>
    </xf>
    <xf numFmtId="0" fontId="5" fillId="0" borderId="290" xfId="0" applyFont="1" applyFill="1" applyBorder="1" applyAlignment="1">
      <alignment horizontal="center" vertical="top" wrapText="1"/>
    </xf>
    <xf numFmtId="14" fontId="5" fillId="0" borderId="292" xfId="0" applyNumberFormat="1" applyFont="1" applyFill="1" applyBorder="1" applyAlignment="1">
      <alignment horizontal="left" vertical="top" wrapText="1"/>
    </xf>
    <xf numFmtId="14" fontId="5" fillId="0" borderId="295" xfId="0" applyNumberFormat="1" applyFont="1" applyFill="1" applyBorder="1" applyAlignment="1">
      <alignment horizontal="left" vertical="top" wrapText="1"/>
    </xf>
    <xf numFmtId="14" fontId="5" fillId="0" borderId="321" xfId="0" applyNumberFormat="1" applyFont="1" applyFill="1" applyBorder="1" applyAlignment="1">
      <alignment horizontal="center" vertical="center" wrapText="1"/>
    </xf>
    <xf numFmtId="14" fontId="5" fillId="0" borderId="322"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166" fontId="5" fillId="0" borderId="8" xfId="0" applyNumberFormat="1" applyFont="1" applyFill="1" applyBorder="1" applyAlignment="1" applyProtection="1">
      <alignment horizontal="left" vertical="top" wrapText="1"/>
    </xf>
    <xf numFmtId="166" fontId="5" fillId="0" borderId="4" xfId="0" applyNumberFormat="1" applyFont="1" applyFill="1" applyBorder="1" applyAlignment="1" applyProtection="1">
      <alignment horizontal="left" vertical="top" wrapText="1"/>
    </xf>
    <xf numFmtId="14" fontId="5" fillId="0" borderId="303" xfId="0" applyNumberFormat="1" applyFont="1" applyFill="1" applyBorder="1" applyAlignment="1">
      <alignment horizontal="left" vertical="top" wrapText="1"/>
    </xf>
    <xf numFmtId="14" fontId="5" fillId="0" borderId="324" xfId="0" applyNumberFormat="1" applyFont="1" applyFill="1" applyBorder="1" applyAlignment="1">
      <alignment horizontal="left" vertical="top" wrapText="1"/>
    </xf>
    <xf numFmtId="14" fontId="5" fillId="0" borderId="323" xfId="0" applyNumberFormat="1" applyFont="1" applyFill="1" applyBorder="1" applyAlignment="1">
      <alignment horizontal="center" vertical="center" wrapText="1"/>
    </xf>
    <xf numFmtId="14" fontId="5" fillId="0" borderId="317" xfId="0" applyNumberFormat="1" applyFont="1" applyFill="1" applyBorder="1" applyAlignment="1">
      <alignment horizontal="center" vertical="center" wrapText="1"/>
    </xf>
    <xf numFmtId="14" fontId="5" fillId="0" borderId="318" xfId="0" applyNumberFormat="1" applyFont="1" applyFill="1" applyBorder="1" applyAlignment="1">
      <alignment horizontal="center" vertical="center" wrapText="1"/>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9" xfId="0" applyFont="1" applyFill="1" applyBorder="1" applyAlignment="1">
      <alignment horizontal="center"/>
    </xf>
    <xf numFmtId="0" fontId="5" fillId="0" borderId="301" xfId="0" applyFont="1" applyFill="1" applyBorder="1" applyAlignment="1">
      <alignment horizontal="center" vertical="center" wrapText="1"/>
    </xf>
    <xf numFmtId="0" fontId="5" fillId="0" borderId="31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13" xfId="0" applyFont="1" applyFill="1" applyBorder="1" applyAlignment="1">
      <alignment horizontal="center" vertical="top" wrapText="1"/>
    </xf>
    <xf numFmtId="0" fontId="5" fillId="0" borderId="311" xfId="0" applyFont="1" applyFill="1" applyBorder="1" applyAlignment="1">
      <alignment horizontal="center" vertical="top" wrapText="1"/>
    </xf>
    <xf numFmtId="0" fontId="5" fillId="0" borderId="313" xfId="8" applyFont="1" applyFill="1" applyBorder="1" applyAlignment="1">
      <alignment horizontal="left" vertical="top" wrapText="1"/>
    </xf>
    <xf numFmtId="0" fontId="5" fillId="0" borderId="311" xfId="8" applyFont="1" applyFill="1" applyBorder="1" applyAlignment="1">
      <alignment horizontal="left" vertical="top" wrapText="1"/>
    </xf>
    <xf numFmtId="0" fontId="5" fillId="0" borderId="313" xfId="8" applyFont="1" applyFill="1" applyBorder="1" applyAlignment="1">
      <alignment horizontal="center" vertical="center" wrapText="1"/>
    </xf>
    <xf numFmtId="0" fontId="5" fillId="0" borderId="311" xfId="8" applyFont="1" applyFill="1" applyBorder="1" applyAlignment="1">
      <alignment horizontal="center" vertical="center" wrapText="1"/>
    </xf>
    <xf numFmtId="0" fontId="5" fillId="0" borderId="313" xfId="2" applyFont="1" applyFill="1" applyBorder="1" applyAlignment="1">
      <alignment horizontal="center" vertical="top" wrapText="1"/>
    </xf>
    <xf numFmtId="0" fontId="5" fillId="0" borderId="273" xfId="2" applyFont="1" applyFill="1" applyBorder="1" applyAlignment="1">
      <alignment horizontal="center" vertical="top" wrapText="1"/>
    </xf>
    <xf numFmtId="0" fontId="5" fillId="0" borderId="311" xfId="2" applyFont="1" applyFill="1" applyBorder="1" applyAlignment="1">
      <alignment horizontal="center" vertical="top" wrapText="1"/>
    </xf>
    <xf numFmtId="0" fontId="5" fillId="0" borderId="313" xfId="2" applyFont="1" applyFill="1" applyBorder="1" applyAlignment="1">
      <alignment horizontal="center" vertical="center" wrapText="1"/>
    </xf>
    <xf numFmtId="0" fontId="5" fillId="0" borderId="273" xfId="2" applyFont="1" applyFill="1" applyBorder="1" applyAlignment="1">
      <alignment horizontal="center" vertical="center" wrapText="1"/>
    </xf>
    <xf numFmtId="0" fontId="5" fillId="0" borderId="311" xfId="2" applyFont="1" applyFill="1" applyBorder="1" applyAlignment="1">
      <alignment horizontal="center" vertical="center" wrapText="1"/>
    </xf>
    <xf numFmtId="0" fontId="5" fillId="0" borderId="308" xfId="2" applyFont="1" applyFill="1" applyBorder="1" applyAlignment="1">
      <alignment horizontal="center" vertical="center" wrapText="1"/>
    </xf>
    <xf numFmtId="0" fontId="5" fillId="0" borderId="313" xfId="0" applyFont="1" applyFill="1" applyBorder="1" applyAlignment="1">
      <alignment horizontal="left" vertical="top" wrapText="1"/>
    </xf>
    <xf numFmtId="0" fontId="5" fillId="0" borderId="311" xfId="0" applyFont="1" applyFill="1" applyBorder="1" applyAlignment="1">
      <alignment horizontal="left" vertical="top" wrapText="1"/>
    </xf>
    <xf numFmtId="0" fontId="5" fillId="0" borderId="313" xfId="5" applyFont="1" applyFill="1" applyBorder="1" applyAlignment="1">
      <alignment horizontal="left" vertical="top" wrapText="1"/>
    </xf>
    <xf numFmtId="0" fontId="5" fillId="0" borderId="311" xfId="5" applyFont="1" applyFill="1" applyBorder="1" applyAlignment="1">
      <alignment horizontal="left" vertical="top" wrapText="1"/>
    </xf>
    <xf numFmtId="0" fontId="5" fillId="0" borderId="313" xfId="0" applyFont="1" applyFill="1" applyBorder="1" applyAlignment="1">
      <alignment horizontal="center" vertical="center" wrapText="1"/>
    </xf>
    <xf numFmtId="0" fontId="5" fillId="0" borderId="308" xfId="0" applyFont="1" applyFill="1" applyBorder="1" applyAlignment="1">
      <alignment horizontal="center" vertical="center" wrapText="1"/>
    </xf>
    <xf numFmtId="0" fontId="5" fillId="0" borderId="308" xfId="0" applyFont="1" applyFill="1" applyBorder="1" applyAlignment="1">
      <alignment horizontal="left" vertical="top" wrapText="1"/>
    </xf>
    <xf numFmtId="0" fontId="5" fillId="0" borderId="308" xfId="2" applyFont="1" applyFill="1" applyBorder="1" applyAlignment="1">
      <alignment horizontal="left" vertical="top" wrapText="1"/>
    </xf>
    <xf numFmtId="0" fontId="5" fillId="0" borderId="313" xfId="2" applyFont="1" applyFill="1" applyBorder="1" applyAlignment="1">
      <alignment horizontal="left" vertical="top" wrapText="1"/>
    </xf>
    <xf numFmtId="0" fontId="5" fillId="0" borderId="311" xfId="2" applyFont="1" applyFill="1" applyBorder="1" applyAlignment="1">
      <alignment horizontal="left" vertical="top" wrapText="1"/>
    </xf>
    <xf numFmtId="14" fontId="5" fillId="0" borderId="313" xfId="0" applyNumberFormat="1" applyFont="1" applyFill="1" applyBorder="1" applyAlignment="1">
      <alignment horizontal="left" vertical="top" wrapText="1"/>
    </xf>
    <xf numFmtId="14" fontId="5" fillId="0" borderId="273" xfId="0" applyNumberFormat="1" applyFont="1" applyFill="1" applyBorder="1" applyAlignment="1">
      <alignment horizontal="left" vertical="top" wrapText="1"/>
    </xf>
    <xf numFmtId="14" fontId="5" fillId="0" borderId="311" xfId="0" applyNumberFormat="1" applyFont="1" applyFill="1" applyBorder="1" applyAlignment="1">
      <alignment horizontal="left" vertical="top" wrapText="1"/>
    </xf>
    <xf numFmtId="0" fontId="5" fillId="0" borderId="313" xfId="0" applyFont="1" applyFill="1" applyBorder="1" applyAlignment="1">
      <alignment horizontal="left" vertical="center" wrapText="1"/>
    </xf>
    <xf numFmtId="0" fontId="5" fillId="0" borderId="311" xfId="0" applyFont="1" applyFill="1" applyBorder="1" applyAlignment="1">
      <alignment horizontal="left" vertical="center" wrapText="1"/>
    </xf>
    <xf numFmtId="164" fontId="5" fillId="0" borderId="313" xfId="8" applyNumberFormat="1" applyFont="1" applyFill="1" applyBorder="1" applyAlignment="1">
      <alignment horizontal="center" vertical="center" wrapText="1"/>
    </xf>
    <xf numFmtId="164" fontId="5" fillId="0" borderId="311" xfId="8" applyNumberFormat="1" applyFont="1" applyFill="1" applyBorder="1" applyAlignment="1">
      <alignment horizontal="center" vertical="center" wrapText="1"/>
    </xf>
    <xf numFmtId="0" fontId="5" fillId="2" borderId="313" xfId="0" applyFont="1" applyFill="1" applyBorder="1" applyAlignment="1">
      <alignment horizontal="left" vertical="top" wrapText="1"/>
    </xf>
    <xf numFmtId="0" fontId="5" fillId="2" borderId="311" xfId="0" applyFont="1" applyFill="1" applyBorder="1" applyAlignment="1">
      <alignment horizontal="left" vertical="top" wrapText="1"/>
    </xf>
    <xf numFmtId="166" fontId="5" fillId="0" borderId="313" xfId="0" applyNumberFormat="1" applyFont="1" applyFill="1" applyBorder="1" applyAlignment="1" applyProtection="1">
      <alignment horizontal="left" vertical="top" wrapText="1"/>
    </xf>
    <xf numFmtId="166" fontId="5" fillId="0" borderId="311" xfId="0" applyNumberFormat="1" applyFont="1" applyFill="1" applyBorder="1" applyAlignment="1" applyProtection="1">
      <alignment horizontal="left" vertical="top" wrapText="1"/>
    </xf>
    <xf numFmtId="0" fontId="7" fillId="0" borderId="315" xfId="0" applyFont="1" applyFill="1" applyBorder="1" applyAlignment="1">
      <alignment horizontal="center" vertical="center" wrapText="1"/>
    </xf>
    <xf numFmtId="0" fontId="7" fillId="0" borderId="314" xfId="0" applyFont="1" applyFill="1" applyBorder="1" applyAlignment="1">
      <alignment horizontal="center" vertical="center" wrapText="1"/>
    </xf>
    <xf numFmtId="164" fontId="5" fillId="0" borderId="313" xfId="0" applyNumberFormat="1" applyFont="1" applyFill="1" applyBorder="1" applyAlignment="1">
      <alignment horizontal="center" vertical="center" wrapText="1"/>
    </xf>
    <xf numFmtId="164" fontId="5" fillId="0" borderId="273" xfId="0" applyNumberFormat="1" applyFont="1" applyFill="1" applyBorder="1" applyAlignment="1">
      <alignment horizontal="center" vertical="center" wrapText="1"/>
    </xf>
    <xf numFmtId="164" fontId="5" fillId="0" borderId="311" xfId="0" applyNumberFormat="1" applyFont="1" applyFill="1" applyBorder="1" applyAlignment="1">
      <alignment horizontal="center" vertical="center" wrapText="1"/>
    </xf>
    <xf numFmtId="0" fontId="5" fillId="0" borderId="201" xfId="0" applyFont="1" applyFill="1" applyBorder="1" applyAlignment="1">
      <alignment horizontal="left" vertical="top" wrapText="1"/>
    </xf>
    <xf numFmtId="0" fontId="5" fillId="0" borderId="309" xfId="0" applyFont="1" applyFill="1" applyBorder="1" applyAlignment="1">
      <alignment horizontal="left" vertical="top" wrapText="1"/>
    </xf>
    <xf numFmtId="0" fontId="5" fillId="0" borderId="313" xfId="0" applyFont="1" applyFill="1" applyBorder="1" applyAlignment="1">
      <alignment vertical="top" wrapText="1"/>
    </xf>
    <xf numFmtId="0" fontId="5" fillId="0" borderId="311" xfId="0" applyFont="1" applyFill="1" applyBorder="1" applyAlignment="1">
      <alignment vertical="top" wrapText="1"/>
    </xf>
    <xf numFmtId="0" fontId="7" fillId="0" borderId="315" xfId="0" applyFont="1" applyFill="1" applyBorder="1" applyAlignment="1">
      <alignment horizontal="center" vertical="top" wrapText="1"/>
    </xf>
    <xf numFmtId="0" fontId="7" fillId="0" borderId="314" xfId="0" applyFont="1" applyFill="1" applyBorder="1" applyAlignment="1">
      <alignment horizontal="center" vertical="top" wrapText="1"/>
    </xf>
    <xf numFmtId="0" fontId="5" fillId="0" borderId="308" xfId="0" applyFont="1" applyFill="1" applyBorder="1" applyAlignment="1">
      <alignment horizontal="center" vertical="top" wrapText="1"/>
    </xf>
    <xf numFmtId="0" fontId="5" fillId="0" borderId="308" xfId="1" applyFont="1" applyFill="1" applyBorder="1" applyAlignment="1">
      <alignment horizontal="center" vertical="center" wrapText="1"/>
    </xf>
    <xf numFmtId="0" fontId="5" fillId="0" borderId="313" xfId="1" applyFont="1" applyFill="1" applyBorder="1" applyAlignment="1">
      <alignment horizontal="center" vertical="center" wrapText="1"/>
    </xf>
    <xf numFmtId="0" fontId="5" fillId="0" borderId="311" xfId="1" applyFont="1" applyFill="1" applyBorder="1" applyAlignment="1">
      <alignment horizontal="center" vertical="center" wrapText="1"/>
    </xf>
    <xf numFmtId="0" fontId="5" fillId="0" borderId="308" xfId="0" applyFont="1" applyFill="1" applyBorder="1" applyAlignment="1">
      <alignment vertical="top" wrapText="1"/>
    </xf>
    <xf numFmtId="165" fontId="5" fillId="0" borderId="313" xfId="3" applyNumberFormat="1" applyFont="1" applyFill="1" applyBorder="1" applyAlignment="1">
      <alignment horizontal="left" vertical="top" wrapText="1"/>
    </xf>
    <xf numFmtId="165" fontId="5" fillId="0" borderId="311" xfId="3" applyNumberFormat="1" applyFont="1" applyFill="1" applyBorder="1" applyAlignment="1">
      <alignment horizontal="left" vertical="top" wrapText="1"/>
    </xf>
    <xf numFmtId="0" fontId="5" fillId="0" borderId="273" xfId="0" applyFont="1" applyFill="1" applyBorder="1" applyAlignment="1">
      <alignment vertical="top" wrapText="1"/>
    </xf>
    <xf numFmtId="0" fontId="5" fillId="0" borderId="308" xfId="1" applyFont="1" applyFill="1" applyBorder="1" applyAlignment="1">
      <alignment horizontal="center" vertical="top" wrapText="1"/>
    </xf>
    <xf numFmtId="165" fontId="5" fillId="0" borderId="308" xfId="3" applyNumberFormat="1" applyFont="1" applyFill="1" applyBorder="1" applyAlignment="1">
      <alignment horizontal="left" vertical="top" wrapText="1"/>
    </xf>
    <xf numFmtId="0" fontId="5" fillId="0" borderId="313" xfId="1" applyFont="1" applyFill="1" applyBorder="1" applyAlignment="1">
      <alignment horizontal="center" vertical="top" wrapText="1"/>
    </xf>
    <xf numFmtId="0" fontId="5" fillId="0" borderId="311" xfId="1" applyFont="1" applyFill="1" applyBorder="1" applyAlignment="1">
      <alignment horizontal="center" vertical="top" wrapText="1"/>
    </xf>
    <xf numFmtId="0" fontId="5" fillId="0" borderId="313" xfId="1" applyFont="1" applyFill="1" applyBorder="1" applyAlignment="1">
      <alignment horizontal="left" vertical="top" wrapText="1"/>
    </xf>
    <xf numFmtId="0" fontId="5" fillId="0" borderId="311" xfId="1" applyFont="1" applyFill="1" applyBorder="1" applyAlignment="1">
      <alignment horizontal="left" vertical="top" wrapText="1"/>
    </xf>
    <xf numFmtId="0" fontId="5" fillId="0" borderId="273" xfId="1" applyFont="1" applyFill="1" applyBorder="1" applyAlignment="1">
      <alignment horizontal="center" vertical="center" wrapText="1"/>
    </xf>
    <xf numFmtId="0" fontId="5" fillId="0" borderId="273" xfId="1" applyFont="1" applyFill="1" applyBorder="1" applyAlignment="1">
      <alignment horizontal="left" vertical="top" wrapText="1"/>
    </xf>
    <xf numFmtId="0" fontId="5" fillId="0" borderId="273" xfId="1" applyFont="1" applyFill="1" applyBorder="1" applyAlignment="1">
      <alignment horizontal="center" vertical="top" wrapText="1"/>
    </xf>
    <xf numFmtId="0" fontId="5" fillId="0" borderId="313" xfId="0" quotePrefix="1" applyFont="1" applyFill="1" applyBorder="1" applyAlignment="1">
      <alignment horizontal="left" vertical="top" wrapText="1"/>
    </xf>
    <xf numFmtId="0" fontId="5" fillId="0" borderId="311" xfId="0" quotePrefix="1" applyFont="1" applyFill="1" applyBorder="1" applyAlignment="1">
      <alignment horizontal="left" vertical="top" wrapText="1"/>
    </xf>
    <xf numFmtId="0" fontId="13" fillId="0" borderId="0" xfId="0" applyFont="1" applyFill="1" applyAlignment="1">
      <alignment horizontal="center" vertical="center"/>
    </xf>
    <xf numFmtId="0" fontId="5" fillId="0" borderId="287"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20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09" xfId="0" applyFont="1" applyFill="1" applyBorder="1" applyAlignment="1">
      <alignment horizontal="center" vertical="center"/>
    </xf>
    <xf numFmtId="0" fontId="5" fillId="0" borderId="310"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1" fillId="0" borderId="0" xfId="0" applyFont="1" applyFill="1" applyBorder="1" applyAlignment="1">
      <alignment horizontal="right" vertical="top" wrapText="1"/>
    </xf>
    <xf numFmtId="0" fontId="7" fillId="0" borderId="0" xfId="0" applyFont="1" applyFill="1" applyBorder="1" applyAlignment="1">
      <alignment horizontal="center"/>
    </xf>
    <xf numFmtId="0" fontId="5" fillId="0" borderId="3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5"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3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0"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center" vertical="top" wrapText="1"/>
    </xf>
    <xf numFmtId="0" fontId="5" fillId="0" borderId="30" xfId="0" applyFont="1" applyFill="1" applyBorder="1" applyAlignment="1">
      <alignment vertical="top" wrapText="1"/>
    </xf>
    <xf numFmtId="0" fontId="5" fillId="0" borderId="31" xfId="0" applyFont="1" applyFill="1" applyBorder="1" applyAlignment="1">
      <alignment vertical="top"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25" xfId="0" applyFont="1" applyFill="1" applyBorder="1" applyAlignment="1">
      <alignment horizontal="left" vertical="top" wrapText="1"/>
    </xf>
    <xf numFmtId="0" fontId="5" fillId="0" borderId="19"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4"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30" xfId="1" applyFont="1" applyFill="1" applyBorder="1" applyAlignment="1">
      <alignment horizontal="center" vertical="top" wrapText="1"/>
    </xf>
    <xf numFmtId="0" fontId="5" fillId="0" borderId="32" xfId="1" applyFont="1" applyFill="1" applyBorder="1" applyAlignment="1">
      <alignment horizontal="center" vertical="top" wrapText="1"/>
    </xf>
    <xf numFmtId="0" fontId="5" fillId="0" borderId="31" xfId="1" applyFont="1" applyFill="1" applyBorder="1" applyAlignment="1">
      <alignment horizontal="center" vertical="top" wrapText="1"/>
    </xf>
    <xf numFmtId="0" fontId="5" fillId="0" borderId="30" xfId="1" applyFont="1" applyFill="1" applyBorder="1" applyAlignment="1">
      <alignment horizontal="left" vertical="top" wrapText="1"/>
    </xf>
    <xf numFmtId="0" fontId="5" fillId="0" borderId="32" xfId="1" applyFont="1" applyFill="1" applyBorder="1" applyAlignment="1">
      <alignment horizontal="left" vertical="top" wrapText="1"/>
    </xf>
    <xf numFmtId="0" fontId="5" fillId="0" borderId="31" xfId="1" applyFont="1" applyFill="1" applyBorder="1" applyAlignment="1">
      <alignment horizontal="left" vertical="top" wrapText="1"/>
    </xf>
    <xf numFmtId="0" fontId="5" fillId="0" borderId="32" xfId="0" applyFont="1" applyFill="1" applyBorder="1" applyAlignment="1">
      <alignment horizontal="left" vertical="top"/>
    </xf>
    <xf numFmtId="0" fontId="5" fillId="0" borderId="31" xfId="0" applyFont="1" applyFill="1" applyBorder="1" applyAlignment="1">
      <alignment horizontal="left" vertical="top"/>
    </xf>
    <xf numFmtId="0" fontId="5" fillId="0" borderId="30" xfId="1" applyFont="1" applyFill="1" applyBorder="1" applyAlignment="1">
      <alignment horizontal="center" vertical="center" wrapText="1"/>
    </xf>
    <xf numFmtId="0" fontId="5" fillId="0" borderId="32" xfId="1" applyFont="1" applyFill="1" applyBorder="1" applyAlignment="1">
      <alignment horizontal="center" vertical="center" wrapText="1"/>
    </xf>
    <xf numFmtId="0" fontId="5" fillId="0" borderId="31" xfId="1" applyFont="1" applyFill="1" applyBorder="1" applyAlignment="1">
      <alignment horizontal="center" vertical="center" wrapText="1"/>
    </xf>
    <xf numFmtId="0" fontId="5" fillId="0" borderId="34" xfId="1" applyFont="1" applyFill="1" applyBorder="1" applyAlignment="1">
      <alignment horizontal="left" vertical="top" wrapText="1"/>
    </xf>
    <xf numFmtId="0" fontId="5" fillId="0" borderId="15" xfId="1" applyFont="1" applyFill="1" applyBorder="1" applyAlignment="1">
      <alignment horizontal="left" vertical="top" wrapText="1"/>
    </xf>
    <xf numFmtId="0" fontId="5" fillId="0" borderId="36" xfId="1" applyFont="1" applyFill="1" applyBorder="1" applyAlignment="1">
      <alignment horizontal="left" vertical="top" wrapText="1"/>
    </xf>
    <xf numFmtId="0" fontId="5" fillId="0" borderId="25" xfId="0" quotePrefix="1" applyFont="1" applyFill="1" applyBorder="1" applyAlignment="1">
      <alignment horizontal="left" vertical="top" wrapText="1"/>
    </xf>
    <xf numFmtId="164" fontId="5" fillId="0" borderId="20" xfId="0" applyNumberFormat="1" applyFont="1" applyFill="1" applyBorder="1" applyAlignment="1">
      <alignment horizontal="center" vertical="center" wrapText="1"/>
    </xf>
    <xf numFmtId="164" fontId="5" fillId="0" borderId="25" xfId="0" applyNumberFormat="1" applyFont="1" applyFill="1" applyBorder="1" applyAlignment="1">
      <alignment horizontal="center" vertical="center" wrapText="1"/>
    </xf>
    <xf numFmtId="164" fontId="5" fillId="0" borderId="49" xfId="0" applyNumberFormat="1" applyFont="1" applyFill="1" applyBorder="1" applyAlignment="1">
      <alignment horizontal="center" vertical="center" wrapText="1"/>
    </xf>
    <xf numFmtId="0" fontId="8" fillId="0" borderId="30" xfId="0" applyFont="1" applyFill="1" applyBorder="1" applyAlignment="1">
      <alignment horizontal="center" vertical="top" wrapText="1"/>
    </xf>
    <xf numFmtId="0" fontId="8" fillId="0" borderId="32" xfId="0" applyFont="1" applyFill="1" applyBorder="1" applyAlignment="1">
      <alignment horizontal="center" vertical="top" wrapText="1"/>
    </xf>
    <xf numFmtId="0" fontId="8" fillId="0" borderId="31" xfId="0" applyFont="1" applyFill="1" applyBorder="1" applyAlignment="1">
      <alignment horizontal="center" vertical="top" wrapText="1"/>
    </xf>
    <xf numFmtId="0" fontId="5" fillId="0" borderId="30" xfId="2" applyFont="1" applyFill="1" applyBorder="1" applyAlignment="1">
      <alignment horizontal="left" vertical="top" wrapText="1"/>
    </xf>
    <xf numFmtId="0" fontId="5" fillId="0" borderId="32" xfId="2" applyFont="1" applyFill="1" applyBorder="1" applyAlignment="1">
      <alignment horizontal="left" vertical="top" wrapText="1"/>
    </xf>
    <xf numFmtId="0" fontId="5" fillId="0" borderId="31" xfId="2" applyFont="1" applyFill="1" applyBorder="1" applyAlignment="1">
      <alignment horizontal="left" vertical="top" wrapText="1"/>
    </xf>
    <xf numFmtId="0" fontId="5" fillId="0" borderId="30" xfId="2" applyFont="1" applyFill="1" applyBorder="1" applyAlignment="1">
      <alignment horizontal="center" vertical="top" wrapText="1"/>
    </xf>
    <xf numFmtId="0" fontId="5" fillId="0" borderId="32" xfId="2" applyFont="1" applyFill="1" applyBorder="1" applyAlignment="1">
      <alignment horizontal="center" vertical="top" wrapText="1"/>
    </xf>
    <xf numFmtId="0" fontId="5" fillId="0" borderId="31" xfId="2" applyFont="1" applyFill="1" applyBorder="1" applyAlignment="1">
      <alignment horizontal="center" vertical="top" wrapText="1"/>
    </xf>
    <xf numFmtId="0" fontId="8" fillId="0" borderId="30" xfId="1" applyFont="1" applyFill="1" applyBorder="1" applyAlignment="1">
      <alignment horizontal="center" vertical="top" wrapText="1"/>
    </xf>
    <xf numFmtId="0" fontId="8" fillId="0" borderId="31" xfId="1" applyFont="1" applyFill="1" applyBorder="1" applyAlignment="1">
      <alignment horizontal="center" vertical="top" wrapText="1"/>
    </xf>
    <xf numFmtId="0" fontId="5" fillId="0" borderId="15" xfId="0" applyFont="1" applyFill="1" applyBorder="1" applyAlignment="1">
      <alignment horizontal="left" vertical="top"/>
    </xf>
    <xf numFmtId="0" fontId="5" fillId="0" borderId="36" xfId="0" applyFont="1" applyFill="1" applyBorder="1" applyAlignment="1">
      <alignment horizontal="left" vertical="top"/>
    </xf>
    <xf numFmtId="0" fontId="5" fillId="0" borderId="30" xfId="0" applyFont="1" applyFill="1" applyBorder="1" applyAlignment="1">
      <alignment horizontal="left" vertical="top"/>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5" xfId="1" applyFont="1" applyFill="1" applyBorder="1" applyAlignment="1">
      <alignment horizontal="left" vertical="top" wrapText="1"/>
    </xf>
    <xf numFmtId="0" fontId="5" fillId="0" borderId="25" xfId="1" applyFont="1" applyFill="1" applyBorder="1" applyAlignment="1">
      <alignment horizontal="center" vertical="center" wrapText="1"/>
    </xf>
    <xf numFmtId="0" fontId="5" fillId="0" borderId="25" xfId="1" applyFont="1" applyFill="1" applyBorder="1" applyAlignment="1">
      <alignment horizontal="center" vertical="top" wrapText="1"/>
    </xf>
    <xf numFmtId="0" fontId="5" fillId="0" borderId="32" xfId="0" applyFont="1" applyFill="1" applyBorder="1" applyAlignment="1">
      <alignment horizontal="center" vertical="center"/>
    </xf>
    <xf numFmtId="0" fontId="5" fillId="0" borderId="30" xfId="1" applyFont="1" applyFill="1" applyBorder="1" applyAlignment="1">
      <alignment vertical="top" wrapText="1"/>
    </xf>
    <xf numFmtId="0" fontId="5" fillId="0" borderId="31" xfId="1" applyFont="1" applyFill="1" applyBorder="1" applyAlignment="1">
      <alignment vertical="top"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8" fillId="0" borderId="30" xfId="1" applyFont="1" applyFill="1" applyBorder="1" applyAlignment="1">
      <alignment horizontal="left" vertical="top" wrapText="1"/>
    </xf>
    <xf numFmtId="0" fontId="8" fillId="0" borderId="32" xfId="1" applyFont="1" applyFill="1" applyBorder="1" applyAlignment="1">
      <alignment horizontal="left" vertical="top" wrapText="1"/>
    </xf>
    <xf numFmtId="0" fontId="8" fillId="0" borderId="31" xfId="1"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32" xfId="0" applyFont="1" applyFill="1" applyBorder="1" applyAlignment="1">
      <alignment horizontal="left" vertical="top"/>
    </xf>
    <xf numFmtId="0" fontId="8" fillId="0" borderId="31" xfId="0" applyFont="1" applyFill="1" applyBorder="1" applyAlignment="1">
      <alignment horizontal="left" vertical="top"/>
    </xf>
    <xf numFmtId="0" fontId="8" fillId="0" borderId="34"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36" xfId="1" applyFont="1" applyFill="1" applyBorder="1" applyAlignment="1">
      <alignment horizontal="left" vertical="top" wrapText="1"/>
    </xf>
    <xf numFmtId="0" fontId="5" fillId="0" borderId="32" xfId="1" applyFont="1" applyFill="1" applyBorder="1" applyAlignment="1">
      <alignment vertical="top" wrapText="1"/>
    </xf>
    <xf numFmtId="166" fontId="5" fillId="0" borderId="30" xfId="7" applyNumberFormat="1" applyFont="1" applyFill="1" applyBorder="1" applyAlignment="1">
      <alignment horizontal="left" vertical="top" wrapText="1"/>
    </xf>
    <xf numFmtId="166" fontId="5" fillId="0" borderId="32" xfId="7" applyNumberFormat="1" applyFont="1" applyFill="1" applyBorder="1" applyAlignment="1">
      <alignment horizontal="left" vertical="top" wrapText="1"/>
    </xf>
    <xf numFmtId="166" fontId="5" fillId="0" borderId="31" xfId="7" applyNumberFormat="1" applyFont="1" applyFill="1" applyBorder="1" applyAlignment="1">
      <alignment horizontal="left" vertical="top" wrapText="1"/>
    </xf>
    <xf numFmtId="2" fontId="5" fillId="0" borderId="30" xfId="0" applyNumberFormat="1" applyFont="1" applyFill="1" applyBorder="1" applyAlignment="1">
      <alignment horizontal="center" vertical="center" wrapText="1"/>
    </xf>
    <xf numFmtId="2" fontId="5" fillId="0" borderId="32" xfId="0" applyNumberFormat="1" applyFont="1" applyFill="1" applyBorder="1" applyAlignment="1">
      <alignment horizontal="center" vertical="center" wrapText="1"/>
    </xf>
    <xf numFmtId="2" fontId="5" fillId="0" borderId="31" xfId="0"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left" vertical="top" wrapText="1"/>
    </xf>
    <xf numFmtId="164" fontId="5" fillId="0" borderId="25" xfId="0" applyNumberFormat="1" applyFont="1" applyFill="1" applyBorder="1" applyAlignment="1">
      <alignment horizontal="left" vertical="top" wrapText="1"/>
    </xf>
    <xf numFmtId="164" fontId="5" fillId="0" borderId="15" xfId="0" applyNumberFormat="1" applyFont="1" applyFill="1" applyBorder="1" applyAlignment="1">
      <alignment horizontal="left" vertical="top" wrapText="1"/>
    </xf>
    <xf numFmtId="164" fontId="5" fillId="0" borderId="36"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164" fontId="5" fillId="0" borderId="34" xfId="0" applyNumberFormat="1" applyFont="1" applyFill="1" applyBorder="1" applyAlignment="1">
      <alignment horizontal="left" vertical="top" wrapText="1"/>
    </xf>
    <xf numFmtId="164" fontId="5" fillId="0" borderId="30" xfId="0" applyNumberFormat="1" applyFont="1" applyFill="1" applyBorder="1" applyAlignment="1">
      <alignment horizontal="left" vertical="top" wrapText="1"/>
    </xf>
    <xf numFmtId="164" fontId="5" fillId="0" borderId="31" xfId="0" applyNumberFormat="1" applyFont="1" applyFill="1" applyBorder="1" applyAlignment="1">
      <alignment horizontal="left" vertical="top" wrapText="1"/>
    </xf>
    <xf numFmtId="164" fontId="5" fillId="0" borderId="34" xfId="0" applyNumberFormat="1" applyFont="1" applyFill="1" applyBorder="1" applyAlignment="1">
      <alignment vertical="top" wrapText="1"/>
    </xf>
    <xf numFmtId="164" fontId="5" fillId="0" borderId="15" xfId="0" applyNumberFormat="1" applyFont="1" applyFill="1" applyBorder="1" applyAlignment="1">
      <alignment vertical="top" wrapText="1"/>
    </xf>
    <xf numFmtId="164" fontId="5" fillId="0" borderId="36" xfId="0" applyNumberFormat="1" applyFont="1" applyFill="1" applyBorder="1" applyAlignment="1">
      <alignment vertical="top" wrapText="1"/>
    </xf>
    <xf numFmtId="14" fontId="5" fillId="0" borderId="30" xfId="1" applyNumberFormat="1" applyFont="1" applyFill="1" applyBorder="1" applyAlignment="1">
      <alignment horizontal="center" vertical="center" wrapText="1"/>
    </xf>
    <xf numFmtId="14" fontId="5" fillId="0" borderId="31" xfId="1" applyNumberFormat="1" applyFont="1" applyFill="1" applyBorder="1" applyAlignment="1">
      <alignment horizontal="center" vertical="center" wrapText="1"/>
    </xf>
    <xf numFmtId="164" fontId="5" fillId="0" borderId="32" xfId="0" applyNumberFormat="1" applyFont="1" applyFill="1" applyBorder="1" applyAlignment="1">
      <alignment horizontal="left" vertical="top" wrapText="1"/>
    </xf>
    <xf numFmtId="0" fontId="7" fillId="0" borderId="34" xfId="0" applyFont="1" applyFill="1" applyBorder="1" applyAlignment="1">
      <alignment horizontal="center" vertical="top" wrapText="1"/>
    </xf>
    <xf numFmtId="0" fontId="7" fillId="0" borderId="39" xfId="0" applyFont="1" applyFill="1" applyBorder="1" applyAlignment="1">
      <alignment horizontal="center" vertical="top" wrapText="1"/>
    </xf>
    <xf numFmtId="0" fontId="7" fillId="0" borderId="19" xfId="0" applyFont="1" applyFill="1" applyBorder="1" applyAlignment="1">
      <alignment horizontal="center" vertical="top" wrapText="1"/>
    </xf>
    <xf numFmtId="165" fontId="5" fillId="0" borderId="25" xfId="3" applyNumberFormat="1" applyFont="1" applyFill="1" applyBorder="1" applyAlignment="1">
      <alignment horizontal="left" vertical="top" wrapText="1"/>
    </xf>
    <xf numFmtId="0" fontId="5" fillId="0" borderId="25" xfId="0" applyFont="1" applyFill="1" applyBorder="1" applyAlignment="1" applyProtection="1">
      <alignment horizontal="left" vertical="top" wrapText="1"/>
      <protection locked="0"/>
    </xf>
    <xf numFmtId="0" fontId="5" fillId="0" borderId="25" xfId="2" applyFont="1" applyFill="1" applyBorder="1" applyAlignment="1">
      <alignment horizontal="center" vertical="top" wrapText="1"/>
    </xf>
    <xf numFmtId="0" fontId="5" fillId="0" borderId="25" xfId="2" applyFont="1" applyFill="1" applyBorder="1" applyAlignment="1">
      <alignment horizontal="left" vertical="top" wrapText="1"/>
    </xf>
    <xf numFmtId="0" fontId="5" fillId="0" borderId="25" xfId="2" applyFont="1" applyFill="1" applyBorder="1" applyAlignment="1">
      <alignment horizontal="center" vertical="center" wrapText="1"/>
    </xf>
    <xf numFmtId="0" fontId="5" fillId="0" borderId="34" xfId="2" applyFont="1" applyFill="1" applyBorder="1" applyAlignment="1">
      <alignment vertical="top" wrapText="1"/>
    </xf>
    <xf numFmtId="0" fontId="5" fillId="0" borderId="36" xfId="2" applyFont="1" applyFill="1" applyBorder="1" applyAlignment="1">
      <alignment vertical="top" wrapText="1"/>
    </xf>
    <xf numFmtId="0" fontId="5" fillId="0" borderId="34" xfId="2" applyFont="1" applyFill="1" applyBorder="1" applyAlignment="1">
      <alignment horizontal="left" vertical="top" wrapText="1"/>
    </xf>
    <xf numFmtId="0" fontId="5" fillId="0" borderId="36" xfId="2" applyFont="1" applyFill="1" applyBorder="1" applyAlignment="1">
      <alignment horizontal="left" vertical="top" wrapText="1"/>
    </xf>
    <xf numFmtId="0" fontId="5" fillId="0" borderId="30" xfId="2" applyFont="1" applyFill="1" applyBorder="1" applyAlignment="1">
      <alignment vertical="top" wrapText="1"/>
    </xf>
    <xf numFmtId="0" fontId="5" fillId="0" borderId="31" xfId="2" applyFont="1" applyFill="1" applyBorder="1" applyAlignment="1">
      <alignment vertical="top" wrapText="1"/>
    </xf>
    <xf numFmtId="14" fontId="5" fillId="0" borderId="25" xfId="0" applyNumberFormat="1" applyFont="1" applyFill="1" applyBorder="1" applyAlignment="1">
      <alignment horizontal="left" vertical="top" wrapText="1"/>
    </xf>
    <xf numFmtId="14" fontId="5" fillId="0" borderId="30" xfId="0" applyNumberFormat="1" applyFont="1" applyFill="1" applyBorder="1" applyAlignment="1">
      <alignment horizontal="left" vertical="top" wrapText="1"/>
    </xf>
    <xf numFmtId="14" fontId="5" fillId="0" borderId="32" xfId="0" applyNumberFormat="1" applyFont="1" applyFill="1" applyBorder="1" applyAlignment="1">
      <alignment horizontal="left" vertical="top" wrapText="1"/>
    </xf>
    <xf numFmtId="14" fontId="5" fillId="0" borderId="31" xfId="0" applyNumberFormat="1"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25" xfId="0" applyFont="1" applyFill="1" applyBorder="1" applyAlignment="1">
      <alignment vertical="top" wrapText="1"/>
    </xf>
    <xf numFmtId="0" fontId="8" fillId="0" borderId="0" xfId="0" applyFont="1" applyFill="1" applyBorder="1" applyAlignment="1">
      <alignment horizontal="left" vertical="top" wrapText="1"/>
    </xf>
    <xf numFmtId="0" fontId="5" fillId="0" borderId="25" xfId="0" applyFont="1" applyFill="1" applyBorder="1" applyAlignment="1">
      <alignment horizontal="left" vertical="top"/>
    </xf>
    <xf numFmtId="0" fontId="5" fillId="0" borderId="25"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32" xfId="0" applyFont="1" applyFill="1" applyBorder="1" applyAlignment="1">
      <alignment horizontal="left" vertical="top" wrapText="1"/>
    </xf>
    <xf numFmtId="0" fontId="8" fillId="0" borderId="31" xfId="0" applyFont="1" applyFill="1" applyBorder="1" applyAlignment="1">
      <alignment horizontal="left" vertical="top" wrapText="1"/>
    </xf>
    <xf numFmtId="0" fontId="5" fillId="0" borderId="32" xfId="0" applyFont="1" applyFill="1" applyBorder="1" applyAlignment="1">
      <alignment vertical="top" wrapText="1"/>
    </xf>
    <xf numFmtId="0" fontId="5" fillId="0" borderId="19" xfId="0" applyFont="1" applyFill="1" applyBorder="1" applyAlignment="1">
      <alignment horizontal="left" vertical="top" wrapText="1"/>
    </xf>
    <xf numFmtId="0" fontId="5" fillId="0" borderId="58" xfId="0" applyFont="1" applyFill="1" applyBorder="1" applyAlignment="1">
      <alignment horizontal="center" vertical="top" wrapText="1"/>
    </xf>
    <xf numFmtId="0" fontId="5" fillId="0" borderId="77" xfId="0" applyFont="1" applyFill="1" applyBorder="1" applyAlignment="1">
      <alignment horizontal="center" vertical="top" wrapText="1"/>
    </xf>
    <xf numFmtId="0" fontId="5" fillId="0" borderId="58" xfId="0" applyFont="1" applyFill="1" applyBorder="1" applyAlignment="1">
      <alignment horizontal="left" vertical="top" wrapText="1"/>
    </xf>
    <xf numFmtId="0" fontId="5" fillId="0" borderId="77" xfId="0" applyFont="1" applyFill="1" applyBorder="1" applyAlignment="1">
      <alignment horizontal="left" vertical="top" wrapText="1"/>
    </xf>
    <xf numFmtId="0" fontId="5" fillId="0" borderId="58"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8" fillId="0" borderId="58" xfId="0" applyFont="1" applyFill="1" applyBorder="1" applyAlignment="1">
      <alignment horizontal="left" vertical="top" wrapText="1"/>
    </xf>
    <xf numFmtId="0" fontId="8" fillId="0" borderId="77" xfId="0" applyFont="1" applyFill="1" applyBorder="1" applyAlignment="1">
      <alignment horizontal="left" vertical="top" wrapText="1"/>
    </xf>
    <xf numFmtId="0" fontId="5" fillId="0" borderId="72" xfId="0" applyFont="1" applyFill="1" applyBorder="1" applyAlignment="1">
      <alignment horizontal="left" vertical="top" wrapText="1"/>
    </xf>
    <xf numFmtId="0" fontId="5" fillId="0" borderId="72" xfId="0" applyFont="1" applyFill="1" applyBorder="1" applyAlignment="1">
      <alignment horizontal="center" vertical="center" wrapText="1"/>
    </xf>
    <xf numFmtId="0" fontId="5" fillId="0" borderId="58" xfId="1" applyFont="1" applyFill="1" applyBorder="1" applyAlignment="1">
      <alignment horizontal="left" vertical="top" wrapText="1"/>
    </xf>
    <xf numFmtId="0" fontId="5" fillId="0" borderId="77" xfId="1" applyFont="1" applyFill="1" applyBorder="1" applyAlignment="1">
      <alignment horizontal="left" vertical="top" wrapText="1"/>
    </xf>
    <xf numFmtId="0" fontId="5" fillId="0" borderId="60" xfId="0" applyFont="1" applyFill="1" applyBorder="1" applyAlignment="1">
      <alignment horizontal="left" vertical="top" wrapText="1"/>
    </xf>
    <xf numFmtId="0" fontId="5" fillId="0" borderId="68" xfId="0" applyFont="1" applyFill="1" applyBorder="1" applyAlignment="1">
      <alignment horizontal="left" vertical="top" wrapText="1"/>
    </xf>
    <xf numFmtId="0" fontId="5" fillId="0" borderId="78" xfId="0" applyFont="1" applyFill="1" applyBorder="1" applyAlignment="1">
      <alignment horizontal="left" vertical="top" wrapText="1"/>
    </xf>
    <xf numFmtId="0" fontId="5" fillId="0" borderId="72" xfId="0" applyFont="1" applyFill="1" applyBorder="1" applyAlignment="1">
      <alignment horizontal="center" vertical="top" wrapText="1"/>
    </xf>
    <xf numFmtId="166" fontId="5" fillId="0" borderId="58" xfId="0" applyNumberFormat="1" applyFont="1" applyFill="1" applyBorder="1" applyAlignment="1">
      <alignment vertical="top" wrapText="1"/>
    </xf>
    <xf numFmtId="166" fontId="5" fillId="0" borderId="77" xfId="0" applyNumberFormat="1" applyFont="1" applyFill="1" applyBorder="1" applyAlignment="1">
      <alignment vertical="top" wrapText="1"/>
    </xf>
    <xf numFmtId="0" fontId="5" fillId="0" borderId="77" xfId="0" applyFont="1" applyFill="1" applyBorder="1" applyAlignment="1">
      <alignment horizontal="left" vertical="top"/>
    </xf>
    <xf numFmtId="0" fontId="8" fillId="0" borderId="58" xfId="0" applyFont="1" applyFill="1" applyBorder="1" applyAlignment="1">
      <alignment horizontal="center" vertical="top" wrapText="1"/>
    </xf>
    <xf numFmtId="0" fontId="8" fillId="0" borderId="72" xfId="0" applyFont="1" applyFill="1" applyBorder="1" applyAlignment="1">
      <alignment horizontal="center" vertical="top" wrapText="1"/>
    </xf>
    <xf numFmtId="0" fontId="8" fillId="0" borderId="77" xfId="0" applyFont="1" applyFill="1" applyBorder="1" applyAlignment="1">
      <alignment horizontal="center" vertical="top" wrapText="1"/>
    </xf>
    <xf numFmtId="0" fontId="5" fillId="0" borderId="58"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58" xfId="1" applyFont="1" applyFill="1" applyBorder="1" applyAlignment="1">
      <alignment horizontal="center" vertical="center" wrapText="1"/>
    </xf>
    <xf numFmtId="0" fontId="5" fillId="0" borderId="72" xfId="1" applyFont="1" applyFill="1" applyBorder="1" applyAlignment="1">
      <alignment horizontal="center" vertical="center" wrapText="1"/>
    </xf>
    <xf numFmtId="0" fontId="5" fillId="0" borderId="77" xfId="1" applyFont="1" applyFill="1" applyBorder="1" applyAlignment="1">
      <alignment horizontal="center" vertical="center" wrapText="1"/>
    </xf>
    <xf numFmtId="0" fontId="5" fillId="0" borderId="58" xfId="0" applyFont="1" applyFill="1" applyBorder="1" applyAlignment="1">
      <alignment vertical="top" wrapText="1"/>
    </xf>
    <xf numFmtId="0" fontId="5" fillId="0" borderId="77" xfId="0" applyFont="1" applyFill="1" applyBorder="1" applyAlignment="1">
      <alignment vertical="top" wrapText="1"/>
    </xf>
    <xf numFmtId="0" fontId="5" fillId="0" borderId="58" xfId="1" applyFont="1" applyFill="1" applyBorder="1" applyAlignment="1">
      <alignment horizontal="center" vertical="top" wrapText="1"/>
    </xf>
    <xf numFmtId="0" fontId="5" fillId="0" borderId="72" xfId="1" applyFont="1" applyFill="1" applyBorder="1" applyAlignment="1">
      <alignment horizontal="center" vertical="top" wrapText="1"/>
    </xf>
    <xf numFmtId="0" fontId="5" fillId="0" borderId="77" xfId="1" applyFont="1" applyFill="1" applyBorder="1" applyAlignment="1">
      <alignment horizontal="center" vertical="top" wrapText="1"/>
    </xf>
    <xf numFmtId="0" fontId="5" fillId="0" borderId="72" xfId="1" applyFont="1" applyFill="1" applyBorder="1" applyAlignment="1">
      <alignment horizontal="left" vertical="top" wrapText="1"/>
    </xf>
    <xf numFmtId="0" fontId="5" fillId="0" borderId="58" xfId="4" applyFont="1" applyFill="1" applyBorder="1" applyAlignment="1">
      <alignment horizontal="left" vertical="top" wrapText="1"/>
    </xf>
    <xf numFmtId="0" fontId="5" fillId="0" borderId="72" xfId="4" applyFont="1" applyFill="1" applyBorder="1" applyAlignment="1">
      <alignment horizontal="left" vertical="top" wrapText="1"/>
    </xf>
    <xf numFmtId="0" fontId="5" fillId="0" borderId="25" xfId="1" applyFont="1" applyFill="1" applyBorder="1" applyAlignment="1">
      <alignment vertical="top" wrapText="1"/>
    </xf>
    <xf numFmtId="0" fontId="5" fillId="0" borderId="79" xfId="0" applyFont="1" applyFill="1" applyBorder="1" applyAlignment="1">
      <alignment horizontal="left" vertical="top" wrapText="1"/>
    </xf>
    <xf numFmtId="0" fontId="5" fillId="0" borderId="80" xfId="0" applyFont="1" applyFill="1" applyBorder="1" applyAlignment="1">
      <alignment horizontal="left" vertical="top" wrapText="1"/>
    </xf>
    <xf numFmtId="0" fontId="5" fillId="0" borderId="72" xfId="0" applyFont="1" applyFill="1" applyBorder="1" applyAlignment="1">
      <alignment vertical="top" wrapText="1"/>
    </xf>
    <xf numFmtId="0" fontId="5" fillId="0" borderId="72" xfId="0" applyFont="1" applyFill="1" applyBorder="1" applyAlignment="1">
      <alignment horizontal="left" vertical="top"/>
    </xf>
    <xf numFmtId="0" fontId="8" fillId="0" borderId="72" xfId="0" applyFont="1" applyFill="1" applyBorder="1" applyAlignment="1">
      <alignment horizontal="left" vertical="top" wrapText="1"/>
    </xf>
    <xf numFmtId="0" fontId="5" fillId="0" borderId="58" xfId="1" applyFont="1" applyFill="1" applyBorder="1" applyAlignment="1">
      <alignment vertical="top" wrapText="1"/>
    </xf>
    <xf numFmtId="0" fontId="5" fillId="0" borderId="72" xfId="1" applyFont="1" applyFill="1" applyBorder="1" applyAlignment="1">
      <alignment vertical="top" wrapText="1"/>
    </xf>
    <xf numFmtId="0" fontId="5" fillId="0" borderId="77" xfId="1" applyFont="1" applyFill="1" applyBorder="1" applyAlignment="1">
      <alignment vertical="top" wrapText="1"/>
    </xf>
    <xf numFmtId="0" fontId="8" fillId="0" borderId="58" xfId="1" applyFont="1" applyFill="1" applyBorder="1" applyAlignment="1">
      <alignment horizontal="left" vertical="top" wrapText="1"/>
    </xf>
    <xf numFmtId="0" fontId="8" fillId="0" borderId="72" xfId="1" applyFont="1" applyFill="1" applyBorder="1" applyAlignment="1">
      <alignment horizontal="left" vertical="top" wrapText="1"/>
    </xf>
    <xf numFmtId="0" fontId="8" fillId="0" borderId="77" xfId="1" applyFont="1" applyFill="1" applyBorder="1" applyAlignment="1">
      <alignment horizontal="left" vertical="top" wrapText="1"/>
    </xf>
    <xf numFmtId="0" fontId="5" fillId="0" borderId="79" xfId="0" applyFont="1" applyFill="1" applyBorder="1" applyAlignment="1">
      <alignment horizontal="left" vertical="top"/>
    </xf>
    <xf numFmtId="0" fontId="5" fillId="0" borderId="80" xfId="0" applyFont="1" applyFill="1" applyBorder="1" applyAlignment="1">
      <alignment horizontal="left" vertical="top"/>
    </xf>
    <xf numFmtId="0" fontId="5" fillId="0" borderId="58" xfId="0" applyFont="1" applyFill="1" applyBorder="1" applyAlignment="1">
      <alignment horizontal="left" vertical="top"/>
    </xf>
    <xf numFmtId="0" fontId="8" fillId="0" borderId="58" xfId="1" applyFont="1" applyFill="1" applyBorder="1" applyAlignment="1">
      <alignment horizontal="center" vertical="center" wrapText="1"/>
    </xf>
    <xf numFmtId="0" fontId="8" fillId="0" borderId="72" xfId="1" applyFont="1" applyFill="1" applyBorder="1" applyAlignment="1">
      <alignment horizontal="center" vertical="center" wrapText="1"/>
    </xf>
    <xf numFmtId="0" fontId="8" fillId="0" borderId="77" xfId="1" applyFont="1" applyFill="1" applyBorder="1" applyAlignment="1">
      <alignment horizontal="center" vertical="center" wrapText="1"/>
    </xf>
    <xf numFmtId="14" fontId="5" fillId="0" borderId="58" xfId="1" applyNumberFormat="1" applyFont="1" applyFill="1" applyBorder="1" applyAlignment="1">
      <alignment horizontal="center" vertical="center" wrapText="1"/>
    </xf>
    <xf numFmtId="14" fontId="5" fillId="0" borderId="72" xfId="1" applyNumberFormat="1" applyFont="1" applyFill="1" applyBorder="1" applyAlignment="1">
      <alignment horizontal="center" vertical="center" wrapText="1"/>
    </xf>
    <xf numFmtId="14" fontId="5" fillId="0" borderId="77" xfId="1" applyNumberFormat="1" applyFont="1" applyFill="1" applyBorder="1" applyAlignment="1">
      <alignment horizontal="center" vertical="center" wrapText="1"/>
    </xf>
    <xf numFmtId="166" fontId="5" fillId="0" borderId="25" xfId="0" applyNumberFormat="1" applyFont="1" applyFill="1" applyBorder="1" applyAlignment="1">
      <alignment horizontal="left" vertical="top" wrapText="1"/>
    </xf>
    <xf numFmtId="14" fontId="5" fillId="0" borderId="58" xfId="0" applyNumberFormat="1" applyFont="1" applyFill="1" applyBorder="1" applyAlignment="1">
      <alignment horizontal="left" vertical="top" wrapText="1"/>
    </xf>
    <xf numFmtId="14" fontId="5" fillId="0" borderId="72" xfId="0" applyNumberFormat="1" applyFont="1" applyFill="1" applyBorder="1" applyAlignment="1">
      <alignment horizontal="left" vertical="top" wrapText="1"/>
    </xf>
    <xf numFmtId="0" fontId="13" fillId="0" borderId="18"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0" xfId="0" applyFont="1" applyFill="1" applyBorder="1" applyAlignment="1">
      <alignment horizontal="center" vertical="top" wrapText="1"/>
    </xf>
    <xf numFmtId="0" fontId="5" fillId="0" borderId="77" xfId="0" applyFont="1" applyFill="1" applyBorder="1" applyAlignment="1" applyProtection="1">
      <alignment vertical="top" wrapText="1"/>
      <protection locked="0"/>
    </xf>
    <xf numFmtId="0" fontId="5" fillId="0" borderId="25" xfId="0" applyFont="1" applyFill="1" applyBorder="1" applyAlignment="1" applyProtection="1">
      <alignment vertical="top" wrapText="1"/>
      <protection locked="0"/>
    </xf>
    <xf numFmtId="0" fontId="5" fillId="0" borderId="77" xfId="2" applyFont="1" applyFill="1" applyBorder="1" applyAlignment="1">
      <alignment horizontal="center" vertical="top" wrapText="1"/>
    </xf>
    <xf numFmtId="0" fontId="5" fillId="0" borderId="77" xfId="2" applyFont="1" applyFill="1" applyBorder="1" applyAlignment="1">
      <alignment horizontal="left" vertical="top" wrapText="1"/>
    </xf>
    <xf numFmtId="169" fontId="5" fillId="0" borderId="25" xfId="10" applyNumberFormat="1" applyFont="1" applyFill="1" applyBorder="1" applyAlignment="1">
      <alignment horizontal="center" vertical="center" wrapText="1"/>
    </xf>
    <xf numFmtId="0" fontId="5" fillId="0" borderId="58" xfId="8" applyFont="1" applyFill="1" applyBorder="1" applyAlignment="1">
      <alignment horizontal="left" vertical="top" wrapText="1"/>
    </xf>
    <xf numFmtId="0" fontId="5" fillId="0" borderId="72" xfId="8" applyFont="1" applyFill="1" applyBorder="1" applyAlignment="1">
      <alignment horizontal="left" vertical="top" wrapText="1"/>
    </xf>
    <xf numFmtId="0" fontId="5" fillId="0" borderId="77" xfId="8" applyFont="1" applyFill="1" applyBorder="1" applyAlignment="1">
      <alignment horizontal="left" vertical="top" wrapText="1"/>
    </xf>
    <xf numFmtId="2" fontId="5" fillId="0" borderId="58" xfId="0" applyNumberFormat="1" applyFont="1" applyFill="1" applyBorder="1" applyAlignment="1">
      <alignment horizontal="center" vertical="center" wrapText="1"/>
    </xf>
    <xf numFmtId="2" fontId="5" fillId="0" borderId="72" xfId="0" applyNumberFormat="1" applyFont="1" applyFill="1" applyBorder="1" applyAlignment="1">
      <alignment horizontal="center" vertical="center" wrapText="1"/>
    </xf>
    <xf numFmtId="2" fontId="5" fillId="0" borderId="77" xfId="0" applyNumberFormat="1" applyFont="1" applyFill="1" applyBorder="1" applyAlignment="1">
      <alignment horizontal="center" vertical="center" wrapText="1"/>
    </xf>
    <xf numFmtId="14" fontId="5" fillId="0" borderId="58" xfId="0" applyNumberFormat="1" applyFont="1" applyFill="1" applyBorder="1" applyAlignment="1">
      <alignment horizontal="center" vertical="center" wrapText="1"/>
    </xf>
    <xf numFmtId="14" fontId="5" fillId="0" borderId="72" xfId="0" applyNumberFormat="1" applyFont="1" applyFill="1" applyBorder="1" applyAlignment="1">
      <alignment horizontal="center" vertical="center" wrapText="1"/>
    </xf>
    <xf numFmtId="14" fontId="5" fillId="0" borderId="77" xfId="0" applyNumberFormat="1" applyFont="1" applyFill="1" applyBorder="1" applyAlignment="1">
      <alignment horizontal="center" vertical="center" wrapText="1"/>
    </xf>
    <xf numFmtId="14" fontId="5" fillId="0" borderId="77" xfId="0" applyNumberFormat="1" applyFont="1" applyFill="1" applyBorder="1" applyAlignment="1">
      <alignment horizontal="left" vertical="top" wrapText="1"/>
    </xf>
    <xf numFmtId="164" fontId="5" fillId="0" borderId="58" xfId="0" applyNumberFormat="1" applyFont="1" applyFill="1" applyBorder="1" applyAlignment="1">
      <alignment horizontal="center" vertical="center" wrapText="1"/>
    </xf>
    <xf numFmtId="164" fontId="5" fillId="0" borderId="72" xfId="0" applyNumberFormat="1" applyFont="1" applyFill="1" applyBorder="1" applyAlignment="1">
      <alignment horizontal="center" vertical="center" wrapText="1"/>
    </xf>
    <xf numFmtId="164" fontId="5" fillId="0" borderId="77"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16" fillId="0" borderId="77" xfId="0" applyFont="1" applyFill="1" applyBorder="1" applyAlignment="1">
      <alignment horizontal="left" vertical="center" wrapText="1"/>
    </xf>
    <xf numFmtId="0" fontId="16" fillId="0" borderId="77" xfId="0" applyFont="1" applyFill="1" applyBorder="1" applyAlignment="1">
      <alignment vertical="top" wrapText="1"/>
    </xf>
    <xf numFmtId="0" fontId="16" fillId="0" borderId="77" xfId="0" applyFont="1" applyFill="1" applyBorder="1" applyAlignment="1">
      <alignment horizontal="center" vertical="top" wrapText="1"/>
    </xf>
    <xf numFmtId="2" fontId="5" fillId="0" borderId="58" xfId="0" applyNumberFormat="1" applyFont="1" applyFill="1" applyBorder="1" applyAlignment="1">
      <alignment horizontal="left" vertical="top" wrapText="1"/>
    </xf>
    <xf numFmtId="2" fontId="5" fillId="0" borderId="77" xfId="0" applyNumberFormat="1" applyFont="1" applyFill="1" applyBorder="1" applyAlignment="1">
      <alignment horizontal="left" vertical="top" wrapText="1"/>
    </xf>
    <xf numFmtId="0" fontId="5" fillId="0" borderId="25" xfId="0" applyNumberFormat="1" applyFont="1" applyFill="1" applyBorder="1" applyAlignment="1">
      <alignment horizontal="left" vertical="top" wrapText="1"/>
    </xf>
    <xf numFmtId="166" fontId="5" fillId="0" borderId="25" xfId="0" applyNumberFormat="1" applyFont="1" applyFill="1" applyBorder="1" applyAlignment="1" applyProtection="1">
      <alignment horizontal="left" vertical="top" wrapText="1"/>
    </xf>
    <xf numFmtId="0" fontId="5" fillId="0" borderId="58" xfId="2" applyFont="1" applyFill="1" applyBorder="1" applyAlignment="1">
      <alignment horizontal="left" vertical="top" wrapText="1"/>
    </xf>
    <xf numFmtId="0" fontId="5" fillId="0" borderId="72" xfId="2" applyFont="1" applyFill="1" applyBorder="1" applyAlignment="1">
      <alignment horizontal="left" vertical="top" wrapText="1"/>
    </xf>
    <xf numFmtId="166" fontId="5" fillId="0" borderId="25" xfId="7" applyNumberFormat="1" applyFont="1" applyFill="1" applyBorder="1" applyAlignment="1">
      <alignment horizontal="left" vertical="top" wrapText="1"/>
    </xf>
    <xf numFmtId="166" fontId="5" fillId="0" borderId="58" xfId="7" applyNumberFormat="1" applyFont="1" applyFill="1" applyBorder="1" applyAlignment="1">
      <alignment horizontal="left" vertical="top" wrapText="1"/>
    </xf>
    <xf numFmtId="166" fontId="5" fillId="0" borderId="72" xfId="7" applyNumberFormat="1" applyFont="1" applyFill="1" applyBorder="1" applyAlignment="1">
      <alignment horizontal="left" vertical="top" wrapText="1"/>
    </xf>
    <xf numFmtId="166" fontId="5" fillId="0" borderId="77" xfId="7" applyNumberFormat="1" applyFont="1" applyFill="1" applyBorder="1" applyAlignment="1">
      <alignment horizontal="left" vertical="top" wrapText="1"/>
    </xf>
    <xf numFmtId="0" fontId="5" fillId="0" borderId="25" xfId="8" applyFont="1" applyFill="1" applyBorder="1" applyAlignment="1">
      <alignment horizontal="left" vertical="top" wrapText="1"/>
    </xf>
    <xf numFmtId="164" fontId="5" fillId="0" borderId="25" xfId="8" applyNumberFormat="1" applyFont="1" applyFill="1" applyBorder="1" applyAlignment="1">
      <alignment horizontal="center" vertical="center" wrapText="1"/>
    </xf>
    <xf numFmtId="0" fontId="5" fillId="0" borderId="25" xfId="8" applyFont="1" applyFill="1" applyBorder="1" applyAlignment="1">
      <alignment horizontal="center" vertical="top" wrapText="1"/>
    </xf>
    <xf numFmtId="0" fontId="5" fillId="0" borderId="58" xfId="2" applyFont="1" applyFill="1" applyBorder="1" applyAlignment="1">
      <alignment horizontal="center" vertical="center" wrapText="1"/>
    </xf>
    <xf numFmtId="0" fontId="5" fillId="0" borderId="72" xfId="2" applyFont="1" applyFill="1" applyBorder="1" applyAlignment="1">
      <alignment horizontal="center" vertical="center" wrapText="1"/>
    </xf>
    <xf numFmtId="0" fontId="15" fillId="0" borderId="25" xfId="8" applyFont="1" applyFill="1" applyBorder="1" applyAlignment="1">
      <alignment horizontal="left" vertical="top" wrapText="1"/>
    </xf>
    <xf numFmtId="0" fontId="15" fillId="0" borderId="25" xfId="2" applyFont="1" applyFill="1" applyBorder="1" applyAlignment="1">
      <alignment horizontal="center" vertical="center" wrapText="1"/>
    </xf>
    <xf numFmtId="0" fontId="15" fillId="0" borderId="25" xfId="10" applyFont="1" applyFill="1" applyBorder="1" applyAlignment="1">
      <alignment horizontal="center" vertical="top" wrapText="1"/>
    </xf>
    <xf numFmtId="0" fontId="15" fillId="0" borderId="25" xfId="2" applyFont="1" applyFill="1" applyBorder="1" applyAlignment="1">
      <alignment horizontal="center" vertical="top" wrapText="1"/>
    </xf>
    <xf numFmtId="0" fontId="5" fillId="0" borderId="25" xfId="8" applyFont="1" applyFill="1" applyBorder="1" applyAlignment="1">
      <alignment horizontal="center" vertical="center" wrapText="1"/>
    </xf>
    <xf numFmtId="0" fontId="5" fillId="0" borderId="25" xfId="5" applyFont="1" applyFill="1" applyBorder="1" applyAlignment="1">
      <alignment horizontal="left" vertical="top" wrapText="1"/>
    </xf>
    <xf numFmtId="0" fontId="7" fillId="0" borderId="15" xfId="0" applyFont="1" applyFill="1" applyBorder="1" applyAlignment="1">
      <alignment horizontal="center"/>
    </xf>
    <xf numFmtId="0" fontId="7" fillId="0" borderId="17" xfId="0" applyFont="1" applyFill="1" applyBorder="1" applyAlignment="1">
      <alignment horizontal="center"/>
    </xf>
    <xf numFmtId="0" fontId="5" fillId="0" borderId="81" xfId="0" applyFont="1" applyFill="1" applyBorder="1" applyAlignment="1">
      <alignment horizontal="center" vertical="center" wrapText="1"/>
    </xf>
    <xf numFmtId="0" fontId="5" fillId="0" borderId="9" xfId="0" applyFont="1" applyFill="1" applyBorder="1" applyAlignment="1">
      <alignment horizontal="center" vertical="center" wrapText="1"/>
    </xf>
    <xf numFmtId="14" fontId="5" fillId="0" borderId="25" xfId="0" applyNumberFormat="1" applyFont="1" applyFill="1" applyBorder="1" applyAlignment="1">
      <alignment horizontal="center" vertical="top" wrapText="1"/>
    </xf>
    <xf numFmtId="0" fontId="7" fillId="0" borderId="25" xfId="0" applyFont="1" applyFill="1" applyBorder="1" applyAlignment="1">
      <alignment horizontal="center" vertical="top" wrapText="1"/>
    </xf>
    <xf numFmtId="14" fontId="5" fillId="0" borderId="84" xfId="0" applyNumberFormat="1" applyFont="1" applyFill="1" applyBorder="1" applyAlignment="1">
      <alignment horizontal="center" vertical="top" wrapText="1"/>
    </xf>
    <xf numFmtId="0" fontId="5" fillId="0" borderId="84" xfId="0" applyFont="1" applyFill="1" applyBorder="1" applyAlignment="1">
      <alignment horizontal="left" vertical="top" wrapText="1"/>
    </xf>
    <xf numFmtId="0" fontId="5" fillId="0" borderId="84" xfId="0" applyFont="1" applyFill="1" applyBorder="1" applyAlignment="1">
      <alignment horizontal="center" vertical="center" wrapText="1"/>
    </xf>
    <xf numFmtId="0" fontId="5" fillId="0" borderId="84" xfId="0" applyFont="1" applyFill="1" applyBorder="1" applyAlignment="1">
      <alignment horizontal="center" vertical="top" wrapText="1"/>
    </xf>
    <xf numFmtId="0" fontId="5" fillId="0" borderId="89" xfId="0" applyFont="1" applyFill="1" applyBorder="1" applyAlignment="1">
      <alignment horizontal="left" vertical="top" wrapText="1"/>
    </xf>
    <xf numFmtId="0" fontId="5" fillId="0" borderId="88" xfId="0" applyFont="1" applyFill="1" applyBorder="1" applyAlignment="1">
      <alignment horizontal="left" vertical="top" wrapText="1"/>
    </xf>
    <xf numFmtId="166" fontId="5" fillId="0" borderId="58" xfId="0" applyNumberFormat="1" applyFont="1" applyFill="1" applyBorder="1" applyAlignment="1" applyProtection="1">
      <alignment horizontal="left" vertical="top" wrapText="1"/>
    </xf>
    <xf numFmtId="166" fontId="5" fillId="0" borderId="77" xfId="0" applyNumberFormat="1" applyFont="1" applyFill="1" applyBorder="1" applyAlignment="1" applyProtection="1">
      <alignment horizontal="left" vertical="top" wrapText="1"/>
    </xf>
    <xf numFmtId="0" fontId="5" fillId="0" borderId="237" xfId="0" applyFont="1" applyFill="1" applyBorder="1" applyAlignment="1">
      <alignment horizontal="left" vertical="top" wrapText="1"/>
    </xf>
    <xf numFmtId="0" fontId="5" fillId="0" borderId="124" xfId="0" applyFont="1" applyFill="1" applyBorder="1" applyAlignment="1">
      <alignment horizontal="left" vertical="top" wrapText="1"/>
    </xf>
    <xf numFmtId="14" fontId="5" fillId="0" borderId="25" xfId="0" applyNumberFormat="1" applyFont="1" applyFill="1" applyBorder="1" applyAlignment="1">
      <alignment horizontal="center" vertical="center" wrapText="1"/>
    </xf>
    <xf numFmtId="0" fontId="7" fillId="0" borderId="92" xfId="0" applyFont="1" applyFill="1" applyBorder="1" applyAlignment="1">
      <alignment horizontal="center" vertical="top" wrapText="1"/>
    </xf>
    <xf numFmtId="0" fontId="5" fillId="0" borderId="79"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7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25" xfId="6" applyFont="1" applyFill="1" applyBorder="1" applyAlignment="1">
      <alignment horizontal="center" vertical="top" wrapText="1"/>
    </xf>
    <xf numFmtId="0" fontId="5" fillId="0" borderId="58" xfId="6" applyFont="1" applyFill="1" applyBorder="1" applyAlignment="1">
      <alignment horizontal="center" vertical="top" wrapText="1"/>
    </xf>
    <xf numFmtId="0" fontId="5" fillId="0" borderId="72" xfId="6" applyFont="1" applyFill="1" applyBorder="1" applyAlignment="1">
      <alignment horizontal="center" vertical="top" wrapText="1"/>
    </xf>
    <xf numFmtId="0" fontId="5" fillId="0" borderId="77" xfId="6"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87"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90" xfId="0" applyFont="1" applyFill="1" applyBorder="1" applyAlignment="1">
      <alignment horizontal="center" vertical="top" wrapText="1"/>
    </xf>
    <xf numFmtId="0" fontId="7" fillId="0" borderId="87" xfId="0" applyFont="1" applyFill="1" applyBorder="1" applyAlignment="1">
      <alignment horizontal="center" vertical="top" wrapText="1"/>
    </xf>
    <xf numFmtId="0" fontId="5" fillId="0" borderId="89" xfId="0" applyFont="1" applyFill="1" applyBorder="1" applyAlignment="1">
      <alignment horizontal="center" vertical="center" wrapText="1"/>
    </xf>
    <xf numFmtId="0" fontId="5" fillId="0" borderId="89" xfId="6" applyFont="1" applyFill="1" applyBorder="1" applyAlignment="1">
      <alignment horizontal="center" vertical="top" wrapText="1"/>
    </xf>
    <xf numFmtId="0" fontId="5" fillId="0" borderId="31" xfId="6" applyFont="1" applyFill="1" applyBorder="1" applyAlignment="1">
      <alignment horizontal="center" vertical="top" wrapText="1"/>
    </xf>
    <xf numFmtId="0" fontId="5" fillId="0" borderId="89" xfId="6" applyFont="1" applyFill="1" applyBorder="1" applyAlignment="1">
      <alignment horizontal="center" vertical="center" wrapText="1"/>
    </xf>
    <xf numFmtId="0" fontId="5" fillId="0" borderId="31" xfId="6" applyFont="1" applyFill="1" applyBorder="1" applyAlignment="1">
      <alignment horizontal="center" vertical="center" wrapText="1"/>
    </xf>
    <xf numFmtId="0" fontId="7" fillId="0" borderId="12" xfId="0" applyFont="1" applyFill="1" applyBorder="1" applyAlignment="1">
      <alignment horizontal="center"/>
    </xf>
    <xf numFmtId="0" fontId="7" fillId="0" borderId="14" xfId="0" applyFont="1" applyFill="1" applyBorder="1" applyAlignment="1">
      <alignment horizontal="center"/>
    </xf>
    <xf numFmtId="0" fontId="5" fillId="0" borderId="89" xfId="0" applyFont="1" applyFill="1" applyBorder="1" applyAlignment="1">
      <alignment horizontal="center" vertical="top" wrapText="1"/>
    </xf>
    <xf numFmtId="0" fontId="5" fillId="0" borderId="33" xfId="0" applyFont="1" applyFill="1" applyBorder="1" applyAlignment="1">
      <alignment horizontal="left" vertical="top" wrapText="1"/>
    </xf>
    <xf numFmtId="0" fontId="5" fillId="0" borderId="98" xfId="0" applyFont="1" applyFill="1" applyBorder="1" applyAlignment="1">
      <alignment horizontal="center" vertical="center" wrapText="1"/>
    </xf>
    <xf numFmtId="0" fontId="5" fillId="0" borderId="89" xfId="0" applyFont="1" applyFill="1" applyBorder="1" applyAlignment="1">
      <alignment horizontal="left" vertical="center" wrapText="1"/>
    </xf>
    <xf numFmtId="0" fontId="5" fillId="0" borderId="97"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5" fillId="0" borderId="103" xfId="0" applyFont="1" applyFill="1" applyBorder="1" applyAlignment="1">
      <alignment horizontal="left" vertical="center" wrapText="1"/>
    </xf>
    <xf numFmtId="164" fontId="5" fillId="0" borderId="103" xfId="8" applyNumberFormat="1" applyFont="1" applyFill="1" applyBorder="1" applyAlignment="1">
      <alignment horizontal="center" vertical="center" wrapText="1"/>
    </xf>
    <xf numFmtId="164" fontId="5" fillId="0" borderId="72" xfId="8" applyNumberFormat="1" applyFont="1" applyFill="1" applyBorder="1" applyAlignment="1">
      <alignment horizontal="center" vertical="center" wrapText="1"/>
    </xf>
    <xf numFmtId="164" fontId="5" fillId="0" borderId="31" xfId="8" applyNumberFormat="1" applyFont="1" applyFill="1" applyBorder="1" applyAlignment="1">
      <alignment horizontal="center" vertical="center" wrapText="1"/>
    </xf>
    <xf numFmtId="0" fontId="5" fillId="0" borderId="103" xfId="8" applyFont="1" applyFill="1" applyBorder="1" applyAlignment="1">
      <alignment horizontal="center" vertical="top" wrapText="1"/>
    </xf>
    <xf numFmtId="0" fontId="5" fillId="0" borderId="72" xfId="8" applyFont="1" applyFill="1" applyBorder="1" applyAlignment="1">
      <alignment horizontal="center" vertical="top" wrapText="1"/>
    </xf>
    <xf numFmtId="0" fontId="5" fillId="0" borderId="31" xfId="8" applyFont="1" applyFill="1" applyBorder="1" applyAlignment="1">
      <alignment horizontal="center" vertical="top" wrapText="1"/>
    </xf>
    <xf numFmtId="0" fontId="5" fillId="0" borderId="103" xfId="2" applyFont="1" applyFill="1" applyBorder="1" applyAlignment="1">
      <alignment horizontal="left" vertical="top" wrapText="1"/>
    </xf>
    <xf numFmtId="0" fontId="5" fillId="0" borderId="99" xfId="2" applyFont="1" applyFill="1" applyBorder="1" applyAlignment="1">
      <alignment horizontal="left" vertical="top" wrapText="1"/>
    </xf>
    <xf numFmtId="0" fontId="5" fillId="0" borderId="101" xfId="2" applyFont="1" applyFill="1" applyBorder="1" applyAlignment="1">
      <alignment horizontal="left" vertical="top" wrapText="1"/>
    </xf>
    <xf numFmtId="0" fontId="5" fillId="0" borderId="103" xfId="8" applyFont="1" applyFill="1" applyBorder="1" applyAlignment="1">
      <alignment horizontal="left" vertical="top" wrapText="1"/>
    </xf>
    <xf numFmtId="0" fontId="5" fillId="0" borderId="31" xfId="8" applyFont="1" applyFill="1" applyBorder="1" applyAlignment="1">
      <alignment horizontal="left" vertical="top" wrapText="1"/>
    </xf>
    <xf numFmtId="0" fontId="5" fillId="0" borderId="104" xfId="8" applyFont="1" applyFill="1" applyBorder="1" applyAlignment="1">
      <alignment horizontal="center" vertical="top" wrapText="1"/>
    </xf>
    <xf numFmtId="0" fontId="5" fillId="0" borderId="106" xfId="8" applyFont="1" applyFill="1" applyBorder="1" applyAlignment="1">
      <alignment horizontal="center" vertical="top" wrapText="1"/>
    </xf>
    <xf numFmtId="0" fontId="5" fillId="0" borderId="107" xfId="8" applyFont="1" applyFill="1" applyBorder="1" applyAlignment="1">
      <alignment horizontal="center" vertical="top" wrapText="1"/>
    </xf>
    <xf numFmtId="0" fontId="5" fillId="0" borderId="108" xfId="8" applyFont="1" applyFill="1" applyBorder="1" applyAlignment="1">
      <alignment horizontal="center" vertical="top" wrapText="1"/>
    </xf>
    <xf numFmtId="0" fontId="5" fillId="0" borderId="103" xfId="0" applyFont="1" applyFill="1" applyBorder="1" applyAlignment="1">
      <alignment horizontal="left" vertical="top" wrapText="1"/>
    </xf>
    <xf numFmtId="0" fontId="5" fillId="0" borderId="119" xfId="0" applyFont="1" applyFill="1" applyBorder="1" applyAlignment="1">
      <alignment horizontal="left" vertical="top" wrapText="1"/>
    </xf>
    <xf numFmtId="0" fontId="5" fillId="0" borderId="103" xfId="0" applyFont="1" applyFill="1" applyBorder="1" applyAlignment="1">
      <alignment horizontal="center" vertical="center" wrapText="1"/>
    </xf>
    <xf numFmtId="0" fontId="5" fillId="0" borderId="103" xfId="6" applyFont="1" applyFill="1" applyBorder="1" applyAlignment="1">
      <alignment horizontal="center" vertical="top" wrapText="1"/>
    </xf>
    <xf numFmtId="0" fontId="5" fillId="0" borderId="103" xfId="0" applyFont="1" applyFill="1" applyBorder="1" applyAlignment="1">
      <alignment horizontal="center" vertical="top" wrapText="1"/>
    </xf>
    <xf numFmtId="164" fontId="5" fillId="0" borderId="103" xfId="0" applyNumberFormat="1" applyFont="1" applyFill="1" applyBorder="1" applyAlignment="1">
      <alignment horizontal="center" vertical="center" wrapText="1"/>
    </xf>
    <xf numFmtId="164" fontId="5" fillId="0" borderId="31" xfId="0" applyNumberFormat="1" applyFont="1" applyFill="1" applyBorder="1" applyAlignment="1">
      <alignment horizontal="center" vertical="center" wrapText="1"/>
    </xf>
    <xf numFmtId="169" fontId="15" fillId="0" borderId="105" xfId="10" applyNumberFormat="1" applyFont="1" applyFill="1" applyBorder="1" applyAlignment="1">
      <alignment horizontal="center" vertical="center" wrapText="1"/>
    </xf>
    <xf numFmtId="169" fontId="15" fillId="0" borderId="112" xfId="10" applyNumberFormat="1" applyFont="1" applyFill="1" applyBorder="1" applyAlignment="1">
      <alignment horizontal="center" vertical="center" wrapText="1"/>
    </xf>
    <xf numFmtId="0" fontId="5" fillId="0" borderId="118" xfId="0" applyFont="1" applyFill="1" applyBorder="1" applyAlignment="1">
      <alignment horizontal="left" vertical="top" wrapText="1"/>
    </xf>
    <xf numFmtId="164" fontId="5" fillId="0" borderId="118" xfId="8" applyNumberFormat="1" applyFont="1" applyFill="1" applyBorder="1" applyAlignment="1">
      <alignment horizontal="center" vertical="center" wrapText="1"/>
    </xf>
    <xf numFmtId="164" fontId="5" fillId="0" borderId="119" xfId="8" applyNumberFormat="1" applyFont="1" applyFill="1" applyBorder="1" applyAlignment="1">
      <alignment horizontal="center" vertical="center" wrapText="1"/>
    </xf>
    <xf numFmtId="0" fontId="5" fillId="0" borderId="118" xfId="8" applyFont="1" applyFill="1" applyBorder="1" applyAlignment="1">
      <alignment horizontal="center" vertical="center" wrapText="1"/>
    </xf>
    <xf numFmtId="0" fontId="5" fillId="0" borderId="72" xfId="8" applyFont="1" applyFill="1" applyBorder="1" applyAlignment="1">
      <alignment horizontal="center" vertical="center" wrapText="1"/>
    </xf>
    <xf numFmtId="0" fontId="5" fillId="0" borderId="119" xfId="8" applyFont="1" applyFill="1" applyBorder="1" applyAlignment="1">
      <alignment horizontal="center" vertical="center" wrapText="1"/>
    </xf>
    <xf numFmtId="0" fontId="5" fillId="0" borderId="116" xfId="9" applyFont="1" applyFill="1" applyBorder="1" applyAlignment="1">
      <alignment horizontal="center" vertical="top" wrapText="1"/>
    </xf>
    <xf numFmtId="0" fontId="5" fillId="0" borderId="110" xfId="0" applyFont="1" applyFill="1" applyBorder="1" applyAlignment="1">
      <alignment horizontal="left" vertical="top" wrapText="1"/>
    </xf>
    <xf numFmtId="0" fontId="5" fillId="0" borderId="118" xfId="0" applyFont="1" applyFill="1" applyBorder="1" applyAlignment="1">
      <alignment horizontal="center" vertical="center" wrapText="1"/>
    </xf>
    <xf numFmtId="0" fontId="5" fillId="0" borderId="119" xfId="0" applyFont="1" applyFill="1" applyBorder="1" applyAlignment="1">
      <alignment horizontal="center" vertical="center" wrapText="1"/>
    </xf>
    <xf numFmtId="0" fontId="5" fillId="0" borderId="118" xfId="0" applyFont="1" applyFill="1" applyBorder="1" applyAlignment="1">
      <alignment horizontal="center" vertical="top" wrapText="1"/>
    </xf>
    <xf numFmtId="0" fontId="5" fillId="0" borderId="119" xfId="0" applyFont="1" applyFill="1" applyBorder="1" applyAlignment="1">
      <alignment horizontal="center" vertical="top" wrapText="1"/>
    </xf>
    <xf numFmtId="0" fontId="5" fillId="0" borderId="116" xfId="0" applyFont="1" applyFill="1" applyBorder="1" applyAlignment="1">
      <alignment horizontal="left" vertical="top" wrapText="1"/>
    </xf>
    <xf numFmtId="0" fontId="5" fillId="0" borderId="116" xfId="0" applyFont="1" applyFill="1" applyBorder="1" applyAlignment="1">
      <alignment horizontal="center" vertical="center" wrapText="1"/>
    </xf>
    <xf numFmtId="0" fontId="5" fillId="0" borderId="116" xfId="0" applyFont="1" applyFill="1" applyBorder="1" applyAlignment="1">
      <alignment horizontal="center" vertical="top" wrapText="1"/>
    </xf>
    <xf numFmtId="0" fontId="5" fillId="0" borderId="118" xfId="0" applyFont="1" applyFill="1" applyBorder="1" applyAlignment="1">
      <alignment vertical="top" wrapText="1"/>
    </xf>
    <xf numFmtId="0" fontId="5" fillId="0" borderId="119" xfId="0" applyFont="1" applyFill="1" applyBorder="1" applyAlignment="1">
      <alignment vertical="top" wrapText="1"/>
    </xf>
    <xf numFmtId="0" fontId="5" fillId="0" borderId="118" xfId="6" applyFont="1" applyFill="1" applyBorder="1" applyAlignment="1">
      <alignment horizontal="center" vertical="top" wrapText="1"/>
    </xf>
    <xf numFmtId="0" fontId="5" fillId="0" borderId="119" xfId="6" applyFont="1" applyFill="1" applyBorder="1" applyAlignment="1">
      <alignment horizontal="center" vertical="top" wrapText="1"/>
    </xf>
    <xf numFmtId="0" fontId="5" fillId="0" borderId="118" xfId="2" applyFont="1" applyFill="1" applyBorder="1" applyAlignment="1">
      <alignment horizontal="left" vertical="top" wrapText="1"/>
    </xf>
    <xf numFmtId="0" fontId="5" fillId="0" borderId="119" xfId="2" applyFont="1" applyFill="1" applyBorder="1" applyAlignment="1">
      <alignment horizontal="left" vertical="top" wrapText="1"/>
    </xf>
    <xf numFmtId="164" fontId="5" fillId="0" borderId="118" xfId="0" applyNumberFormat="1" applyFont="1" applyFill="1" applyBorder="1" applyAlignment="1">
      <alignment horizontal="center" vertical="center" wrapText="1"/>
    </xf>
    <xf numFmtId="164" fontId="5" fillId="0" borderId="119" xfId="0" applyNumberFormat="1" applyFont="1" applyFill="1" applyBorder="1" applyAlignment="1">
      <alignment horizontal="center" vertical="center" wrapText="1"/>
    </xf>
    <xf numFmtId="0" fontId="5" fillId="0" borderId="118"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5" fillId="0" borderId="118" xfId="8" applyFont="1" applyFill="1" applyBorder="1" applyAlignment="1">
      <alignment vertical="top" wrapText="1"/>
    </xf>
    <xf numFmtId="0" fontId="5" fillId="0" borderId="119" xfId="8" applyFont="1" applyFill="1" applyBorder="1" applyAlignment="1">
      <alignment vertical="top" wrapText="1"/>
    </xf>
    <xf numFmtId="0" fontId="5" fillId="0" borderId="118" xfId="8" applyFont="1" applyFill="1" applyBorder="1" applyAlignment="1">
      <alignment horizontal="center" vertical="top" wrapText="1"/>
    </xf>
    <xf numFmtId="0" fontId="5" fillId="0" borderId="119" xfId="8" applyFont="1" applyFill="1" applyBorder="1" applyAlignment="1">
      <alignment horizontal="center" vertical="top" wrapText="1"/>
    </xf>
    <xf numFmtId="0" fontId="5" fillId="0" borderId="35" xfId="0" applyFont="1" applyFill="1" applyBorder="1" applyAlignment="1">
      <alignment horizontal="left" vertical="top" wrapText="1"/>
    </xf>
    <xf numFmtId="0" fontId="5" fillId="0" borderId="114" xfId="0" applyFont="1" applyFill="1" applyBorder="1" applyAlignment="1">
      <alignment horizontal="center" vertical="center" wrapText="1"/>
    </xf>
    <xf numFmtId="0" fontId="5" fillId="0" borderId="125" xfId="0" applyFont="1" applyFill="1" applyBorder="1" applyAlignment="1">
      <alignment horizontal="center" vertical="center" wrapText="1"/>
    </xf>
    <xf numFmtId="0" fontId="7" fillId="0" borderId="122"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26" xfId="0" applyFont="1" applyFill="1" applyBorder="1" applyAlignment="1">
      <alignment horizontal="left" vertical="top" wrapText="1"/>
    </xf>
    <xf numFmtId="0" fontId="5" fillId="0" borderId="126" xfId="0" applyFont="1" applyFill="1" applyBorder="1" applyAlignment="1">
      <alignment horizontal="center" vertical="center" wrapText="1"/>
    </xf>
    <xf numFmtId="0" fontId="5" fillId="0" borderId="12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24" xfId="0" applyFont="1" applyFill="1" applyBorder="1" applyAlignment="1">
      <alignment horizontal="center" vertical="center" wrapText="1"/>
    </xf>
    <xf numFmtId="0" fontId="5" fillId="0" borderId="123" xfId="0" applyFont="1" applyFill="1" applyBorder="1" applyAlignment="1">
      <alignment horizontal="left" vertical="top" wrapText="1"/>
    </xf>
    <xf numFmtId="0" fontId="5" fillId="0" borderId="128" xfId="0" applyFont="1" applyFill="1" applyBorder="1" applyAlignment="1">
      <alignment horizontal="left" vertical="top" wrapText="1"/>
    </xf>
    <xf numFmtId="0" fontId="5" fillId="0" borderId="127" xfId="0" applyFont="1" applyFill="1" applyBorder="1" applyAlignment="1">
      <alignment horizontal="center" vertical="top" wrapText="1"/>
    </xf>
    <xf numFmtId="0" fontId="5" fillId="0" borderId="126" xfId="0" applyFont="1" applyFill="1" applyBorder="1" applyAlignment="1">
      <alignment horizontal="center" vertical="top" wrapText="1"/>
    </xf>
    <xf numFmtId="0" fontId="5" fillId="0" borderId="127" xfId="0" applyFont="1" applyFill="1" applyBorder="1" applyAlignment="1">
      <alignment horizontal="left" vertical="top" wrapText="1"/>
    </xf>
    <xf numFmtId="0" fontId="5" fillId="0" borderId="127" xfId="0" applyFont="1" applyFill="1" applyBorder="1" applyAlignment="1">
      <alignment horizontal="center" vertical="center" wrapText="1"/>
    </xf>
    <xf numFmtId="0" fontId="5" fillId="0" borderId="118" xfId="1" applyFont="1" applyFill="1" applyBorder="1" applyAlignment="1">
      <alignment horizontal="center" vertical="top" wrapText="1"/>
    </xf>
    <xf numFmtId="0" fontId="5" fillId="0" borderId="118" xfId="1" applyFont="1" applyFill="1" applyBorder="1" applyAlignment="1">
      <alignment horizontal="center" vertical="center" wrapText="1"/>
    </xf>
    <xf numFmtId="0" fontId="5" fillId="0" borderId="118" xfId="1" applyFont="1" applyFill="1" applyBorder="1" applyAlignment="1">
      <alignment horizontal="left" vertical="top" wrapText="1"/>
    </xf>
    <xf numFmtId="164" fontId="5" fillId="0" borderId="100" xfId="0" applyNumberFormat="1" applyFont="1" applyFill="1" applyBorder="1" applyAlignment="1">
      <alignment horizontal="center" vertical="center" wrapText="1"/>
    </xf>
    <xf numFmtId="0" fontId="5" fillId="0" borderId="118" xfId="0" quotePrefix="1" applyFont="1" applyFill="1" applyBorder="1" applyAlignment="1">
      <alignment horizontal="left" vertical="top" wrapText="1"/>
    </xf>
    <xf numFmtId="0" fontId="8" fillId="0" borderId="118" xfId="0" applyFont="1" applyFill="1" applyBorder="1" applyAlignment="1">
      <alignment horizontal="center" vertical="top" wrapText="1"/>
    </xf>
    <xf numFmtId="0" fontId="8" fillId="0" borderId="118" xfId="1" applyFont="1" applyFill="1" applyBorder="1" applyAlignment="1">
      <alignment horizontal="center" vertical="top" wrapText="1"/>
    </xf>
    <xf numFmtId="0" fontId="8" fillId="0" borderId="72" xfId="1" applyFont="1" applyFill="1" applyBorder="1" applyAlignment="1">
      <alignment horizontal="center" vertical="top" wrapText="1"/>
    </xf>
    <xf numFmtId="0" fontId="8" fillId="0" borderId="118"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118" xfId="1" applyFont="1" applyFill="1" applyBorder="1" applyAlignment="1">
      <alignment horizontal="left" vertical="top" wrapText="1"/>
    </xf>
    <xf numFmtId="0" fontId="5" fillId="0" borderId="118" xfId="2" applyFont="1" applyFill="1" applyBorder="1" applyAlignment="1">
      <alignment horizontal="center" vertical="top" wrapText="1"/>
    </xf>
    <xf numFmtId="0" fontId="5" fillId="0" borderId="72" xfId="2" applyFont="1" applyFill="1" applyBorder="1" applyAlignment="1">
      <alignment horizontal="center" vertical="top" wrapText="1"/>
    </xf>
    <xf numFmtId="0" fontId="5" fillId="0" borderId="129" xfId="0" applyFont="1" applyFill="1" applyBorder="1" applyAlignment="1">
      <alignment horizontal="left" vertical="top" wrapText="1"/>
    </xf>
    <xf numFmtId="0" fontId="5" fillId="0" borderId="126" xfId="1" applyFont="1" applyFill="1" applyBorder="1" applyAlignment="1">
      <alignment horizontal="center" vertical="top" wrapText="1"/>
    </xf>
    <xf numFmtId="0" fontId="5" fillId="0" borderId="127" xfId="1" applyFont="1" applyFill="1" applyBorder="1" applyAlignment="1">
      <alignment horizontal="center" vertical="top" wrapText="1"/>
    </xf>
    <xf numFmtId="0" fontId="5" fillId="0" borderId="118" xfId="1" applyFont="1" applyFill="1" applyBorder="1" applyAlignment="1">
      <alignment vertical="top" wrapText="1"/>
    </xf>
    <xf numFmtId="0" fontId="4" fillId="0" borderId="118" xfId="0" applyFont="1" applyFill="1" applyBorder="1" applyAlignment="1">
      <alignment horizontal="left" vertical="top" wrapText="1"/>
    </xf>
    <xf numFmtId="0" fontId="4" fillId="0" borderId="72"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118"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18" xfId="0" applyFont="1" applyFill="1" applyBorder="1" applyAlignment="1">
      <alignment vertical="top" wrapText="1"/>
    </xf>
    <xf numFmtId="0" fontId="4" fillId="0" borderId="72" xfId="0" applyFont="1" applyFill="1" applyBorder="1" applyAlignment="1">
      <alignment vertical="top" wrapText="1"/>
    </xf>
    <xf numFmtId="0" fontId="4" fillId="0" borderId="31" xfId="0" applyFont="1" applyFill="1" applyBorder="1" applyAlignment="1">
      <alignment vertical="top" wrapText="1"/>
    </xf>
    <xf numFmtId="164" fontId="5" fillId="0" borderId="118" xfId="0" applyNumberFormat="1" applyFont="1" applyFill="1" applyBorder="1" applyAlignment="1">
      <alignment horizontal="left" vertical="top" wrapText="1"/>
    </xf>
    <xf numFmtId="164" fontId="5" fillId="0" borderId="72" xfId="0" applyNumberFormat="1" applyFont="1" applyFill="1" applyBorder="1" applyAlignment="1">
      <alignment horizontal="left" vertical="top" wrapText="1"/>
    </xf>
    <xf numFmtId="164" fontId="8" fillId="0" borderId="118" xfId="0" applyNumberFormat="1" applyFont="1" applyFill="1" applyBorder="1" applyAlignment="1">
      <alignment horizontal="left" vertical="top" wrapText="1"/>
    </xf>
    <xf numFmtId="164" fontId="8" fillId="0" borderId="72" xfId="0" applyNumberFormat="1" applyFont="1" applyFill="1" applyBorder="1" applyAlignment="1">
      <alignment horizontal="left" vertical="top" wrapText="1"/>
    </xf>
    <xf numFmtId="164" fontId="8" fillId="0" borderId="31" xfId="0" applyNumberFormat="1" applyFont="1" applyFill="1" applyBorder="1" applyAlignment="1">
      <alignment horizontal="left" vertical="top" wrapText="1"/>
    </xf>
    <xf numFmtId="0" fontId="5" fillId="0" borderId="130" xfId="0" applyFont="1" applyFill="1" applyBorder="1" applyAlignment="1">
      <alignment horizontal="left" vertical="top" wrapText="1"/>
    </xf>
    <xf numFmtId="0" fontId="5" fillId="0" borderId="92" xfId="0" applyFont="1" applyFill="1" applyBorder="1" applyAlignment="1">
      <alignment horizontal="left" vertical="top" wrapText="1"/>
    </xf>
    <xf numFmtId="0" fontId="5" fillId="0" borderId="100" xfId="0" applyFont="1" applyFill="1" applyBorder="1" applyAlignment="1">
      <alignment horizontal="left" vertical="center" wrapText="1"/>
    </xf>
    <xf numFmtId="164" fontId="8" fillId="0" borderId="100" xfId="0" applyNumberFormat="1" applyFont="1" applyFill="1" applyBorder="1" applyAlignment="1">
      <alignment horizontal="center" vertical="center" wrapText="1"/>
    </xf>
    <xf numFmtId="0" fontId="5" fillId="0" borderId="100" xfId="0" applyFont="1" applyFill="1" applyBorder="1" applyAlignment="1">
      <alignment horizontal="left" vertical="top" wrapText="1"/>
    </xf>
    <xf numFmtId="0" fontId="5" fillId="0" borderId="100" xfId="1" applyFont="1" applyFill="1" applyBorder="1" applyAlignment="1">
      <alignment horizontal="center" vertical="top" wrapText="1"/>
    </xf>
    <xf numFmtId="0" fontId="5" fillId="0" borderId="100" xfId="0" applyFont="1" applyFill="1" applyBorder="1" applyAlignment="1">
      <alignment horizontal="center" vertical="top" wrapText="1"/>
    </xf>
    <xf numFmtId="0" fontId="7" fillId="0" borderId="122" xfId="0" applyFont="1" applyFill="1" applyBorder="1" applyAlignment="1">
      <alignment horizontal="center" vertical="top" wrapText="1"/>
    </xf>
    <xf numFmtId="0" fontId="7" fillId="0" borderId="123" xfId="0" applyFont="1" applyFill="1" applyBorder="1" applyAlignment="1">
      <alignment horizontal="center" vertical="top" wrapText="1"/>
    </xf>
    <xf numFmtId="165" fontId="5" fillId="0" borderId="100" xfId="3" applyNumberFormat="1" applyFont="1" applyFill="1" applyBorder="1" applyAlignment="1">
      <alignment horizontal="left" vertical="top" wrapText="1"/>
    </xf>
    <xf numFmtId="0" fontId="5" fillId="0" borderId="100" xfId="1" applyFont="1" applyFill="1" applyBorder="1" applyAlignment="1">
      <alignment horizontal="left" vertical="top" wrapText="1"/>
    </xf>
    <xf numFmtId="0" fontId="5" fillId="0" borderId="100" xfId="0" applyFont="1" applyFill="1" applyBorder="1" applyAlignment="1">
      <alignment vertical="top" wrapText="1"/>
    </xf>
    <xf numFmtId="0" fontId="5" fillId="0" borderId="100" xfId="0" applyFont="1" applyFill="1" applyBorder="1" applyAlignment="1" applyProtection="1">
      <alignment horizontal="left" vertical="top" wrapText="1"/>
      <protection locked="0"/>
    </xf>
    <xf numFmtId="0" fontId="5" fillId="0" borderId="100" xfId="2" applyFont="1" applyFill="1" applyBorder="1" applyAlignment="1">
      <alignment horizontal="center" vertical="top" wrapText="1"/>
    </xf>
    <xf numFmtId="0" fontId="5" fillId="0" borderId="100" xfId="2" applyFont="1" applyFill="1" applyBorder="1" applyAlignment="1">
      <alignment horizontal="left" vertical="top" wrapText="1"/>
    </xf>
    <xf numFmtId="0" fontId="5" fillId="0" borderId="100" xfId="2" applyFont="1" applyFill="1" applyBorder="1" applyAlignment="1">
      <alignment horizontal="center" vertical="center" wrapText="1"/>
    </xf>
    <xf numFmtId="14" fontId="5" fillId="0" borderId="100" xfId="0" applyNumberFormat="1" applyFont="1" applyFill="1" applyBorder="1" applyAlignment="1">
      <alignment horizontal="left" vertical="top" wrapText="1"/>
    </xf>
    <xf numFmtId="0" fontId="5" fillId="0" borderId="118"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5" fillId="0" borderId="102" xfId="0" applyFont="1" applyFill="1" applyBorder="1" applyAlignment="1">
      <alignment horizontal="left" vertical="top" wrapText="1"/>
    </xf>
    <xf numFmtId="0" fontId="8" fillId="0" borderId="100" xfId="0" applyFont="1" applyFill="1" applyBorder="1" applyAlignment="1">
      <alignment horizontal="center" vertical="center" wrapText="1"/>
    </xf>
    <xf numFmtId="0" fontId="8" fillId="0" borderId="100" xfId="0" applyFont="1" applyFill="1" applyBorder="1" applyAlignment="1">
      <alignment horizontal="center" vertical="top" wrapText="1"/>
    </xf>
    <xf numFmtId="0" fontId="8" fillId="0" borderId="118" xfId="0" applyFont="1" applyFill="1" applyBorder="1" applyAlignment="1">
      <alignment horizontal="left" vertical="top" wrapText="1"/>
    </xf>
    <xf numFmtId="165" fontId="5" fillId="0" borderId="118" xfId="3" applyNumberFormat="1" applyFont="1" applyFill="1" applyBorder="1" applyAlignment="1">
      <alignment horizontal="left" vertical="top" wrapText="1"/>
    </xf>
    <xf numFmtId="165" fontId="5" fillId="0" borderId="72" xfId="3" applyNumberFormat="1" applyFont="1" applyFill="1" applyBorder="1" applyAlignment="1">
      <alignment horizontal="left" vertical="top" wrapText="1"/>
    </xf>
    <xf numFmtId="165" fontId="5" fillId="0" borderId="31" xfId="3" applyNumberFormat="1" applyFont="1" applyFill="1" applyBorder="1" applyAlignment="1">
      <alignment horizontal="left" vertical="top" wrapText="1"/>
    </xf>
    <xf numFmtId="0" fontId="8" fillId="0" borderId="118"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5" fillId="0" borderId="12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45" xfId="0" applyFont="1" applyFill="1" applyBorder="1" applyAlignment="1">
      <alignment horizontal="left" vertical="top" wrapText="1"/>
    </xf>
    <xf numFmtId="0" fontId="5" fillId="0" borderId="157" xfId="0" applyFont="1" applyFill="1" applyBorder="1" applyAlignment="1">
      <alignment horizontal="left" vertical="top" wrapText="1"/>
    </xf>
    <xf numFmtId="0" fontId="5" fillId="0" borderId="154" xfId="0" applyFont="1" applyFill="1" applyBorder="1" applyAlignment="1">
      <alignment horizontal="left" vertical="top" wrapText="1"/>
    </xf>
    <xf numFmtId="0" fontId="5" fillId="0" borderId="154" xfId="0" applyFont="1" applyFill="1" applyBorder="1" applyAlignment="1">
      <alignment horizontal="center" vertical="center" wrapText="1"/>
    </xf>
    <xf numFmtId="0" fontId="5" fillId="0" borderId="140" xfId="0" applyFont="1" applyFill="1" applyBorder="1" applyAlignment="1">
      <alignment horizontal="left" vertical="top" wrapText="1"/>
    </xf>
    <xf numFmtId="0" fontId="8" fillId="0" borderId="154" xfId="0" applyFont="1" applyFill="1" applyBorder="1" applyAlignment="1">
      <alignment horizontal="center" vertical="top" wrapText="1"/>
    </xf>
    <xf numFmtId="0" fontId="8" fillId="0" borderId="140" xfId="0" applyFont="1" applyFill="1" applyBorder="1" applyAlignment="1">
      <alignment horizontal="center" vertical="top" wrapText="1"/>
    </xf>
    <xf numFmtId="0" fontId="5" fillId="0" borderId="134" xfId="0" applyFont="1" applyFill="1" applyBorder="1" applyAlignment="1">
      <alignment horizontal="left" vertical="top" wrapText="1"/>
    </xf>
    <xf numFmtId="0" fontId="5" fillId="0" borderId="141" xfId="0" applyFont="1" applyFill="1" applyBorder="1" applyAlignment="1">
      <alignment horizontal="left" vertical="top" wrapText="1"/>
    </xf>
    <xf numFmtId="0" fontId="5" fillId="0" borderId="133" xfId="0" applyFont="1" applyFill="1" applyBorder="1" applyAlignment="1">
      <alignment horizontal="center" vertical="center" wrapText="1"/>
    </xf>
    <xf numFmtId="0" fontId="5" fillId="0" borderId="140" xfId="0" applyFont="1" applyFill="1" applyBorder="1" applyAlignment="1">
      <alignment horizontal="center" vertical="center" wrapText="1"/>
    </xf>
    <xf numFmtId="0" fontId="5" fillId="0" borderId="147" xfId="0" applyFont="1" applyFill="1" applyBorder="1" applyAlignment="1">
      <alignment horizontal="center" vertical="center" wrapText="1"/>
    </xf>
    <xf numFmtId="0" fontId="5" fillId="0" borderId="154" xfId="0" applyFont="1" applyFill="1" applyBorder="1" applyAlignment="1">
      <alignment horizontal="center" vertical="top" wrapText="1"/>
    </xf>
    <xf numFmtId="0" fontId="5" fillId="0" borderId="140" xfId="0" applyFont="1" applyFill="1" applyBorder="1" applyAlignment="1">
      <alignment horizontal="center" vertical="top" wrapText="1"/>
    </xf>
    <xf numFmtId="0" fontId="5" fillId="0" borderId="154" xfId="0" applyFont="1" applyFill="1" applyBorder="1" applyAlignment="1">
      <alignment vertical="top" wrapText="1"/>
    </xf>
    <xf numFmtId="0" fontId="5" fillId="0" borderId="140" xfId="0" applyFont="1" applyFill="1" applyBorder="1" applyAlignment="1">
      <alignment vertical="top" wrapText="1"/>
    </xf>
    <xf numFmtId="166" fontId="5" fillId="0" borderId="154" xfId="0" applyNumberFormat="1" applyFont="1" applyFill="1" applyBorder="1" applyAlignment="1">
      <alignment vertical="top" wrapText="1"/>
    </xf>
    <xf numFmtId="166" fontId="5" fillId="0" borderId="140" xfId="0" applyNumberFormat="1" applyFont="1" applyFill="1" applyBorder="1" applyAlignment="1">
      <alignment vertical="top" wrapText="1"/>
    </xf>
    <xf numFmtId="0" fontId="5" fillId="0" borderId="154" xfId="0" applyFont="1" applyFill="1" applyBorder="1" applyAlignment="1">
      <alignment horizontal="left" vertical="center" wrapText="1"/>
    </xf>
    <xf numFmtId="0" fontId="5" fillId="0" borderId="140" xfId="0" applyFont="1" applyFill="1" applyBorder="1" applyAlignment="1">
      <alignment horizontal="left" vertical="center" wrapText="1"/>
    </xf>
    <xf numFmtId="0" fontId="5" fillId="0" borderId="154" xfId="1" applyFont="1" applyFill="1" applyBorder="1" applyAlignment="1">
      <alignment horizontal="center" vertical="center" wrapText="1"/>
    </xf>
    <xf numFmtId="0" fontId="5" fillId="0" borderId="140" xfId="1" applyFont="1" applyFill="1" applyBorder="1" applyAlignment="1">
      <alignment horizontal="center" vertical="center" wrapText="1"/>
    </xf>
    <xf numFmtId="0" fontId="5" fillId="0" borderId="154" xfId="1" applyFont="1" applyFill="1" applyBorder="1" applyAlignment="1">
      <alignment horizontal="left" vertical="top" wrapText="1"/>
    </xf>
    <xf numFmtId="0" fontId="5" fillId="0" borderId="140" xfId="1" applyFont="1" applyFill="1" applyBorder="1" applyAlignment="1">
      <alignment horizontal="left" vertical="top" wrapText="1"/>
    </xf>
    <xf numFmtId="0" fontId="5" fillId="0" borderId="154" xfId="4" applyFont="1" applyFill="1" applyBorder="1" applyAlignment="1">
      <alignment horizontal="left" vertical="top" wrapText="1"/>
    </xf>
    <xf numFmtId="0" fontId="8" fillId="0" borderId="154" xfId="0" applyFont="1" applyFill="1" applyBorder="1" applyAlignment="1">
      <alignment horizontal="left" vertical="top" wrapText="1"/>
    </xf>
    <xf numFmtId="0" fontId="8" fillId="0" borderId="140" xfId="0" applyFont="1" applyFill="1" applyBorder="1" applyAlignment="1">
      <alignment horizontal="left" vertical="top" wrapText="1"/>
    </xf>
    <xf numFmtId="0" fontId="5" fillId="0" borderId="147" xfId="0" applyFont="1" applyFill="1" applyBorder="1" applyAlignment="1">
      <alignment horizontal="left" vertical="top" wrapText="1"/>
    </xf>
    <xf numFmtId="0" fontId="8" fillId="0" borderId="154" xfId="0" applyFont="1" applyFill="1" applyBorder="1" applyAlignment="1">
      <alignment horizontal="center" vertical="center" wrapText="1"/>
    </xf>
    <xf numFmtId="0" fontId="8" fillId="0" borderId="140" xfId="0" applyFont="1" applyFill="1" applyBorder="1" applyAlignment="1">
      <alignment horizontal="center" vertical="center" wrapText="1"/>
    </xf>
    <xf numFmtId="0" fontId="8" fillId="0" borderId="154" xfId="1" applyFont="1" applyFill="1" applyBorder="1" applyAlignment="1">
      <alignment horizontal="center" vertical="center" wrapText="1"/>
    </xf>
    <xf numFmtId="0" fontId="8" fillId="0" borderId="140" xfId="1" applyFont="1" applyFill="1" applyBorder="1" applyAlignment="1">
      <alignment horizontal="center" vertical="center" wrapText="1"/>
    </xf>
    <xf numFmtId="0" fontId="8" fillId="0" borderId="154" xfId="1" applyFont="1" applyFill="1" applyBorder="1" applyAlignment="1">
      <alignment horizontal="left" vertical="top" wrapText="1"/>
    </xf>
    <xf numFmtId="0" fontId="8" fillId="0" borderId="140" xfId="1" applyFont="1" applyFill="1" applyBorder="1" applyAlignment="1">
      <alignment horizontal="left" vertical="top" wrapText="1"/>
    </xf>
    <xf numFmtId="0" fontId="8" fillId="0" borderId="154" xfId="1" applyFont="1" applyFill="1" applyBorder="1" applyAlignment="1">
      <alignment vertical="top" wrapText="1"/>
    </xf>
    <xf numFmtId="0" fontId="8" fillId="0" borderId="72" xfId="1" applyFont="1" applyFill="1" applyBorder="1" applyAlignment="1">
      <alignment vertical="top" wrapText="1"/>
    </xf>
    <xf numFmtId="0" fontId="8" fillId="0" borderId="140" xfId="1" applyFont="1" applyFill="1" applyBorder="1" applyAlignment="1">
      <alignment vertical="top" wrapText="1"/>
    </xf>
    <xf numFmtId="0" fontId="5" fillId="0" borderId="147" xfId="0" applyFont="1" applyFill="1" applyBorder="1" applyAlignment="1">
      <alignment vertical="top" wrapText="1"/>
    </xf>
    <xf numFmtId="0" fontId="4" fillId="0" borderId="154"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140" xfId="0" applyFont="1" applyFill="1" applyBorder="1" applyAlignment="1">
      <alignment horizontal="left" vertical="center" wrapText="1"/>
    </xf>
    <xf numFmtId="0" fontId="4" fillId="0" borderId="154" xfId="0" applyFont="1" applyFill="1" applyBorder="1" applyAlignment="1">
      <alignment horizontal="center" vertical="center" wrapText="1"/>
    </xf>
    <xf numFmtId="0" fontId="4" fillId="0" borderId="140" xfId="0" applyFont="1" applyFill="1" applyBorder="1" applyAlignment="1">
      <alignment horizontal="center" vertical="center" wrapText="1"/>
    </xf>
    <xf numFmtId="14" fontId="8" fillId="0" borderId="154" xfId="1" applyNumberFormat="1" applyFont="1" applyFill="1" applyBorder="1" applyAlignment="1">
      <alignment horizontal="center" vertical="center" wrapText="1"/>
    </xf>
    <xf numFmtId="14" fontId="8" fillId="0" borderId="72" xfId="1" applyNumberFormat="1" applyFont="1" applyFill="1" applyBorder="1" applyAlignment="1">
      <alignment horizontal="center" vertical="center" wrapText="1"/>
    </xf>
    <xf numFmtId="14" fontId="8" fillId="0" borderId="140" xfId="1" applyNumberFormat="1" applyFont="1" applyFill="1" applyBorder="1" applyAlignment="1">
      <alignment horizontal="center" vertical="center" wrapText="1"/>
    </xf>
    <xf numFmtId="166" fontId="5" fillId="0" borderId="154" xfId="0" applyNumberFormat="1" applyFont="1" applyFill="1" applyBorder="1" applyAlignment="1">
      <alignment horizontal="left" vertical="top" wrapText="1"/>
    </xf>
    <xf numFmtId="166" fontId="5" fillId="0" borderId="140" xfId="0" applyNumberFormat="1" applyFont="1" applyFill="1" applyBorder="1" applyAlignment="1">
      <alignment horizontal="left" vertical="top" wrapText="1"/>
    </xf>
    <xf numFmtId="14" fontId="5" fillId="0" borderId="126" xfId="0" applyNumberFormat="1" applyFont="1" applyFill="1" applyBorder="1" applyAlignment="1">
      <alignment horizontal="left" vertical="top" wrapText="1"/>
    </xf>
    <xf numFmtId="14" fontId="5" fillId="0" borderId="127" xfId="0" applyNumberFormat="1" applyFont="1" applyFill="1" applyBorder="1" applyAlignment="1">
      <alignment horizontal="left" vertical="top" wrapText="1"/>
    </xf>
    <xf numFmtId="0" fontId="5" fillId="0" borderId="165" xfId="0" applyFont="1" applyFill="1" applyBorder="1" applyAlignment="1">
      <alignment horizontal="left" vertical="top" wrapText="1"/>
    </xf>
    <xf numFmtId="0" fontId="5" fillId="0" borderId="166" xfId="0" applyFont="1" applyFill="1" applyBorder="1" applyAlignment="1">
      <alignment horizontal="left" vertical="top" wrapText="1"/>
    </xf>
    <xf numFmtId="0" fontId="5" fillId="0" borderId="167" xfId="0" applyFont="1" applyFill="1" applyBorder="1" applyAlignment="1">
      <alignment horizontal="left" vertical="top" wrapText="1"/>
    </xf>
    <xf numFmtId="0" fontId="5" fillId="0" borderId="168" xfId="0" applyFont="1" applyFill="1" applyBorder="1" applyAlignment="1">
      <alignment horizontal="left" vertical="top" wrapText="1"/>
    </xf>
    <xf numFmtId="0" fontId="5" fillId="0" borderId="154" xfId="2" applyFont="1" applyFill="1" applyBorder="1" applyAlignment="1">
      <alignment horizontal="center" vertical="top" wrapText="1"/>
    </xf>
    <xf numFmtId="0" fontId="5" fillId="0" borderId="140" xfId="2" applyFont="1" applyFill="1" applyBorder="1" applyAlignment="1">
      <alignment horizontal="center" vertical="top" wrapText="1"/>
    </xf>
    <xf numFmtId="0" fontId="5" fillId="0" borderId="154" xfId="2" applyFont="1" applyFill="1" applyBorder="1" applyAlignment="1">
      <alignment horizontal="left" vertical="top" wrapText="1"/>
    </xf>
    <xf numFmtId="0" fontId="5" fillId="0" borderId="140" xfId="2" applyFont="1" applyFill="1" applyBorder="1" applyAlignment="1">
      <alignment horizontal="left" vertical="top" wrapText="1"/>
    </xf>
    <xf numFmtId="0" fontId="5" fillId="0" borderId="154" xfId="0" applyFont="1" applyFill="1" applyBorder="1" applyAlignment="1" applyProtection="1">
      <alignment horizontal="left" vertical="top" wrapText="1"/>
      <protection locked="0"/>
    </xf>
    <xf numFmtId="0" fontId="5" fillId="0" borderId="140" xfId="0" applyFont="1" applyFill="1" applyBorder="1" applyAlignment="1" applyProtection="1">
      <alignment horizontal="left" vertical="top" wrapText="1"/>
      <protection locked="0"/>
    </xf>
    <xf numFmtId="0" fontId="7" fillId="0" borderId="169" xfId="0" applyFont="1" applyFill="1" applyBorder="1" applyAlignment="1">
      <alignment horizontal="center" vertical="top" wrapText="1"/>
    </xf>
    <xf numFmtId="0" fontId="7" fillId="0" borderId="170" xfId="0" applyFont="1" applyFill="1" applyBorder="1" applyAlignment="1">
      <alignment horizontal="center" vertical="top" wrapText="1"/>
    </xf>
    <xf numFmtId="0" fontId="7" fillId="0" borderId="128" xfId="0" applyFont="1" applyFill="1" applyBorder="1" applyAlignment="1">
      <alignment horizontal="center" vertical="top" wrapText="1"/>
    </xf>
    <xf numFmtId="0" fontId="5" fillId="0" borderId="126" xfId="0" applyFont="1" applyFill="1" applyBorder="1" applyAlignment="1">
      <alignment vertical="top" wrapText="1"/>
    </xf>
    <xf numFmtId="0" fontId="5" fillId="0" borderId="127" xfId="0" applyFont="1" applyFill="1" applyBorder="1" applyAlignment="1">
      <alignment vertical="top" wrapText="1"/>
    </xf>
    <xf numFmtId="0" fontId="5" fillId="0" borderId="154" xfId="0" applyFont="1" applyFill="1" applyBorder="1" applyAlignment="1" applyProtection="1">
      <alignment vertical="top" wrapText="1"/>
      <protection locked="0"/>
    </xf>
    <xf numFmtId="0" fontId="5" fillId="0" borderId="140" xfId="0" applyFont="1" applyFill="1" applyBorder="1" applyAlignment="1" applyProtection="1">
      <alignment vertical="top" wrapText="1"/>
      <protection locked="0"/>
    </xf>
    <xf numFmtId="0" fontId="5" fillId="0" borderId="126" xfId="2" applyFont="1" applyFill="1" applyBorder="1" applyAlignment="1">
      <alignment horizontal="left" vertical="top" wrapText="1"/>
    </xf>
    <xf numFmtId="0" fontId="5" fillId="0" borderId="72" xfId="0" applyFont="1" applyFill="1" applyBorder="1" applyAlignment="1" applyProtection="1">
      <alignment horizontal="left" vertical="top" wrapText="1"/>
      <protection locked="0"/>
    </xf>
    <xf numFmtId="0" fontId="5" fillId="0" borderId="142" xfId="0" applyFont="1" applyFill="1" applyBorder="1" applyAlignment="1">
      <alignment horizontal="left" vertical="top" wrapText="1"/>
    </xf>
    <xf numFmtId="14" fontId="5" fillId="0" borderId="154" xfId="0" applyNumberFormat="1" applyFont="1" applyFill="1" applyBorder="1" applyAlignment="1">
      <alignment horizontal="center" vertical="center" wrapText="1"/>
    </xf>
    <xf numFmtId="14" fontId="5" fillId="0" borderId="140" xfId="0" applyNumberFormat="1" applyFont="1" applyFill="1" applyBorder="1" applyAlignment="1">
      <alignment horizontal="center" vertical="center" wrapText="1"/>
    </xf>
    <xf numFmtId="14" fontId="5" fillId="0" borderId="154" xfId="0" applyNumberFormat="1" applyFont="1" applyFill="1" applyBorder="1" applyAlignment="1">
      <alignment horizontal="left" vertical="top" wrapText="1"/>
    </xf>
    <xf numFmtId="14" fontId="5" fillId="0" borderId="140" xfId="0" applyNumberFormat="1" applyFont="1" applyFill="1" applyBorder="1" applyAlignment="1">
      <alignment horizontal="left" vertical="top" wrapText="1"/>
    </xf>
    <xf numFmtId="164" fontId="5" fillId="0" borderId="147" xfId="0" applyNumberFormat="1" applyFont="1" applyFill="1" applyBorder="1" applyAlignment="1">
      <alignment horizontal="center" vertical="center" wrapText="1"/>
    </xf>
    <xf numFmtId="0" fontId="7" fillId="0" borderId="164" xfId="0" applyFont="1" applyFill="1" applyBorder="1" applyAlignment="1">
      <alignment horizontal="center" vertical="center" wrapText="1"/>
    </xf>
    <xf numFmtId="0" fontId="7" fillId="0" borderId="174" xfId="0" applyFont="1" applyFill="1" applyBorder="1" applyAlignment="1">
      <alignment horizontal="center" vertical="center" wrapText="1"/>
    </xf>
    <xf numFmtId="0" fontId="7" fillId="0" borderId="148" xfId="0" applyFont="1" applyFill="1" applyBorder="1" applyAlignment="1">
      <alignment horizontal="center" vertical="center" wrapText="1"/>
    </xf>
    <xf numFmtId="0" fontId="5" fillId="0" borderId="161" xfId="0" applyFont="1" applyFill="1" applyBorder="1" applyAlignment="1">
      <alignment horizontal="left" vertical="top" wrapText="1"/>
    </xf>
    <xf numFmtId="0" fontId="5" fillId="0" borderId="147" xfId="0" applyFont="1" applyFill="1" applyBorder="1" applyAlignment="1">
      <alignment horizontal="center" vertical="top" wrapText="1"/>
    </xf>
    <xf numFmtId="0" fontId="5" fillId="0" borderId="147" xfId="2" applyFont="1" applyFill="1" applyBorder="1" applyAlignment="1">
      <alignment horizontal="center" vertical="center" wrapText="1"/>
    </xf>
    <xf numFmtId="0" fontId="5" fillId="0" borderId="177" xfId="0" applyFont="1" applyFill="1" applyBorder="1" applyAlignment="1">
      <alignment horizontal="left" vertical="top" wrapText="1"/>
    </xf>
    <xf numFmtId="0" fontId="5" fillId="0" borderId="179" xfId="0" applyFont="1" applyFill="1" applyBorder="1" applyAlignment="1">
      <alignment horizontal="left" vertical="top" wrapText="1"/>
    </xf>
    <xf numFmtId="0" fontId="5" fillId="0" borderId="181" xfId="0" applyFont="1" applyFill="1" applyBorder="1" applyAlignment="1">
      <alignment horizontal="left" vertical="top" wrapText="1"/>
    </xf>
    <xf numFmtId="0" fontId="5" fillId="0" borderId="182" xfId="0" applyFont="1" applyFill="1" applyBorder="1" applyAlignment="1">
      <alignment horizontal="center" vertical="center" wrapText="1"/>
    </xf>
    <xf numFmtId="0" fontId="5" fillId="0" borderId="182" xfId="0" applyFont="1" applyFill="1" applyBorder="1" applyAlignment="1">
      <alignment horizontal="left" vertical="center" wrapText="1"/>
    </xf>
    <xf numFmtId="0" fontId="5" fillId="0" borderId="175"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180" xfId="0" applyFont="1" applyFill="1" applyBorder="1" applyAlignment="1">
      <alignment horizontal="center" vertical="center" wrapText="1"/>
    </xf>
    <xf numFmtId="0" fontId="5" fillId="0" borderId="140" xfId="2" applyFont="1" applyFill="1" applyBorder="1" applyAlignment="1">
      <alignment horizontal="center" vertical="center" wrapText="1"/>
    </xf>
    <xf numFmtId="0" fontId="5" fillId="0" borderId="184" xfId="0" applyFont="1" applyFill="1" applyBorder="1" applyAlignment="1">
      <alignment horizontal="left" vertical="top" wrapText="1"/>
    </xf>
    <xf numFmtId="0" fontId="5" fillId="0" borderId="178" xfId="0" applyFont="1" applyFill="1" applyBorder="1" applyAlignment="1">
      <alignment horizontal="left" vertical="top" wrapText="1"/>
    </xf>
    <xf numFmtId="0" fontId="5" fillId="0" borderId="178" xfId="2" applyFont="1" applyFill="1" applyBorder="1" applyAlignment="1">
      <alignment horizontal="center" vertical="center" wrapText="1"/>
    </xf>
    <xf numFmtId="0" fontId="5" fillId="0" borderId="178" xfId="0" applyFont="1" applyFill="1" applyBorder="1" applyAlignment="1">
      <alignment horizontal="center" vertical="top" wrapText="1"/>
    </xf>
    <xf numFmtId="0" fontId="4" fillId="0" borderId="184" xfId="0" applyFont="1" applyFill="1" applyBorder="1" applyAlignment="1">
      <alignment horizontal="center" vertical="center" wrapText="1"/>
    </xf>
    <xf numFmtId="0" fontId="4" fillId="0" borderId="184" xfId="0" applyFont="1" applyFill="1" applyBorder="1" applyAlignment="1">
      <alignment horizontal="left" vertical="center" wrapText="1"/>
    </xf>
    <xf numFmtId="0" fontId="5" fillId="0" borderId="184" xfId="0" applyFont="1" applyFill="1" applyBorder="1" applyAlignment="1">
      <alignment horizontal="center" vertical="top" wrapText="1"/>
    </xf>
    <xf numFmtId="0" fontId="5" fillId="0" borderId="118" xfId="0" applyNumberFormat="1" applyFont="1" applyFill="1" applyBorder="1" applyAlignment="1">
      <alignment horizontal="left" vertical="top" wrapText="1"/>
    </xf>
    <xf numFmtId="0" fontId="5" fillId="0" borderId="140" xfId="0" applyNumberFormat="1" applyFont="1" applyFill="1" applyBorder="1" applyAlignment="1">
      <alignment horizontal="left" vertical="top" wrapText="1"/>
    </xf>
    <xf numFmtId="166" fontId="5" fillId="0" borderId="118" xfId="0" applyNumberFormat="1" applyFont="1" applyFill="1" applyBorder="1" applyAlignment="1" applyProtection="1">
      <alignment horizontal="left" vertical="top" wrapText="1"/>
    </xf>
    <xf numFmtId="166" fontId="5" fillId="0" borderId="140" xfId="0" applyNumberFormat="1" applyFont="1" applyFill="1" applyBorder="1" applyAlignment="1" applyProtection="1">
      <alignment horizontal="left" vertical="top" wrapText="1"/>
    </xf>
    <xf numFmtId="0" fontId="4" fillId="0" borderId="118" xfId="0" applyFont="1" applyFill="1" applyBorder="1" applyAlignment="1">
      <alignment horizontal="left" vertical="center" wrapText="1"/>
    </xf>
    <xf numFmtId="0" fontId="4" fillId="0" borderId="140" xfId="0" applyFont="1" applyFill="1" applyBorder="1" applyAlignment="1">
      <alignment horizontal="left" vertical="top" wrapText="1"/>
    </xf>
    <xf numFmtId="0" fontId="5" fillId="0" borderId="89" xfId="2" applyFont="1" applyFill="1" applyBorder="1" applyAlignment="1">
      <alignment horizontal="center" vertical="center" wrapText="1"/>
    </xf>
    <xf numFmtId="0" fontId="5" fillId="0" borderId="185" xfId="0" applyFont="1" applyFill="1" applyBorder="1" applyAlignment="1">
      <alignment horizontal="left" vertical="top" wrapText="1"/>
    </xf>
    <xf numFmtId="0" fontId="5" fillId="0" borderId="108" xfId="2" applyFont="1" applyFill="1" applyBorder="1" applyAlignment="1">
      <alignment horizontal="center" vertical="center" wrapText="1"/>
    </xf>
    <xf numFmtId="0" fontId="5" fillId="0" borderId="189" xfId="2" applyFont="1" applyFill="1" applyBorder="1" applyAlignment="1">
      <alignment horizontal="center" vertical="center" wrapText="1"/>
    </xf>
    <xf numFmtId="0" fontId="5" fillId="0" borderId="179" xfId="2" applyFont="1" applyFill="1" applyBorder="1" applyAlignment="1">
      <alignment horizontal="center" vertical="center" wrapText="1"/>
    </xf>
    <xf numFmtId="0" fontId="5" fillId="0" borderId="190" xfId="2" applyFont="1" applyFill="1" applyBorder="1" applyAlignment="1">
      <alignment horizontal="center" vertical="center" wrapText="1"/>
    </xf>
    <xf numFmtId="0" fontId="5" fillId="0" borderId="89" xfId="2" applyFont="1" applyFill="1" applyBorder="1" applyAlignment="1">
      <alignment horizontal="left" vertical="top" wrapText="1"/>
    </xf>
    <xf numFmtId="0" fontId="5" fillId="0" borderId="186" xfId="2" applyFont="1" applyFill="1" applyBorder="1" applyAlignment="1">
      <alignment horizontal="center" vertical="center" wrapText="1"/>
    </xf>
    <xf numFmtId="0" fontId="5" fillId="0" borderId="28" xfId="2" applyFont="1" applyFill="1" applyBorder="1" applyAlignment="1">
      <alignment horizontal="center" vertical="center" wrapText="1"/>
    </xf>
    <xf numFmtId="0" fontId="5" fillId="0" borderId="187" xfId="0" applyFont="1" applyFill="1" applyBorder="1" applyAlignment="1">
      <alignment horizontal="center" vertical="top" wrapText="1"/>
    </xf>
    <xf numFmtId="0" fontId="5" fillId="0" borderId="188" xfId="0" applyFont="1" applyFill="1" applyBorder="1" applyAlignment="1">
      <alignment horizontal="center" vertical="top" wrapText="1"/>
    </xf>
    <xf numFmtId="0" fontId="5" fillId="0" borderId="194" xfId="0" applyFont="1" applyFill="1" applyBorder="1" applyAlignment="1">
      <alignment horizontal="left" vertical="top" wrapText="1"/>
    </xf>
    <xf numFmtId="0" fontId="5" fillId="0" borderId="195" xfId="0" applyFont="1" applyFill="1" applyBorder="1" applyAlignment="1">
      <alignment horizontal="left" vertical="top" wrapText="1"/>
    </xf>
    <xf numFmtId="0" fontId="5" fillId="0" borderId="191" xfId="2" applyFont="1" applyFill="1" applyBorder="1" applyAlignment="1">
      <alignment horizontal="center" vertical="center" wrapText="1"/>
    </xf>
    <xf numFmtId="0" fontId="5" fillId="0" borderId="192" xfId="2" applyFont="1" applyFill="1" applyBorder="1" applyAlignment="1">
      <alignment horizontal="center" vertical="center" wrapText="1"/>
    </xf>
    <xf numFmtId="0" fontId="5" fillId="0" borderId="89" xfId="2" applyFont="1" applyFill="1" applyBorder="1" applyAlignment="1">
      <alignment horizontal="center" vertical="top" wrapText="1"/>
    </xf>
    <xf numFmtId="0" fontId="5" fillId="0" borderId="196"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0" borderId="181" xfId="2" applyFont="1" applyFill="1" applyBorder="1" applyAlignment="1">
      <alignment horizontal="center" vertical="center" wrapText="1"/>
    </xf>
    <xf numFmtId="0" fontId="5" fillId="0" borderId="193" xfId="0" applyFont="1" applyFill="1" applyBorder="1" applyAlignment="1">
      <alignment horizontal="center" vertical="center" wrapText="1"/>
    </xf>
    <xf numFmtId="0" fontId="5" fillId="0" borderId="179" xfId="0" applyFont="1" applyFill="1" applyBorder="1" applyAlignment="1">
      <alignment horizontal="center" vertical="center" wrapText="1"/>
    </xf>
    <xf numFmtId="0" fontId="5" fillId="0" borderId="190" xfId="0" applyFont="1" applyFill="1" applyBorder="1" applyAlignment="1">
      <alignment horizontal="center" vertical="center" wrapText="1"/>
    </xf>
    <xf numFmtId="0" fontId="5" fillId="0" borderId="197" xfId="0" applyFont="1" applyFill="1" applyBorder="1" applyAlignment="1">
      <alignment horizontal="left" vertical="top" wrapText="1"/>
    </xf>
    <xf numFmtId="0" fontId="5" fillId="0" borderId="89" xfId="0" applyFont="1" applyFill="1" applyBorder="1" applyAlignment="1">
      <alignment vertical="top" wrapText="1"/>
    </xf>
    <xf numFmtId="0" fontId="5" fillId="0" borderId="151" xfId="0" applyFont="1" applyFill="1" applyBorder="1" applyAlignment="1">
      <alignment horizontal="left" vertical="top" wrapText="1"/>
    </xf>
    <xf numFmtId="0" fontId="5" fillId="0" borderId="158" xfId="0" applyFont="1" applyFill="1" applyBorder="1" applyAlignment="1">
      <alignment horizontal="left" vertical="top" wrapText="1"/>
    </xf>
    <xf numFmtId="0" fontId="5" fillId="0" borderId="158" xfId="0" applyFont="1" applyFill="1" applyBorder="1" applyAlignment="1">
      <alignment horizontal="center" vertical="center" wrapText="1"/>
    </xf>
    <xf numFmtId="14" fontId="5" fillId="0" borderId="151" xfId="0" applyNumberFormat="1" applyFont="1" applyFill="1" applyBorder="1" applyAlignment="1">
      <alignment horizontal="left" vertical="top" wrapText="1"/>
    </xf>
    <xf numFmtId="0" fontId="7" fillId="0" borderId="201" xfId="0" applyFont="1" applyFill="1" applyBorder="1" applyAlignment="1">
      <alignment horizontal="center"/>
    </xf>
    <xf numFmtId="0" fontId="5" fillId="0" borderId="151" xfId="2" applyFont="1" applyFill="1" applyBorder="1" applyAlignment="1">
      <alignment horizontal="center" vertical="top" wrapText="1"/>
    </xf>
    <xf numFmtId="0" fontId="5" fillId="0" borderId="151" xfId="0" applyFont="1" applyFill="1" applyBorder="1" applyAlignment="1">
      <alignment horizontal="center" vertical="top" wrapText="1"/>
    </xf>
    <xf numFmtId="0" fontId="5" fillId="0" borderId="209" xfId="0" applyFont="1" applyFill="1" applyBorder="1" applyAlignment="1">
      <alignment horizontal="left" vertical="top" wrapText="1"/>
    </xf>
    <xf numFmtId="0" fontId="5" fillId="0" borderId="108" xfId="0" applyFont="1" applyFill="1" applyBorder="1" applyAlignment="1">
      <alignment horizontal="left" vertical="top" wrapText="1"/>
    </xf>
    <xf numFmtId="0" fontId="5" fillId="0" borderId="21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211" xfId="0" applyFont="1" applyFill="1" applyBorder="1" applyAlignment="1">
      <alignment horizontal="center" vertical="center" wrapText="1"/>
    </xf>
    <xf numFmtId="0" fontId="5" fillId="0" borderId="214" xfId="0" applyFont="1" applyFill="1" applyBorder="1" applyAlignment="1">
      <alignment horizontal="center" vertical="center" wrapText="1"/>
    </xf>
    <xf numFmtId="0" fontId="7" fillId="0" borderId="203" xfId="0" applyFont="1" applyFill="1" applyBorder="1" applyAlignment="1">
      <alignment horizontal="center" vertical="top" wrapText="1"/>
    </xf>
    <xf numFmtId="0" fontId="5" fillId="0" borderId="230" xfId="0" applyFont="1" applyFill="1" applyBorder="1" applyAlignment="1">
      <alignment horizontal="left" vertical="top" wrapText="1"/>
    </xf>
    <xf numFmtId="0" fontId="5" fillId="0" borderId="204" xfId="0" applyFont="1" applyFill="1" applyBorder="1" applyAlignment="1">
      <alignment horizontal="left" vertical="top" wrapText="1"/>
    </xf>
    <xf numFmtId="0" fontId="5" fillId="0" borderId="189" xfId="0" applyFont="1" applyFill="1" applyBorder="1" applyAlignment="1">
      <alignment horizontal="left" vertical="top" wrapText="1"/>
    </xf>
    <xf numFmtId="0" fontId="5" fillId="0" borderId="205" xfId="0" applyFont="1" applyFill="1" applyBorder="1" applyAlignment="1">
      <alignment horizontal="center" vertical="center" wrapText="1"/>
    </xf>
    <xf numFmtId="0" fontId="5" fillId="0" borderId="135" xfId="0" applyFont="1" applyFill="1" applyBorder="1" applyAlignment="1">
      <alignment horizontal="center" vertical="center" wrapText="1"/>
    </xf>
    <xf numFmtId="0" fontId="5" fillId="0" borderId="206" xfId="0" applyFont="1" applyFill="1" applyBorder="1" applyAlignment="1">
      <alignment horizontal="center" vertical="center" wrapText="1"/>
    </xf>
    <xf numFmtId="0" fontId="5" fillId="0" borderId="208" xfId="0" applyFont="1" applyFill="1" applyBorder="1" applyAlignment="1">
      <alignment horizontal="center" vertical="center" wrapText="1"/>
    </xf>
    <xf numFmtId="0" fontId="5" fillId="0" borderId="143" xfId="0" applyFont="1" applyFill="1" applyBorder="1" applyAlignment="1">
      <alignment horizontal="center" vertical="center" wrapText="1"/>
    </xf>
    <xf numFmtId="14" fontId="5" fillId="0" borderId="89" xfId="0" applyNumberFormat="1" applyFont="1" applyFill="1" applyBorder="1" applyAlignment="1">
      <alignment horizontal="left" vertical="top" wrapText="1"/>
    </xf>
    <xf numFmtId="14" fontId="5" fillId="0" borderId="219" xfId="0" applyNumberFormat="1" applyFont="1" applyFill="1" applyBorder="1" applyAlignment="1">
      <alignment horizontal="left" vertical="top" wrapText="1"/>
    </xf>
    <xf numFmtId="0" fontId="5" fillId="0" borderId="217" xfId="0" applyFont="1" applyFill="1" applyBorder="1" applyAlignment="1">
      <alignment horizontal="center" vertical="center" wrapText="1"/>
    </xf>
    <xf numFmtId="0" fontId="5" fillId="0" borderId="136" xfId="0" applyFont="1" applyFill="1" applyBorder="1" applyAlignment="1">
      <alignment horizontal="center" vertical="center" wrapText="1"/>
    </xf>
    <xf numFmtId="0" fontId="5" fillId="0" borderId="218" xfId="0" applyFont="1" applyFill="1" applyBorder="1" applyAlignment="1">
      <alignment horizontal="center" vertical="center" wrapText="1"/>
    </xf>
    <xf numFmtId="0" fontId="5" fillId="0" borderId="186"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221" xfId="0" applyFont="1" applyFill="1" applyBorder="1" applyAlignment="1">
      <alignment horizontal="center" vertical="center" wrapText="1"/>
    </xf>
    <xf numFmtId="0" fontId="5" fillId="0" borderId="222" xfId="0" applyFont="1" applyFill="1" applyBorder="1" applyAlignment="1">
      <alignment horizontal="center" vertical="center" wrapText="1"/>
    </xf>
    <xf numFmtId="0" fontId="5" fillId="0" borderId="223" xfId="0" applyFont="1" applyFill="1" applyBorder="1" applyAlignment="1">
      <alignment horizontal="left" vertical="top" wrapText="1"/>
    </xf>
    <xf numFmtId="0" fontId="5" fillId="0" borderId="213" xfId="0" applyFont="1" applyFill="1" applyBorder="1" applyAlignment="1">
      <alignment horizontal="center" vertical="center" wrapText="1"/>
    </xf>
    <xf numFmtId="0" fontId="5" fillId="0" borderId="220" xfId="0" applyFont="1" applyFill="1" applyBorder="1" applyAlignment="1">
      <alignment horizontal="center" vertical="center" wrapText="1"/>
    </xf>
    <xf numFmtId="0" fontId="5" fillId="0" borderId="219" xfId="0" applyFont="1" applyFill="1" applyBorder="1" applyAlignment="1">
      <alignment horizontal="left" vertical="top" wrapText="1"/>
    </xf>
    <xf numFmtId="0" fontId="5" fillId="0" borderId="219" xfId="0" applyFont="1" applyFill="1" applyBorder="1" applyAlignment="1">
      <alignment horizontal="center" vertical="center" wrapText="1"/>
    </xf>
    <xf numFmtId="0" fontId="5" fillId="0" borderId="219" xfId="0" applyFont="1" applyFill="1" applyBorder="1" applyAlignment="1">
      <alignment horizontal="left" vertical="center" wrapText="1"/>
    </xf>
    <xf numFmtId="0" fontId="5" fillId="0" borderId="215" xfId="0" applyFont="1" applyFill="1" applyBorder="1" applyAlignment="1">
      <alignment horizontal="left" vertical="top" wrapText="1"/>
    </xf>
    <xf numFmtId="0" fontId="5" fillId="0" borderId="225" xfId="0" applyFont="1" applyFill="1" applyBorder="1" applyAlignment="1">
      <alignment horizontal="left" vertical="top" wrapText="1"/>
    </xf>
    <xf numFmtId="0" fontId="5" fillId="0" borderId="231" xfId="0" applyFont="1" applyFill="1" applyBorder="1" applyAlignment="1">
      <alignment horizontal="left" vertical="top" wrapText="1"/>
    </xf>
    <xf numFmtId="0" fontId="5" fillId="0" borderId="188"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87" xfId="0" applyFont="1" applyFill="1" applyBorder="1" applyAlignment="1">
      <alignment horizontal="center" vertical="center" wrapText="1"/>
    </xf>
    <xf numFmtId="0" fontId="5" fillId="0" borderId="233" xfId="0" applyFont="1" applyFill="1" applyBorder="1" applyAlignment="1">
      <alignment horizontal="center" vertical="center" wrapText="1"/>
    </xf>
    <xf numFmtId="0" fontId="5" fillId="0" borderId="232" xfId="0" applyFont="1" applyFill="1" applyBorder="1" applyAlignment="1">
      <alignment vertical="top" wrapText="1"/>
    </xf>
    <xf numFmtId="0" fontId="5" fillId="0" borderId="188" xfId="0" applyFont="1" applyFill="1" applyBorder="1" applyAlignment="1">
      <alignment vertical="top" wrapText="1"/>
    </xf>
    <xf numFmtId="0" fontId="5" fillId="0" borderId="234" xfId="0" applyFont="1" applyFill="1" applyBorder="1" applyAlignment="1">
      <alignment vertical="top" wrapText="1"/>
    </xf>
    <xf numFmtId="0" fontId="5" fillId="0" borderId="232" xfId="0" applyFont="1" applyFill="1" applyBorder="1" applyAlignment="1">
      <alignment horizontal="center" vertical="center" wrapText="1"/>
    </xf>
    <xf numFmtId="0" fontId="5" fillId="0" borderId="232" xfId="0" applyFont="1" applyFill="1" applyBorder="1" applyAlignment="1">
      <alignment horizontal="left" vertical="top" wrapText="1"/>
    </xf>
    <xf numFmtId="0" fontId="5" fillId="0" borderId="234"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188" xfId="0" applyFont="1" applyFill="1" applyBorder="1" applyAlignment="1">
      <alignment horizontal="center" vertical="center" wrapText="1"/>
    </xf>
    <xf numFmtId="0" fontId="5" fillId="0" borderId="87"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35" xfId="0" applyFont="1" applyFill="1" applyBorder="1" applyAlignment="1">
      <alignment horizontal="left" vertical="top" wrapText="1"/>
    </xf>
    <xf numFmtId="0" fontId="5" fillId="0" borderId="210" xfId="0" applyFont="1" applyFill="1" applyBorder="1" applyAlignment="1">
      <alignment horizontal="center" vertical="top" wrapText="1"/>
    </xf>
    <xf numFmtId="0" fontId="5" fillId="0" borderId="143" xfId="0" applyFont="1" applyFill="1" applyBorder="1" applyAlignment="1">
      <alignment horizontal="center" vertical="top" wrapText="1"/>
    </xf>
    <xf numFmtId="0" fontId="5" fillId="0" borderId="228" xfId="0" applyFont="1" applyFill="1" applyBorder="1" applyAlignment="1">
      <alignment horizontal="center" vertical="top" wrapText="1"/>
    </xf>
    <xf numFmtId="0" fontId="5" fillId="0" borderId="91" xfId="0" applyFont="1" applyFill="1" applyBorder="1" applyAlignment="1">
      <alignment horizontal="center" vertical="top" wrapText="1"/>
    </xf>
    <xf numFmtId="0" fontId="5" fillId="0" borderId="236" xfId="0" applyFont="1" applyFill="1" applyBorder="1" applyAlignment="1">
      <alignment horizontal="left" vertical="top" wrapText="1"/>
    </xf>
    <xf numFmtId="0" fontId="5" fillId="0" borderId="221" xfId="0"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0" borderId="71" xfId="0" applyFont="1" applyFill="1" applyBorder="1" applyAlignment="1">
      <alignment horizontal="center" vertical="top" wrapText="1"/>
    </xf>
    <xf numFmtId="0" fontId="5" fillId="0" borderId="222" xfId="0" applyFont="1" applyFill="1" applyBorder="1" applyAlignment="1">
      <alignment horizontal="center" vertical="top" wrapText="1"/>
    </xf>
    <xf numFmtId="0" fontId="5" fillId="0" borderId="5" xfId="0" applyFont="1" applyFill="1" applyBorder="1" applyAlignment="1">
      <alignment horizontal="left" vertical="top" wrapText="1"/>
    </xf>
    <xf numFmtId="0" fontId="5" fillId="0" borderId="103" xfId="0" applyFont="1" applyFill="1" applyBorder="1" applyAlignment="1">
      <alignment vertical="top" wrapText="1"/>
    </xf>
    <xf numFmtId="0" fontId="5" fillId="0" borderId="219" xfId="0" applyFont="1" applyFill="1" applyBorder="1" applyAlignment="1">
      <alignment vertical="top" wrapText="1"/>
    </xf>
    <xf numFmtId="0" fontId="5" fillId="0" borderId="186" xfId="0" applyFont="1" applyFill="1" applyBorder="1" applyAlignment="1">
      <alignment horizontal="center" vertical="center" wrapText="1"/>
    </xf>
    <xf numFmtId="0" fontId="5" fillId="0" borderId="225" xfId="0" applyFont="1" applyFill="1" applyBorder="1" applyAlignment="1">
      <alignment horizontal="center" vertical="center" wrapText="1"/>
    </xf>
    <xf numFmtId="0" fontId="5" fillId="0" borderId="238"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241" xfId="0" applyFont="1" applyFill="1" applyBorder="1" applyAlignment="1">
      <alignment horizontal="center" vertical="top" wrapText="1"/>
    </xf>
    <xf numFmtId="0" fontId="5" fillId="0" borderId="242" xfId="0" applyFont="1" applyFill="1" applyBorder="1" applyAlignment="1">
      <alignment horizontal="center" vertical="top" wrapText="1"/>
    </xf>
    <xf numFmtId="0" fontId="5" fillId="0" borderId="240" xfId="0" applyFont="1" applyFill="1" applyBorder="1" applyAlignment="1">
      <alignment horizontal="left" vertical="top" wrapText="1"/>
    </xf>
    <xf numFmtId="0" fontId="5" fillId="0" borderId="219" xfId="0" applyFont="1" applyFill="1" applyBorder="1" applyAlignment="1">
      <alignment horizontal="center" vertical="top" wrapText="1"/>
    </xf>
    <xf numFmtId="0" fontId="5" fillId="0" borderId="237" xfId="0" applyFont="1" applyFill="1" applyBorder="1" applyAlignment="1">
      <alignment horizontal="center" vertical="center" wrapText="1"/>
    </xf>
    <xf numFmtId="0" fontId="5" fillId="0" borderId="236" xfId="0" applyFont="1" applyFill="1" applyBorder="1" applyAlignment="1">
      <alignment horizontal="center" vertical="center" wrapText="1"/>
    </xf>
    <xf numFmtId="0" fontId="5" fillId="0" borderId="234" xfId="0" applyFont="1" applyFill="1" applyBorder="1" applyAlignment="1">
      <alignment horizontal="center" vertical="center" wrapText="1"/>
    </xf>
    <xf numFmtId="0" fontId="5" fillId="0" borderId="246" xfId="0" applyFont="1" applyFill="1" applyBorder="1" applyAlignment="1">
      <alignment horizontal="center" vertical="center" wrapText="1"/>
    </xf>
    <xf numFmtId="0" fontId="5" fillId="0" borderId="247" xfId="0" applyFont="1" applyFill="1" applyBorder="1" applyAlignment="1">
      <alignment horizontal="left" vertical="top" wrapText="1"/>
    </xf>
    <xf numFmtId="166" fontId="5" fillId="0" borderId="103" xfId="0" applyNumberFormat="1" applyFont="1" applyFill="1" applyBorder="1" applyAlignment="1" applyProtection="1">
      <alignment horizontal="left" vertical="top" wrapText="1"/>
    </xf>
    <xf numFmtId="166" fontId="5" fillId="0" borderId="219" xfId="0" applyNumberFormat="1" applyFont="1" applyFill="1" applyBorder="1" applyAlignment="1" applyProtection="1">
      <alignment horizontal="left" vertical="top" wrapText="1"/>
    </xf>
    <xf numFmtId="0" fontId="5" fillId="0" borderId="247" xfId="0" applyFont="1" applyFill="1" applyBorder="1" applyAlignment="1">
      <alignment horizontal="center" vertical="center" wrapText="1"/>
    </xf>
    <xf numFmtId="0" fontId="5" fillId="0" borderId="38" xfId="0" applyFont="1" applyFill="1" applyBorder="1" applyAlignment="1">
      <alignment horizontal="left" vertical="top" wrapText="1"/>
    </xf>
    <xf numFmtId="0" fontId="5" fillId="0" borderId="245" xfId="0" applyFont="1" applyFill="1" applyBorder="1" applyAlignment="1">
      <alignment horizontal="left" vertical="top" wrapText="1"/>
    </xf>
    <xf numFmtId="0" fontId="5" fillId="0" borderId="10" xfId="0" applyFont="1" applyFill="1" applyBorder="1" applyAlignment="1">
      <alignment vertical="top" wrapText="1"/>
    </xf>
    <xf numFmtId="0" fontId="5" fillId="0" borderId="12" xfId="0" applyFont="1" applyFill="1" applyBorder="1" applyAlignment="1">
      <alignment vertical="top" wrapText="1"/>
    </xf>
    <xf numFmtId="0" fontId="5" fillId="0" borderId="1" xfId="0" applyFont="1" applyFill="1" applyBorder="1" applyAlignment="1">
      <alignment vertical="top" wrapText="1"/>
    </xf>
    <xf numFmtId="0" fontId="5" fillId="0" borderId="23" xfId="0" applyFont="1" applyFill="1" applyBorder="1" applyAlignment="1">
      <alignment horizontal="center" vertical="center" wrapText="1"/>
    </xf>
    <xf numFmtId="0" fontId="5" fillId="0" borderId="257" xfId="0" applyFont="1" applyFill="1" applyBorder="1" applyAlignment="1">
      <alignment horizontal="center" vertical="center" wrapText="1"/>
    </xf>
    <xf numFmtId="14" fontId="5" fillId="0" borderId="265" xfId="0" applyNumberFormat="1" applyFont="1" applyFill="1" applyBorder="1" applyAlignment="1">
      <alignment horizontal="left" vertical="top" wrapText="1"/>
    </xf>
    <xf numFmtId="0" fontId="5" fillId="0" borderId="265" xfId="0" applyFont="1" applyFill="1" applyBorder="1" applyAlignment="1">
      <alignment horizontal="left" vertical="top" wrapText="1"/>
    </xf>
    <xf numFmtId="0" fontId="5" fillId="0" borderId="251" xfId="0" applyFont="1" applyFill="1" applyBorder="1" applyAlignment="1">
      <alignment horizontal="center" vertical="center" wrapText="1"/>
    </xf>
    <xf numFmtId="0" fontId="5" fillId="0" borderId="260" xfId="0" applyFont="1" applyFill="1" applyBorder="1" applyAlignment="1">
      <alignment horizontal="center" vertical="center" wrapText="1"/>
    </xf>
    <xf numFmtId="0" fontId="5" fillId="0" borderId="268" xfId="0" applyFont="1" applyFill="1" applyBorder="1" applyAlignment="1">
      <alignment horizontal="left" vertical="top" wrapText="1"/>
    </xf>
    <xf numFmtId="0" fontId="5" fillId="0" borderId="26" xfId="0" applyFont="1" applyFill="1" applyBorder="1" applyAlignment="1">
      <alignment horizontal="center" vertical="center" wrapText="1"/>
    </xf>
    <xf numFmtId="14" fontId="5" fillId="0" borderId="103" xfId="0" applyNumberFormat="1" applyFont="1" applyFill="1" applyBorder="1" applyAlignment="1">
      <alignment horizontal="left" vertical="top" wrapText="1"/>
    </xf>
    <xf numFmtId="0" fontId="5" fillId="0" borderId="264" xfId="0" applyFont="1" applyFill="1" applyBorder="1" applyAlignment="1">
      <alignment horizontal="left" vertical="top" wrapText="1"/>
    </xf>
    <xf numFmtId="0" fontId="5" fillId="0" borderId="254" xfId="0" applyFont="1" applyFill="1" applyBorder="1" applyAlignment="1">
      <alignment horizontal="center" vertical="center" wrapText="1"/>
    </xf>
    <xf numFmtId="0" fontId="5" fillId="0" borderId="258" xfId="0" applyFont="1" applyFill="1" applyBorder="1" applyAlignment="1">
      <alignment horizontal="left" vertical="top" wrapText="1"/>
    </xf>
    <xf numFmtId="0" fontId="5" fillId="0" borderId="259" xfId="0" applyFont="1" applyFill="1" applyBorder="1" applyAlignment="1">
      <alignment horizontal="center" vertical="center" wrapText="1"/>
    </xf>
    <xf numFmtId="0" fontId="5" fillId="0" borderId="261" xfId="0" applyFont="1" applyFill="1" applyBorder="1" applyAlignment="1">
      <alignment horizontal="center" vertical="center" wrapText="1"/>
    </xf>
    <xf numFmtId="0" fontId="5" fillId="0" borderId="24" xfId="0" applyFont="1" applyFill="1" applyBorder="1" applyAlignment="1">
      <alignment horizontal="left" vertical="top" wrapText="1"/>
    </xf>
    <xf numFmtId="0" fontId="5" fillId="0" borderId="24" xfId="0" applyFont="1" applyFill="1" applyBorder="1" applyAlignment="1">
      <alignment horizontal="center" vertical="center" wrapText="1"/>
    </xf>
    <xf numFmtId="0" fontId="5" fillId="0" borderId="272" xfId="0" applyFont="1" applyFill="1" applyBorder="1" applyAlignment="1">
      <alignment horizontal="center" vertical="center" wrapText="1"/>
    </xf>
    <xf numFmtId="0" fontId="5" fillId="0" borderId="265" xfId="0" applyFont="1" applyFill="1" applyBorder="1" applyAlignment="1">
      <alignment horizontal="center" vertical="center" wrapText="1"/>
    </xf>
    <xf numFmtId="0" fontId="5" fillId="0" borderId="271" xfId="0" applyFont="1" applyFill="1" applyBorder="1" applyAlignment="1">
      <alignment horizontal="center" vertical="center" wrapText="1"/>
    </xf>
    <xf numFmtId="0" fontId="5" fillId="0" borderId="272"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62" xfId="0" applyFont="1" applyFill="1" applyBorder="1" applyAlignment="1">
      <alignment horizontal="left" vertical="top" wrapText="1"/>
    </xf>
    <xf numFmtId="0" fontId="5" fillId="0" borderId="262" xfId="0" applyFont="1" applyFill="1" applyBorder="1" applyAlignment="1">
      <alignment horizontal="center" vertical="center" wrapText="1"/>
    </xf>
    <xf numFmtId="0" fontId="5" fillId="0" borderId="276" xfId="0" applyFont="1" applyFill="1" applyBorder="1" applyAlignment="1">
      <alignment horizontal="left" vertical="top" wrapText="1"/>
    </xf>
    <xf numFmtId="0" fontId="5" fillId="0" borderId="276" xfId="0" applyFont="1" applyFill="1" applyBorder="1" applyAlignment="1">
      <alignment horizontal="center" vertical="center" wrapText="1"/>
    </xf>
    <xf numFmtId="0" fontId="10" fillId="0" borderId="103" xfId="0" applyFont="1" applyFill="1" applyBorder="1" applyAlignment="1">
      <alignment horizontal="left" vertical="center" wrapText="1"/>
    </xf>
    <xf numFmtId="0" fontId="10" fillId="0" borderId="219" xfId="0" applyFont="1" applyFill="1" applyBorder="1" applyAlignment="1">
      <alignment horizontal="left" vertical="center" wrapText="1"/>
    </xf>
    <xf numFmtId="0" fontId="5" fillId="0" borderId="103" xfId="6" applyFont="1" applyFill="1" applyBorder="1" applyAlignment="1">
      <alignment horizontal="center" vertical="center" wrapText="1"/>
    </xf>
    <xf numFmtId="0" fontId="5" fillId="0" borderId="219" xfId="6" applyFont="1" applyFill="1" applyBorder="1" applyAlignment="1">
      <alignment horizontal="center" vertical="center" wrapText="1"/>
    </xf>
    <xf numFmtId="0" fontId="5" fillId="0" borderId="263" xfId="0" applyFont="1" applyFill="1" applyBorder="1" applyAlignment="1">
      <alignment horizontal="center" vertical="top" wrapText="1"/>
    </xf>
    <xf numFmtId="0" fontId="5" fillId="0" borderId="274" xfId="0" applyFont="1" applyFill="1" applyBorder="1" applyAlignment="1">
      <alignment horizontal="center" vertical="top" wrapText="1"/>
    </xf>
    <xf numFmtId="0" fontId="7" fillId="0" borderId="263" xfId="0" applyFont="1" applyFill="1" applyBorder="1" applyAlignment="1">
      <alignment horizontal="center" vertical="top" wrapText="1"/>
    </xf>
    <xf numFmtId="0" fontId="7" fillId="0" borderId="275" xfId="0" applyFont="1" applyFill="1" applyBorder="1" applyAlignment="1">
      <alignment horizontal="center" vertical="top" wrapText="1"/>
    </xf>
    <xf numFmtId="0" fontId="7" fillId="0" borderId="274" xfId="0" applyFont="1" applyFill="1" applyBorder="1" applyAlignment="1">
      <alignment horizontal="center" vertical="top" wrapText="1"/>
    </xf>
    <xf numFmtId="0" fontId="7" fillId="0" borderId="230" xfId="0" applyFont="1" applyFill="1" applyBorder="1" applyAlignment="1">
      <alignment horizontal="center" vertical="top" wrapText="1"/>
    </xf>
    <xf numFmtId="0" fontId="5" fillId="0" borderId="122" xfId="0" applyFont="1" applyFill="1" applyBorder="1" applyAlignment="1">
      <alignment horizontal="center" vertical="center" wrapText="1"/>
    </xf>
    <xf numFmtId="0" fontId="5" fillId="0" borderId="224" xfId="0" applyFont="1" applyFill="1" applyBorder="1" applyAlignment="1">
      <alignment horizontal="center" vertical="center" wrapText="1"/>
    </xf>
    <xf numFmtId="0" fontId="5" fillId="0" borderId="274" xfId="0" applyFont="1" applyFill="1" applyBorder="1" applyAlignment="1">
      <alignment horizontal="center" vertical="center" wrapText="1"/>
    </xf>
    <xf numFmtId="0" fontId="7" fillId="0" borderId="250" xfId="0" applyFont="1" applyFill="1" applyBorder="1" applyAlignment="1">
      <alignment horizontal="center" vertical="top" wrapText="1"/>
    </xf>
    <xf numFmtId="0" fontId="7" fillId="0" borderId="278" xfId="0" applyFont="1" applyFill="1" applyBorder="1" applyAlignment="1">
      <alignment horizontal="center" vertical="top" wrapText="1"/>
    </xf>
    <xf numFmtId="0" fontId="7" fillId="0" borderId="256" xfId="0" applyFont="1" applyFill="1" applyBorder="1" applyAlignment="1">
      <alignment horizontal="center" vertical="top" wrapText="1"/>
    </xf>
    <xf numFmtId="0" fontId="5" fillId="0" borderId="265" xfId="6" applyFont="1" applyFill="1" applyBorder="1" applyAlignment="1">
      <alignment horizontal="center" vertical="center" wrapText="1"/>
    </xf>
    <xf numFmtId="0" fontId="5" fillId="0" borderId="276" xfId="0" applyFont="1" applyFill="1" applyBorder="1" applyAlignment="1">
      <alignment horizontal="center" vertical="top" wrapText="1"/>
    </xf>
    <xf numFmtId="0" fontId="5" fillId="0" borderId="281" xfId="0" applyFont="1" applyFill="1" applyBorder="1" applyAlignment="1">
      <alignment horizontal="center" vertical="center" wrapText="1"/>
    </xf>
    <xf numFmtId="0" fontId="7" fillId="0" borderId="278" xfId="0" applyFont="1" applyFill="1" applyBorder="1" applyAlignment="1">
      <alignment horizontal="center" vertical="center" wrapText="1"/>
    </xf>
    <xf numFmtId="0" fontId="7" fillId="0" borderId="279" xfId="0" applyFont="1" applyFill="1" applyBorder="1" applyAlignment="1">
      <alignment horizontal="center" vertical="center" wrapText="1"/>
    </xf>
    <xf numFmtId="0" fontId="5" fillId="0" borderId="280" xfId="0" applyFont="1" applyFill="1" applyBorder="1" applyAlignment="1">
      <alignment horizontal="center" vertical="center" wrapText="1"/>
    </xf>
    <xf numFmtId="0" fontId="5" fillId="0" borderId="276" xfId="6" applyFont="1" applyFill="1" applyBorder="1" applyAlignment="1">
      <alignment horizontal="center" vertical="center" wrapText="1"/>
    </xf>
    <xf numFmtId="0" fontId="4" fillId="0" borderId="276" xfId="0" applyFont="1" applyFill="1" applyBorder="1" applyAlignment="1">
      <alignment horizontal="left" vertical="center" wrapText="1"/>
    </xf>
    <xf numFmtId="0" fontId="4" fillId="0" borderId="27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76" xfId="0" applyFont="1" applyFill="1" applyBorder="1" applyAlignment="1">
      <alignment horizontal="center" vertical="center" wrapText="1"/>
    </xf>
    <xf numFmtId="0" fontId="4" fillId="0" borderId="273" xfId="0" applyFont="1" applyFill="1" applyBorder="1" applyAlignment="1">
      <alignment horizontal="center" vertical="center" wrapText="1"/>
    </xf>
    <xf numFmtId="164" fontId="5" fillId="0" borderId="276" xfId="0" applyNumberFormat="1" applyFont="1" applyFill="1" applyBorder="1" applyAlignment="1">
      <alignment horizontal="center" vertical="center" wrapText="1"/>
    </xf>
    <xf numFmtId="0" fontId="5" fillId="0" borderId="276" xfId="0" applyFont="1" applyFill="1" applyBorder="1" applyAlignment="1">
      <alignment vertical="top" wrapText="1"/>
    </xf>
    <xf numFmtId="0" fontId="5" fillId="0" borderId="276" xfId="2" applyFont="1" applyFill="1" applyBorder="1" applyAlignment="1">
      <alignment horizontal="left" vertical="top" wrapText="1"/>
    </xf>
    <xf numFmtId="0" fontId="5" fillId="0" borderId="276" xfId="0" applyFont="1" applyFill="1" applyBorder="1" applyAlignment="1">
      <alignment horizontal="left" vertical="center" wrapText="1"/>
    </xf>
    <xf numFmtId="164" fontId="5" fillId="0" borderId="219" xfId="0" applyNumberFormat="1" applyFont="1" applyFill="1" applyBorder="1" applyAlignment="1">
      <alignment horizontal="center" vertical="center" wrapText="1"/>
    </xf>
  </cellXfs>
  <cellStyles count="25">
    <cellStyle name="Excel Built-in Normal" xfId="8"/>
    <cellStyle name="Excel Built-in Normal 1" xfId="10"/>
    <cellStyle name="Денежный 2" xfId="11"/>
    <cellStyle name="Денежный 3" xfId="12"/>
    <cellStyle name="Звичайний_Додаток _ 3 зм_ни 4575" xfId="7"/>
    <cellStyle name="Обычный" xfId="0" builtinId="0"/>
    <cellStyle name="Обычный 13" xfId="13"/>
    <cellStyle name="Обычный 16" xfId="4"/>
    <cellStyle name="Обычный 16 2" xfId="14"/>
    <cellStyle name="Обычный 18" xfId="15"/>
    <cellStyle name="Обычный 2" xfId="16"/>
    <cellStyle name="Обычный 2 2" xfId="17"/>
    <cellStyle name="Обычный 3" xfId="18"/>
    <cellStyle name="Обычный 3 2" xfId="6"/>
    <cellStyle name="Обычный 4" xfId="19"/>
    <cellStyle name="Обычный 43" xfId="20"/>
    <cellStyle name="Обычный 5" xfId="21"/>
    <cellStyle name="Обычный 6 2" xfId="22"/>
    <cellStyle name="Обычный_дод 2-9_дод  2-10. з бюджетом розвитку" xfId="5"/>
    <cellStyle name="Обычный_Додатки 558-рд++" xfId="3"/>
    <cellStyle name="Обычный_Лист1" xfId="9"/>
    <cellStyle name="Обычный_Пропозиції КАЛЕНДАР на 2011 рік_Управління_соцполітики (Автосохраненный)" xfId="2"/>
    <cellStyle name="Обычный_СЕР на 2011 рік.xls Комфорт" xfId="1"/>
    <cellStyle name="Финансовый 2" xfId="23"/>
    <cellStyle name="Финансовый 3"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9"/>
  <sheetViews>
    <sheetView tabSelected="1" view="pageBreakPreview" zoomScale="80" zoomScaleNormal="100" zoomScaleSheetLayoutView="80" workbookViewId="0">
      <selection activeCell="G33" sqref="G33:G34"/>
    </sheetView>
  </sheetViews>
  <sheetFormatPr defaultRowHeight="11.25" x14ac:dyDescent="0.2"/>
  <cols>
    <col min="1" max="1" width="28.28515625" style="12" customWidth="1"/>
    <col min="2" max="2" width="8.5703125" style="12" customWidth="1"/>
    <col min="3" max="3" width="36.42578125" style="12" customWidth="1"/>
    <col min="4" max="4" width="9.140625" style="12"/>
    <col min="5" max="7" width="27.5703125" style="12" customWidth="1"/>
    <col min="8" max="8" width="29.5703125" style="12" customWidth="1"/>
    <col min="9" max="9" width="9.140625" style="1104"/>
    <col min="10" max="16384" width="9.140625" style="12"/>
  </cols>
  <sheetData>
    <row r="1" spans="1:9" ht="13.5" customHeight="1" x14ac:dyDescent="0.2"/>
    <row r="2" spans="1:9" ht="14.25" customHeight="1" x14ac:dyDescent="0.2">
      <c r="I2" s="12"/>
    </row>
    <row r="3" spans="1:9" ht="12.75" customHeight="1" x14ac:dyDescent="0.2">
      <c r="I3" s="12"/>
    </row>
    <row r="4" spans="1:9" ht="12.75" customHeight="1" x14ac:dyDescent="0.2">
      <c r="I4" s="12"/>
    </row>
    <row r="5" spans="1:9" ht="11.25" customHeight="1" x14ac:dyDescent="0.2">
      <c r="I5" s="12"/>
    </row>
    <row r="6" spans="1:9" s="25" customFormat="1" ht="12.75" customHeight="1" x14ac:dyDescent="0.2">
      <c r="A6" s="1235" t="s">
        <v>0</v>
      </c>
      <c r="B6" s="1235"/>
      <c r="C6" s="1235"/>
      <c r="D6" s="1235"/>
      <c r="E6" s="1235"/>
      <c r="F6" s="1235"/>
      <c r="G6" s="1235"/>
      <c r="H6" s="1235"/>
    </row>
    <row r="7" spans="1:9" s="25" customFormat="1" ht="12.75" customHeight="1" x14ac:dyDescent="0.2">
      <c r="A7" s="1235" t="s">
        <v>1</v>
      </c>
      <c r="B7" s="1235"/>
      <c r="C7" s="1235"/>
      <c r="D7" s="1235"/>
      <c r="E7" s="1235"/>
      <c r="F7" s="1235"/>
      <c r="G7" s="1235"/>
      <c r="H7" s="1235"/>
    </row>
    <row r="8" spans="1:9" ht="6.75" customHeight="1" x14ac:dyDescent="0.2">
      <c r="A8" s="1388"/>
      <c r="B8" s="1388"/>
      <c r="C8" s="1388"/>
      <c r="D8" s="1388"/>
      <c r="E8" s="1388"/>
      <c r="F8" s="1388"/>
      <c r="G8" s="1388"/>
      <c r="H8" s="1388"/>
      <c r="I8" s="12"/>
    </row>
    <row r="9" spans="1:9" ht="15.75" customHeight="1" x14ac:dyDescent="0.2">
      <c r="A9" s="1076"/>
      <c r="B9" s="1076"/>
      <c r="C9" s="1076"/>
      <c r="D9" s="1076"/>
      <c r="E9" s="1076"/>
      <c r="F9" s="1076"/>
      <c r="G9" s="1076"/>
      <c r="H9" s="1076"/>
      <c r="I9" s="12"/>
    </row>
    <row r="10" spans="1:9" ht="15" customHeight="1" x14ac:dyDescent="0.2">
      <c r="A10" s="27"/>
      <c r="B10" s="27"/>
      <c r="C10" s="27"/>
      <c r="D10" s="1105" t="s">
        <v>77</v>
      </c>
      <c r="E10" s="1105"/>
      <c r="F10" s="23"/>
      <c r="G10" s="23"/>
      <c r="H10" s="23"/>
      <c r="I10" s="12"/>
    </row>
    <row r="11" spans="1:9" ht="15" customHeight="1" x14ac:dyDescent="0.2">
      <c r="A11" s="1342" t="s">
        <v>2</v>
      </c>
      <c r="B11" s="1389" t="s">
        <v>3</v>
      </c>
      <c r="C11" s="1390"/>
      <c r="D11" s="1342" t="s">
        <v>4</v>
      </c>
      <c r="E11" s="1342" t="s">
        <v>5</v>
      </c>
      <c r="F11" s="1341" t="s">
        <v>1106</v>
      </c>
      <c r="G11" s="1341" t="s">
        <v>1105</v>
      </c>
      <c r="H11" s="1341" t="s">
        <v>1293</v>
      </c>
      <c r="I11" s="12"/>
    </row>
    <row r="12" spans="1:9" ht="11.25" customHeight="1" x14ac:dyDescent="0.2">
      <c r="A12" s="1342"/>
      <c r="B12" s="1391"/>
      <c r="C12" s="1392"/>
      <c r="D12" s="1342"/>
      <c r="E12" s="1342"/>
      <c r="F12" s="1184"/>
      <c r="G12" s="1184"/>
      <c r="H12" s="1184"/>
      <c r="I12" s="12"/>
    </row>
    <row r="13" spans="1:9" ht="11.25" customHeight="1" x14ac:dyDescent="0.2">
      <c r="A13" s="1342"/>
      <c r="B13" s="1391"/>
      <c r="C13" s="1392"/>
      <c r="D13" s="1342"/>
      <c r="E13" s="1342"/>
      <c r="F13" s="1184"/>
      <c r="G13" s="1184"/>
      <c r="H13" s="1184"/>
      <c r="I13" s="12"/>
    </row>
    <row r="14" spans="1:9" ht="3.75" customHeight="1" x14ac:dyDescent="0.2">
      <c r="A14" s="1342"/>
      <c r="B14" s="1393"/>
      <c r="C14" s="1394"/>
      <c r="D14" s="1342"/>
      <c r="E14" s="1342"/>
      <c r="F14" s="1320"/>
      <c r="G14" s="1320"/>
      <c r="H14" s="1320"/>
      <c r="I14" s="12"/>
    </row>
    <row r="15" spans="1:9" ht="11.25" customHeight="1" x14ac:dyDescent="0.2">
      <c r="A15" s="1106">
        <v>1</v>
      </c>
      <c r="B15" s="1264">
        <v>2</v>
      </c>
      <c r="C15" s="1265"/>
      <c r="D15" s="1106">
        <v>3</v>
      </c>
      <c r="E15" s="1106">
        <v>4</v>
      </c>
      <c r="F15" s="1106"/>
      <c r="G15" s="1106"/>
      <c r="H15" s="1106"/>
      <c r="I15" s="12"/>
    </row>
    <row r="16" spans="1:9" ht="12.75" customHeight="1" x14ac:dyDescent="0.2">
      <c r="A16" s="1359" t="s">
        <v>78</v>
      </c>
      <c r="B16" s="1359"/>
      <c r="C16" s="1359"/>
      <c r="D16" s="1359"/>
      <c r="E16" s="1359"/>
      <c r="F16" s="1359"/>
      <c r="G16" s="1359"/>
      <c r="H16" s="1359"/>
      <c r="I16" s="12"/>
    </row>
    <row r="17" spans="1:9" s="13" customFormat="1" ht="30" customHeight="1" x14ac:dyDescent="0.2">
      <c r="A17" s="1337" t="s">
        <v>79</v>
      </c>
      <c r="B17" s="1341" t="s">
        <v>1017</v>
      </c>
      <c r="C17" s="1337" t="s">
        <v>1016</v>
      </c>
      <c r="D17" s="1341" t="s">
        <v>46</v>
      </c>
      <c r="E17" s="1324" t="s">
        <v>1015</v>
      </c>
      <c r="F17" s="1107" t="s">
        <v>1116</v>
      </c>
      <c r="G17" s="1341" t="s">
        <v>1111</v>
      </c>
      <c r="H17" s="1337" t="s">
        <v>5641</v>
      </c>
      <c r="I17" s="21"/>
    </row>
    <row r="18" spans="1:9" s="13" customFormat="1" ht="30" customHeight="1" x14ac:dyDescent="0.2">
      <c r="A18" s="1191"/>
      <c r="B18" s="1320"/>
      <c r="C18" s="1338"/>
      <c r="D18" s="1320"/>
      <c r="E18" s="1325"/>
      <c r="F18" s="1107" t="s">
        <v>1117</v>
      </c>
      <c r="G18" s="1320"/>
      <c r="H18" s="1338"/>
    </row>
    <row r="19" spans="1:9" s="13" customFormat="1" ht="24" customHeight="1" x14ac:dyDescent="0.2">
      <c r="A19" s="1191"/>
      <c r="B19" s="1341" t="s">
        <v>5331</v>
      </c>
      <c r="C19" s="1337" t="s">
        <v>5332</v>
      </c>
      <c r="D19" s="1341" t="s">
        <v>46</v>
      </c>
      <c r="E19" s="1324" t="s">
        <v>1015</v>
      </c>
      <c r="F19" s="1107" t="s">
        <v>1116</v>
      </c>
      <c r="G19" s="1341" t="s">
        <v>1558</v>
      </c>
      <c r="H19" s="1337" t="s">
        <v>1436</v>
      </c>
      <c r="I19" s="21"/>
    </row>
    <row r="20" spans="1:9" s="13" customFormat="1" ht="24" customHeight="1" x14ac:dyDescent="0.2">
      <c r="A20" s="1191"/>
      <c r="B20" s="1320"/>
      <c r="C20" s="1338"/>
      <c r="D20" s="1320"/>
      <c r="E20" s="1325"/>
      <c r="F20" s="1107" t="s">
        <v>1117</v>
      </c>
      <c r="G20" s="1320"/>
      <c r="H20" s="1338"/>
    </row>
    <row r="21" spans="1:9" s="13" customFormat="1" ht="29.25" customHeight="1" x14ac:dyDescent="0.2">
      <c r="A21" s="1191"/>
      <c r="B21" s="1350" t="s">
        <v>5333</v>
      </c>
      <c r="C21" s="1365" t="s">
        <v>5334</v>
      </c>
      <c r="D21" s="1341" t="s">
        <v>46</v>
      </c>
      <c r="E21" s="1324" t="s">
        <v>1015</v>
      </c>
      <c r="F21" s="1107" t="s">
        <v>1116</v>
      </c>
      <c r="G21" s="1341" t="s">
        <v>1558</v>
      </c>
      <c r="H21" s="1337" t="s">
        <v>1436</v>
      </c>
      <c r="I21" s="21"/>
    </row>
    <row r="22" spans="1:9" s="13" customFormat="1" ht="29.25" customHeight="1" x14ac:dyDescent="0.2">
      <c r="A22" s="1191"/>
      <c r="B22" s="1351"/>
      <c r="C22" s="1366"/>
      <c r="D22" s="1320"/>
      <c r="E22" s="1325"/>
      <c r="F22" s="1107" t="s">
        <v>1117</v>
      </c>
      <c r="G22" s="1320"/>
      <c r="H22" s="1338"/>
    </row>
    <row r="23" spans="1:9" s="13" customFormat="1" ht="29.25" customHeight="1" x14ac:dyDescent="0.2">
      <c r="A23" s="1191"/>
      <c r="B23" s="1341" t="s">
        <v>5335</v>
      </c>
      <c r="C23" s="1337" t="s">
        <v>5336</v>
      </c>
      <c r="D23" s="1341" t="s">
        <v>46</v>
      </c>
      <c r="E23" s="1324" t="s">
        <v>1015</v>
      </c>
      <c r="F23" s="1107" t="s">
        <v>1116</v>
      </c>
      <c r="G23" s="1341" t="s">
        <v>1558</v>
      </c>
      <c r="H23" s="1337" t="s">
        <v>1436</v>
      </c>
      <c r="I23" s="21"/>
    </row>
    <row r="24" spans="1:9" s="13" customFormat="1" ht="29.25" customHeight="1" x14ac:dyDescent="0.2">
      <c r="A24" s="1191"/>
      <c r="B24" s="1320"/>
      <c r="C24" s="1338"/>
      <c r="D24" s="1320"/>
      <c r="E24" s="1325"/>
      <c r="F24" s="1107" t="s">
        <v>1117</v>
      </c>
      <c r="G24" s="1320"/>
      <c r="H24" s="1338"/>
    </row>
    <row r="25" spans="1:9" s="13" customFormat="1" ht="36.75" customHeight="1" x14ac:dyDescent="0.2">
      <c r="A25" s="1191"/>
      <c r="B25" s="1098" t="s">
        <v>5425</v>
      </c>
      <c r="C25" s="1108" t="s">
        <v>5426</v>
      </c>
      <c r="D25" s="1098" t="s">
        <v>46</v>
      </c>
      <c r="E25" s="1109" t="s">
        <v>1015</v>
      </c>
      <c r="F25" s="1107" t="s">
        <v>2545</v>
      </c>
      <c r="G25" s="1099" t="s">
        <v>1200</v>
      </c>
      <c r="H25" s="1107" t="s">
        <v>5643</v>
      </c>
      <c r="I25" s="21"/>
    </row>
    <row r="26" spans="1:9" s="13" customFormat="1" ht="36.75" customHeight="1" x14ac:dyDescent="0.2">
      <c r="A26" s="1191"/>
      <c r="B26" s="1098" t="s">
        <v>5427</v>
      </c>
      <c r="C26" s="1108" t="s">
        <v>5428</v>
      </c>
      <c r="D26" s="1098" t="s">
        <v>46</v>
      </c>
      <c r="E26" s="1109" t="s">
        <v>328</v>
      </c>
      <c r="F26" s="1107" t="s">
        <v>2545</v>
      </c>
      <c r="G26" s="1099" t="s">
        <v>1200</v>
      </c>
      <c r="H26" s="1107" t="s">
        <v>5643</v>
      </c>
      <c r="I26" s="21"/>
    </row>
    <row r="27" spans="1:9" s="13" customFormat="1" ht="36.75" customHeight="1" x14ac:dyDescent="0.2">
      <c r="A27" s="1191"/>
      <c r="B27" s="1341" t="s">
        <v>5429</v>
      </c>
      <c r="C27" s="1337" t="s">
        <v>5430</v>
      </c>
      <c r="D27" s="1341" t="s">
        <v>46</v>
      </c>
      <c r="E27" s="1324" t="s">
        <v>1015</v>
      </c>
      <c r="F27" s="1107" t="s">
        <v>1116</v>
      </c>
      <c r="G27" s="1341" t="s">
        <v>1558</v>
      </c>
      <c r="H27" s="1337" t="s">
        <v>5643</v>
      </c>
      <c r="I27" s="21"/>
    </row>
    <row r="28" spans="1:9" s="13" customFormat="1" ht="36.75" customHeight="1" x14ac:dyDescent="0.2">
      <c r="A28" s="1191"/>
      <c r="B28" s="1320"/>
      <c r="C28" s="1338"/>
      <c r="D28" s="1320"/>
      <c r="E28" s="1325"/>
      <c r="F28" s="1107" t="s">
        <v>1117</v>
      </c>
      <c r="G28" s="1320"/>
      <c r="H28" s="1338"/>
    </row>
    <row r="29" spans="1:9" s="13" customFormat="1" ht="36.75" customHeight="1" x14ac:dyDescent="0.2">
      <c r="A29" s="1191"/>
      <c r="B29" s="1341" t="s">
        <v>5431</v>
      </c>
      <c r="C29" s="1337" t="s">
        <v>5432</v>
      </c>
      <c r="D29" s="1341" t="s">
        <v>46</v>
      </c>
      <c r="E29" s="1324" t="s">
        <v>1015</v>
      </c>
      <c r="F29" s="1107" t="s">
        <v>1116</v>
      </c>
      <c r="G29" s="1341" t="s">
        <v>1558</v>
      </c>
      <c r="H29" s="1337" t="s">
        <v>1436</v>
      </c>
      <c r="I29" s="21"/>
    </row>
    <row r="30" spans="1:9" s="13" customFormat="1" ht="36.75" customHeight="1" x14ac:dyDescent="0.2">
      <c r="A30" s="1191"/>
      <c r="B30" s="1320"/>
      <c r="C30" s="1338"/>
      <c r="D30" s="1320"/>
      <c r="E30" s="1325"/>
      <c r="F30" s="1107" t="s">
        <v>1117</v>
      </c>
      <c r="G30" s="1320"/>
      <c r="H30" s="1338"/>
    </row>
    <row r="31" spans="1:9" s="13" customFormat="1" ht="35.25" customHeight="1" x14ac:dyDescent="0.2">
      <c r="A31" s="1191"/>
      <c r="B31" s="1341" t="s">
        <v>5644</v>
      </c>
      <c r="C31" s="1337" t="s">
        <v>5645</v>
      </c>
      <c r="D31" s="1341" t="s">
        <v>46</v>
      </c>
      <c r="E31" s="1324" t="s">
        <v>5646</v>
      </c>
      <c r="F31" s="1107" t="s">
        <v>1116</v>
      </c>
      <c r="G31" s="1341" t="s">
        <v>1111</v>
      </c>
      <c r="H31" s="1337" t="s">
        <v>5939</v>
      </c>
      <c r="I31" s="21"/>
    </row>
    <row r="32" spans="1:9" s="13" customFormat="1" ht="35.25" customHeight="1" x14ac:dyDescent="0.2">
      <c r="A32" s="1338"/>
      <c r="B32" s="1320"/>
      <c r="C32" s="1338"/>
      <c r="D32" s="1320"/>
      <c r="E32" s="1325"/>
      <c r="F32" s="1107" t="s">
        <v>1117</v>
      </c>
      <c r="G32" s="1320"/>
      <c r="H32" s="1338"/>
    </row>
    <row r="33" spans="1:9" s="13" customFormat="1" ht="31.5" customHeight="1" x14ac:dyDescent="0.2">
      <c r="A33" s="1343" t="s">
        <v>80</v>
      </c>
      <c r="B33" s="1341" t="s">
        <v>1018</v>
      </c>
      <c r="C33" s="1337" t="s">
        <v>1019</v>
      </c>
      <c r="D33" s="1341" t="s">
        <v>26</v>
      </c>
      <c r="E33" s="1324" t="s">
        <v>344</v>
      </c>
      <c r="F33" s="1107" t="s">
        <v>1116</v>
      </c>
      <c r="G33" s="1341" t="s">
        <v>1145</v>
      </c>
      <c r="H33" s="1337" t="s">
        <v>5647</v>
      </c>
      <c r="I33" s="21"/>
    </row>
    <row r="34" spans="1:9" s="13" customFormat="1" ht="42.75" customHeight="1" x14ac:dyDescent="0.2">
      <c r="A34" s="1343"/>
      <c r="B34" s="1320"/>
      <c r="C34" s="1338"/>
      <c r="D34" s="1320"/>
      <c r="E34" s="1325"/>
      <c r="F34" s="1107" t="s">
        <v>1143</v>
      </c>
      <c r="G34" s="1320"/>
      <c r="H34" s="1338"/>
    </row>
    <row r="35" spans="1:9" s="13" customFormat="1" ht="31.5" customHeight="1" x14ac:dyDescent="0.2">
      <c r="A35" s="1343"/>
      <c r="B35" s="1341" t="s">
        <v>1020</v>
      </c>
      <c r="C35" s="1337" t="s">
        <v>1021</v>
      </c>
      <c r="D35" s="1341" t="s">
        <v>26</v>
      </c>
      <c r="E35" s="1324" t="s">
        <v>344</v>
      </c>
      <c r="F35" s="1107" t="s">
        <v>1116</v>
      </c>
      <c r="G35" s="1341" t="s">
        <v>1145</v>
      </c>
      <c r="H35" s="1337" t="s">
        <v>5648</v>
      </c>
      <c r="I35" s="21"/>
    </row>
    <row r="36" spans="1:9" s="13" customFormat="1" ht="31.5" customHeight="1" x14ac:dyDescent="0.2">
      <c r="A36" s="1343"/>
      <c r="B36" s="1320"/>
      <c r="C36" s="1338"/>
      <c r="D36" s="1320"/>
      <c r="E36" s="1325"/>
      <c r="F36" s="1107" t="s">
        <v>1117</v>
      </c>
      <c r="G36" s="1320"/>
      <c r="H36" s="1338"/>
    </row>
    <row r="37" spans="1:9" s="13" customFormat="1" ht="68.25" customHeight="1" x14ac:dyDescent="0.2">
      <c r="A37" s="1343"/>
      <c r="B37" s="1098" t="s">
        <v>5649</v>
      </c>
      <c r="C37" s="1107" t="s">
        <v>5650</v>
      </c>
      <c r="D37" s="1098" t="s">
        <v>26</v>
      </c>
      <c r="E37" s="1109" t="s">
        <v>5651</v>
      </c>
      <c r="F37" s="1107" t="s">
        <v>1115</v>
      </c>
      <c r="G37" s="1051" t="s">
        <v>1111</v>
      </c>
      <c r="H37" s="1107" t="s">
        <v>5652</v>
      </c>
      <c r="I37" s="21"/>
    </row>
    <row r="38" spans="1:9" s="13" customFormat="1" ht="48.75" customHeight="1" x14ac:dyDescent="0.2">
      <c r="A38" s="1337" t="s">
        <v>81</v>
      </c>
      <c r="B38" s="1324" t="s">
        <v>82</v>
      </c>
      <c r="C38" s="1337" t="s">
        <v>9</v>
      </c>
      <c r="D38" s="1324" t="s">
        <v>7</v>
      </c>
      <c r="E38" s="1324" t="s">
        <v>10</v>
      </c>
      <c r="F38" s="1107" t="s">
        <v>1147</v>
      </c>
      <c r="G38" s="1341" t="s">
        <v>1146</v>
      </c>
      <c r="H38" s="1337" t="s">
        <v>5653</v>
      </c>
      <c r="I38" s="21"/>
    </row>
    <row r="39" spans="1:9" s="13" customFormat="1" ht="34.5" customHeight="1" x14ac:dyDescent="0.2">
      <c r="A39" s="1191"/>
      <c r="B39" s="1189"/>
      <c r="C39" s="1191"/>
      <c r="D39" s="1189"/>
      <c r="E39" s="1189"/>
      <c r="F39" s="1107" t="s">
        <v>1148</v>
      </c>
      <c r="G39" s="1184"/>
      <c r="H39" s="1191"/>
    </row>
    <row r="40" spans="1:9" s="13" customFormat="1" ht="48.75" customHeight="1" x14ac:dyDescent="0.2">
      <c r="A40" s="1191"/>
      <c r="B40" s="1325"/>
      <c r="C40" s="1338"/>
      <c r="D40" s="1325"/>
      <c r="E40" s="1325"/>
      <c r="F40" s="1107" t="s">
        <v>1149</v>
      </c>
      <c r="G40" s="1320"/>
      <c r="H40" s="1338"/>
    </row>
    <row r="41" spans="1:9" s="13" customFormat="1" ht="41.25" customHeight="1" x14ac:dyDescent="0.2">
      <c r="A41" s="1191"/>
      <c r="B41" s="1324" t="s">
        <v>83</v>
      </c>
      <c r="C41" s="1108" t="s">
        <v>11</v>
      </c>
      <c r="D41" s="1324" t="s">
        <v>6</v>
      </c>
      <c r="E41" s="1379" t="s">
        <v>12</v>
      </c>
      <c r="F41" s="1110" t="s">
        <v>1150</v>
      </c>
      <c r="G41" s="1371" t="s">
        <v>1146</v>
      </c>
      <c r="H41" s="1381" t="s">
        <v>5337</v>
      </c>
      <c r="I41" s="21"/>
    </row>
    <row r="42" spans="1:9" s="13" customFormat="1" ht="45" x14ac:dyDescent="0.2">
      <c r="A42" s="1191"/>
      <c r="B42" s="1189"/>
      <c r="C42" s="1107" t="s">
        <v>13</v>
      </c>
      <c r="D42" s="1189"/>
      <c r="E42" s="1385"/>
      <c r="F42" s="1111" t="s">
        <v>1151</v>
      </c>
      <c r="G42" s="1383"/>
      <c r="H42" s="1384"/>
    </row>
    <row r="43" spans="1:9" s="13" customFormat="1" ht="33.75" x14ac:dyDescent="0.2">
      <c r="A43" s="1191"/>
      <c r="B43" s="1189"/>
      <c r="C43" s="1386" t="s">
        <v>14</v>
      </c>
      <c r="D43" s="1189"/>
      <c r="E43" s="1385"/>
      <c r="F43" s="1111" t="s">
        <v>1152</v>
      </c>
      <c r="G43" s="1383"/>
      <c r="H43" s="1384"/>
    </row>
    <row r="44" spans="1:9" s="13" customFormat="1" ht="22.5" x14ac:dyDescent="0.2">
      <c r="A44" s="1191"/>
      <c r="B44" s="1325"/>
      <c r="C44" s="1387"/>
      <c r="D44" s="1325"/>
      <c r="E44" s="1380"/>
      <c r="F44" s="1111" t="s">
        <v>1153</v>
      </c>
      <c r="G44" s="1372"/>
      <c r="H44" s="1382"/>
    </row>
    <row r="45" spans="1:9" s="13" customFormat="1" ht="84.75" customHeight="1" x14ac:dyDescent="0.2">
      <c r="A45" s="1191"/>
      <c r="B45" s="1109" t="s">
        <v>1294</v>
      </c>
      <c r="C45" s="1108" t="s">
        <v>1295</v>
      </c>
      <c r="D45" s="1109" t="s">
        <v>6</v>
      </c>
      <c r="E45" s="1112" t="s">
        <v>1296</v>
      </c>
      <c r="F45" s="1111" t="s">
        <v>1115</v>
      </c>
      <c r="G45" s="1113" t="s">
        <v>1297</v>
      </c>
      <c r="H45" s="1111" t="s">
        <v>5654</v>
      </c>
      <c r="I45" s="21"/>
    </row>
    <row r="46" spans="1:9" s="13" customFormat="1" ht="70.5" customHeight="1" x14ac:dyDescent="0.2">
      <c r="A46" s="1191"/>
      <c r="B46" s="1109" t="s">
        <v>1491</v>
      </c>
      <c r="C46" s="1114" t="s">
        <v>1492</v>
      </c>
      <c r="D46" s="1115" t="s">
        <v>17</v>
      </c>
      <c r="E46" s="1115" t="s">
        <v>1493</v>
      </c>
      <c r="F46" s="1108" t="s">
        <v>1233</v>
      </c>
      <c r="G46" s="1106" t="s">
        <v>1230</v>
      </c>
      <c r="H46" s="1107" t="s">
        <v>5655</v>
      </c>
      <c r="I46" s="21"/>
    </row>
    <row r="47" spans="1:9" s="13" customFormat="1" ht="48" customHeight="1" x14ac:dyDescent="0.2">
      <c r="A47" s="1191"/>
      <c r="B47" s="1109" t="s">
        <v>190</v>
      </c>
      <c r="C47" s="1107" t="s">
        <v>307</v>
      </c>
      <c r="D47" s="1109" t="s">
        <v>6</v>
      </c>
      <c r="E47" s="1112" t="s">
        <v>15</v>
      </c>
      <c r="F47" s="1111" t="s">
        <v>1154</v>
      </c>
      <c r="G47" s="1112" t="s">
        <v>1239</v>
      </c>
      <c r="H47" s="1111" t="s">
        <v>1320</v>
      </c>
      <c r="I47" s="21"/>
    </row>
    <row r="48" spans="1:9" s="13" customFormat="1" ht="42.75" customHeight="1" x14ac:dyDescent="0.2">
      <c r="A48" s="1191"/>
      <c r="B48" s="1109" t="s">
        <v>191</v>
      </c>
      <c r="C48" s="1107" t="s">
        <v>308</v>
      </c>
      <c r="D48" s="1109" t="s">
        <v>6</v>
      </c>
      <c r="E48" s="1112" t="s">
        <v>15</v>
      </c>
      <c r="F48" s="1111" t="s">
        <v>1154</v>
      </c>
      <c r="G48" s="1112" t="s">
        <v>1239</v>
      </c>
      <c r="H48" s="1111" t="s">
        <v>1320</v>
      </c>
      <c r="I48" s="21"/>
    </row>
    <row r="49" spans="1:9" s="13" customFormat="1" ht="42.75" customHeight="1" x14ac:dyDescent="0.2">
      <c r="A49" s="1191"/>
      <c r="B49" s="1109" t="s">
        <v>192</v>
      </c>
      <c r="C49" s="1107" t="s">
        <v>309</v>
      </c>
      <c r="D49" s="1109" t="s">
        <v>6</v>
      </c>
      <c r="E49" s="1112" t="s">
        <v>15</v>
      </c>
      <c r="F49" s="1111" t="s">
        <v>1154</v>
      </c>
      <c r="G49" s="1112" t="s">
        <v>1239</v>
      </c>
      <c r="H49" s="1111" t="s">
        <v>1320</v>
      </c>
      <c r="I49" s="21"/>
    </row>
    <row r="50" spans="1:9" s="13" customFormat="1" ht="46.5" customHeight="1" x14ac:dyDescent="0.2">
      <c r="A50" s="1191"/>
      <c r="B50" s="1109" t="s">
        <v>193</v>
      </c>
      <c r="C50" s="1107" t="s">
        <v>310</v>
      </c>
      <c r="D50" s="1109" t="s">
        <v>6</v>
      </c>
      <c r="E50" s="1112" t="s">
        <v>15</v>
      </c>
      <c r="F50" s="1111" t="s">
        <v>1154</v>
      </c>
      <c r="G50" s="1112" t="s">
        <v>1239</v>
      </c>
      <c r="H50" s="1111" t="s">
        <v>1320</v>
      </c>
      <c r="I50" s="21"/>
    </row>
    <row r="51" spans="1:9" s="13" customFormat="1" ht="46.5" customHeight="1" x14ac:dyDescent="0.2">
      <c r="A51" s="1191"/>
      <c r="B51" s="1109" t="s">
        <v>194</v>
      </c>
      <c r="C51" s="1107" t="s">
        <v>311</v>
      </c>
      <c r="D51" s="1109" t="s">
        <v>6</v>
      </c>
      <c r="E51" s="1112" t="s">
        <v>15</v>
      </c>
      <c r="F51" s="1111" t="s">
        <v>1154</v>
      </c>
      <c r="G51" s="1112" t="s">
        <v>1239</v>
      </c>
      <c r="H51" s="1111" t="s">
        <v>1320</v>
      </c>
      <c r="I51" s="21"/>
    </row>
    <row r="52" spans="1:9" s="13" customFormat="1" ht="40.5" customHeight="1" x14ac:dyDescent="0.2">
      <c r="A52" s="1191"/>
      <c r="B52" s="1109" t="s">
        <v>195</v>
      </c>
      <c r="C52" s="1107" t="s">
        <v>312</v>
      </c>
      <c r="D52" s="1109" t="s">
        <v>6</v>
      </c>
      <c r="E52" s="1112" t="s">
        <v>15</v>
      </c>
      <c r="F52" s="1111" t="s">
        <v>1154</v>
      </c>
      <c r="G52" s="1112" t="s">
        <v>1239</v>
      </c>
      <c r="H52" s="1111" t="s">
        <v>1320</v>
      </c>
      <c r="I52" s="21"/>
    </row>
    <row r="53" spans="1:9" s="13" customFormat="1" ht="39" customHeight="1" x14ac:dyDescent="0.2">
      <c r="A53" s="1191"/>
      <c r="B53" s="1109" t="s">
        <v>196</v>
      </c>
      <c r="C53" s="1107" t="s">
        <v>875</v>
      </c>
      <c r="D53" s="1109" t="s">
        <v>6</v>
      </c>
      <c r="E53" s="1112" t="s">
        <v>16</v>
      </c>
      <c r="F53" s="1111" t="s">
        <v>1154</v>
      </c>
      <c r="G53" s="1112" t="s">
        <v>1155</v>
      </c>
      <c r="H53" s="1111" t="s">
        <v>1320</v>
      </c>
      <c r="I53" s="21"/>
    </row>
    <row r="54" spans="1:9" s="13" customFormat="1" ht="42.75" customHeight="1" x14ac:dyDescent="0.2">
      <c r="A54" s="1191"/>
      <c r="B54" s="1109" t="s">
        <v>319</v>
      </c>
      <c r="C54" s="1107" t="s">
        <v>318</v>
      </c>
      <c r="D54" s="1109" t="s">
        <v>316</v>
      </c>
      <c r="E54" s="1112" t="s">
        <v>16</v>
      </c>
      <c r="F54" s="1111" t="s">
        <v>1154</v>
      </c>
      <c r="G54" s="1112" t="s">
        <v>1111</v>
      </c>
      <c r="H54" s="1111" t="s">
        <v>5656</v>
      </c>
      <c r="I54" s="21"/>
    </row>
    <row r="55" spans="1:9" s="13" customFormat="1" ht="40.5" customHeight="1" x14ac:dyDescent="0.2">
      <c r="A55" s="1191"/>
      <c r="B55" s="1109" t="s">
        <v>321</v>
      </c>
      <c r="C55" s="1107" t="s">
        <v>320</v>
      </c>
      <c r="D55" s="1109" t="s">
        <v>316</v>
      </c>
      <c r="E55" s="1112" t="s">
        <v>16</v>
      </c>
      <c r="F55" s="1111" t="s">
        <v>1154</v>
      </c>
      <c r="G55" s="1112" t="s">
        <v>1111</v>
      </c>
      <c r="H55" s="1111" t="s">
        <v>5656</v>
      </c>
      <c r="I55" s="21"/>
    </row>
    <row r="56" spans="1:9" s="13" customFormat="1" ht="40.5" customHeight="1" x14ac:dyDescent="0.2">
      <c r="A56" s="1191"/>
      <c r="B56" s="1109" t="s">
        <v>323</v>
      </c>
      <c r="C56" s="1107" t="s">
        <v>322</v>
      </c>
      <c r="D56" s="1109" t="s">
        <v>316</v>
      </c>
      <c r="E56" s="1112" t="s">
        <v>16</v>
      </c>
      <c r="F56" s="1111" t="s">
        <v>1154</v>
      </c>
      <c r="G56" s="1112" t="s">
        <v>1111</v>
      </c>
      <c r="H56" s="1111" t="s">
        <v>5656</v>
      </c>
      <c r="I56" s="21"/>
    </row>
    <row r="57" spans="1:9" s="13" customFormat="1" ht="42" customHeight="1" x14ac:dyDescent="0.2">
      <c r="A57" s="1191"/>
      <c r="B57" s="1109" t="s">
        <v>324</v>
      </c>
      <c r="C57" s="1107" t="s">
        <v>325</v>
      </c>
      <c r="D57" s="1109" t="s">
        <v>316</v>
      </c>
      <c r="E57" s="1112" t="s">
        <v>16</v>
      </c>
      <c r="F57" s="1111" t="s">
        <v>1154</v>
      </c>
      <c r="G57" s="1112" t="s">
        <v>1155</v>
      </c>
      <c r="H57" s="1111" t="s">
        <v>1320</v>
      </c>
      <c r="I57" s="21"/>
    </row>
    <row r="58" spans="1:9" s="13" customFormat="1" ht="42" customHeight="1" x14ac:dyDescent="0.2">
      <c r="A58" s="1191"/>
      <c r="B58" s="1109" t="s">
        <v>327</v>
      </c>
      <c r="C58" s="1107" t="s">
        <v>326</v>
      </c>
      <c r="D58" s="1109" t="s">
        <v>316</v>
      </c>
      <c r="E58" s="1112" t="s">
        <v>16</v>
      </c>
      <c r="F58" s="1111" t="s">
        <v>1154</v>
      </c>
      <c r="G58" s="1112" t="s">
        <v>1155</v>
      </c>
      <c r="H58" s="1111" t="s">
        <v>1320</v>
      </c>
      <c r="I58" s="21"/>
    </row>
    <row r="59" spans="1:9" s="13" customFormat="1" ht="53.25" customHeight="1" x14ac:dyDescent="0.2">
      <c r="A59" s="1191"/>
      <c r="B59" s="1116" t="s">
        <v>334</v>
      </c>
      <c r="C59" s="1117" t="s">
        <v>363</v>
      </c>
      <c r="D59" s="1098" t="s">
        <v>46</v>
      </c>
      <c r="E59" s="1098" t="s">
        <v>328</v>
      </c>
      <c r="F59" s="1111" t="s">
        <v>1154</v>
      </c>
      <c r="G59" s="1112" t="s">
        <v>1111</v>
      </c>
      <c r="H59" s="1111" t="s">
        <v>5657</v>
      </c>
      <c r="I59" s="21"/>
    </row>
    <row r="60" spans="1:9" s="13" customFormat="1" ht="51" customHeight="1" x14ac:dyDescent="0.2">
      <c r="A60" s="1191"/>
      <c r="B60" s="1116" t="s">
        <v>1298</v>
      </c>
      <c r="C60" s="1117" t="s">
        <v>1299</v>
      </c>
      <c r="D60" s="1098" t="s">
        <v>46</v>
      </c>
      <c r="E60" s="1098" t="s">
        <v>328</v>
      </c>
      <c r="F60" s="1111" t="s">
        <v>1115</v>
      </c>
      <c r="G60" s="1113" t="s">
        <v>1111</v>
      </c>
      <c r="H60" s="1111" t="s">
        <v>1320</v>
      </c>
      <c r="I60" s="21"/>
    </row>
    <row r="61" spans="1:9" s="13" customFormat="1" ht="40.5" customHeight="1" x14ac:dyDescent="0.2">
      <c r="A61" s="1191"/>
      <c r="B61" s="1116" t="s">
        <v>365</v>
      </c>
      <c r="C61" s="1108" t="s">
        <v>364</v>
      </c>
      <c r="D61" s="1109" t="s">
        <v>6</v>
      </c>
      <c r="E61" s="1112" t="s">
        <v>12</v>
      </c>
      <c r="F61" s="1111" t="s">
        <v>5338</v>
      </c>
      <c r="G61" s="1112" t="s">
        <v>1155</v>
      </c>
      <c r="H61" s="1111" t="s">
        <v>5339</v>
      </c>
      <c r="I61" s="21"/>
    </row>
    <row r="62" spans="1:9" s="13" customFormat="1" ht="68.25" customHeight="1" x14ac:dyDescent="0.2">
      <c r="A62" s="1191"/>
      <c r="B62" s="1116" t="s">
        <v>366</v>
      </c>
      <c r="C62" s="1107" t="s">
        <v>864</v>
      </c>
      <c r="D62" s="1109" t="s">
        <v>6</v>
      </c>
      <c r="E62" s="1112" t="s">
        <v>18</v>
      </c>
      <c r="F62" s="1111" t="s">
        <v>1154</v>
      </c>
      <c r="G62" s="1112" t="s">
        <v>1239</v>
      </c>
      <c r="H62" s="1111" t="s">
        <v>5340</v>
      </c>
      <c r="I62" s="21"/>
    </row>
    <row r="63" spans="1:9" s="13" customFormat="1" ht="37.5" customHeight="1" x14ac:dyDescent="0.2">
      <c r="A63" s="1191"/>
      <c r="B63" s="1116" t="s">
        <v>367</v>
      </c>
      <c r="C63" s="1107" t="s">
        <v>434</v>
      </c>
      <c r="D63" s="1109" t="s">
        <v>6</v>
      </c>
      <c r="E63" s="1112" t="s">
        <v>18</v>
      </c>
      <c r="F63" s="1111" t="s">
        <v>1154</v>
      </c>
      <c r="G63" s="1112" t="s">
        <v>1239</v>
      </c>
      <c r="H63" s="1111" t="s">
        <v>1320</v>
      </c>
      <c r="I63" s="21"/>
    </row>
    <row r="64" spans="1:9" s="13" customFormat="1" ht="42.75" customHeight="1" x14ac:dyDescent="0.2">
      <c r="A64" s="1191"/>
      <c r="B64" s="1116" t="s">
        <v>368</v>
      </c>
      <c r="C64" s="1107" t="s">
        <v>480</v>
      </c>
      <c r="D64" s="1109" t="s">
        <v>6</v>
      </c>
      <c r="E64" s="1112" t="s">
        <v>18</v>
      </c>
      <c r="F64" s="1111" t="s">
        <v>1154</v>
      </c>
      <c r="G64" s="1112" t="s">
        <v>1239</v>
      </c>
      <c r="H64" s="1111" t="s">
        <v>1320</v>
      </c>
      <c r="I64" s="21"/>
    </row>
    <row r="65" spans="1:9" s="13" customFormat="1" ht="47.25" customHeight="1" x14ac:dyDescent="0.2">
      <c r="A65" s="1191"/>
      <c r="B65" s="1116" t="s">
        <v>371</v>
      </c>
      <c r="C65" s="1107" t="s">
        <v>851</v>
      </c>
      <c r="D65" s="1109" t="s">
        <v>6</v>
      </c>
      <c r="E65" s="1112" t="s">
        <v>12</v>
      </c>
      <c r="F65" s="1111" t="s">
        <v>1115</v>
      </c>
      <c r="G65" s="1113" t="s">
        <v>1111</v>
      </c>
      <c r="H65" s="1111" t="s">
        <v>5657</v>
      </c>
      <c r="I65" s="21"/>
    </row>
    <row r="66" spans="1:9" s="13" customFormat="1" ht="39" customHeight="1" x14ac:dyDescent="0.2">
      <c r="A66" s="1191"/>
      <c r="B66" s="1116" t="s">
        <v>372</v>
      </c>
      <c r="C66" s="1107" t="s">
        <v>852</v>
      </c>
      <c r="D66" s="1109" t="s">
        <v>6</v>
      </c>
      <c r="E66" s="1112" t="s">
        <v>12</v>
      </c>
      <c r="F66" s="1111" t="s">
        <v>1154</v>
      </c>
      <c r="G66" s="1112" t="s">
        <v>1239</v>
      </c>
      <c r="H66" s="1111" t="s">
        <v>1320</v>
      </c>
      <c r="I66" s="21"/>
    </row>
    <row r="67" spans="1:9" s="13" customFormat="1" ht="44.25" customHeight="1" x14ac:dyDescent="0.2">
      <c r="A67" s="1191"/>
      <c r="B67" s="1116" t="s">
        <v>373</v>
      </c>
      <c r="C67" s="1107" t="s">
        <v>853</v>
      </c>
      <c r="D67" s="1109" t="s">
        <v>6</v>
      </c>
      <c r="E67" s="1112" t="s">
        <v>12</v>
      </c>
      <c r="F67" s="1111" t="s">
        <v>1154</v>
      </c>
      <c r="G67" s="1112" t="s">
        <v>1239</v>
      </c>
      <c r="H67" s="1111" t="s">
        <v>1320</v>
      </c>
      <c r="I67" s="21"/>
    </row>
    <row r="68" spans="1:9" s="13" customFormat="1" ht="39.75" customHeight="1" x14ac:dyDescent="0.2">
      <c r="A68" s="1191"/>
      <c r="B68" s="1116" t="s">
        <v>453</v>
      </c>
      <c r="C68" s="1107" t="s">
        <v>859</v>
      </c>
      <c r="D68" s="1098" t="s">
        <v>17</v>
      </c>
      <c r="E68" s="1113" t="s">
        <v>328</v>
      </c>
      <c r="F68" s="1111" t="s">
        <v>1154</v>
      </c>
      <c r="G68" s="1112" t="s">
        <v>1239</v>
      </c>
      <c r="H68" s="1111" t="s">
        <v>1320</v>
      </c>
      <c r="I68" s="21"/>
    </row>
    <row r="69" spans="1:9" s="13" customFormat="1" ht="39.75" customHeight="1" x14ac:dyDescent="0.2">
      <c r="A69" s="1191"/>
      <c r="B69" s="1116" t="s">
        <v>454</v>
      </c>
      <c r="C69" s="1107" t="s">
        <v>863</v>
      </c>
      <c r="D69" s="1098" t="s">
        <v>46</v>
      </c>
      <c r="E69" s="1113" t="s">
        <v>328</v>
      </c>
      <c r="F69" s="1111" t="s">
        <v>1154</v>
      </c>
      <c r="G69" s="1112" t="s">
        <v>1239</v>
      </c>
      <c r="H69" s="1111" t="s">
        <v>1320</v>
      </c>
      <c r="I69" s="21"/>
    </row>
    <row r="70" spans="1:9" s="13" customFormat="1" ht="40.5" customHeight="1" x14ac:dyDescent="0.2">
      <c r="A70" s="1191"/>
      <c r="B70" s="1116" t="s">
        <v>455</v>
      </c>
      <c r="C70" s="1107" t="s">
        <v>862</v>
      </c>
      <c r="D70" s="1098" t="s">
        <v>46</v>
      </c>
      <c r="E70" s="1113" t="s">
        <v>328</v>
      </c>
      <c r="F70" s="1111" t="s">
        <v>1154</v>
      </c>
      <c r="G70" s="1112" t="s">
        <v>1239</v>
      </c>
      <c r="H70" s="1111" t="s">
        <v>1320</v>
      </c>
      <c r="I70" s="21"/>
    </row>
    <row r="71" spans="1:9" s="13" customFormat="1" ht="32.25" customHeight="1" x14ac:dyDescent="0.2">
      <c r="A71" s="1191"/>
      <c r="B71" s="1116" t="s">
        <v>456</v>
      </c>
      <c r="C71" s="1107" t="s">
        <v>860</v>
      </c>
      <c r="D71" s="1098" t="s">
        <v>46</v>
      </c>
      <c r="E71" s="1113" t="s">
        <v>328</v>
      </c>
      <c r="F71" s="1111" t="s">
        <v>1154</v>
      </c>
      <c r="G71" s="1112" t="s">
        <v>1111</v>
      </c>
      <c r="H71" s="1111" t="s">
        <v>5656</v>
      </c>
      <c r="I71" s="21"/>
    </row>
    <row r="72" spans="1:9" s="13" customFormat="1" ht="37.5" customHeight="1" x14ac:dyDescent="0.2">
      <c r="A72" s="1191"/>
      <c r="B72" s="1116" t="s">
        <v>457</v>
      </c>
      <c r="C72" s="1107" t="s">
        <v>861</v>
      </c>
      <c r="D72" s="1098" t="s">
        <v>46</v>
      </c>
      <c r="E72" s="1113" t="s">
        <v>328</v>
      </c>
      <c r="F72" s="1111" t="s">
        <v>1154</v>
      </c>
      <c r="G72" s="1112" t="s">
        <v>1239</v>
      </c>
      <c r="H72" s="1111" t="s">
        <v>1320</v>
      </c>
      <c r="I72" s="21"/>
    </row>
    <row r="73" spans="1:9" s="13" customFormat="1" ht="39.75" customHeight="1" x14ac:dyDescent="0.2">
      <c r="A73" s="1191"/>
      <c r="B73" s="1116" t="s">
        <v>458</v>
      </c>
      <c r="C73" s="1107" t="s">
        <v>865</v>
      </c>
      <c r="D73" s="1098" t="s">
        <v>46</v>
      </c>
      <c r="E73" s="1113" t="s">
        <v>328</v>
      </c>
      <c r="F73" s="1111" t="s">
        <v>1154</v>
      </c>
      <c r="G73" s="1112" t="s">
        <v>1111</v>
      </c>
      <c r="H73" s="1111" t="s">
        <v>5656</v>
      </c>
      <c r="I73" s="21"/>
    </row>
    <row r="74" spans="1:9" s="13" customFormat="1" ht="40.5" customHeight="1" x14ac:dyDescent="0.2">
      <c r="A74" s="1191"/>
      <c r="B74" s="1116" t="s">
        <v>459</v>
      </c>
      <c r="C74" s="1107" t="s">
        <v>867</v>
      </c>
      <c r="D74" s="1098" t="s">
        <v>46</v>
      </c>
      <c r="E74" s="1113" t="s">
        <v>328</v>
      </c>
      <c r="F74" s="1111" t="s">
        <v>1154</v>
      </c>
      <c r="G74" s="1112" t="s">
        <v>1239</v>
      </c>
      <c r="H74" s="1111" t="s">
        <v>1320</v>
      </c>
      <c r="I74" s="21"/>
    </row>
    <row r="75" spans="1:9" s="13" customFormat="1" ht="46.5" customHeight="1" x14ac:dyDescent="0.2">
      <c r="A75" s="1191"/>
      <c r="B75" s="1116" t="s">
        <v>460</v>
      </c>
      <c r="C75" s="1107" t="s">
        <v>866</v>
      </c>
      <c r="D75" s="1098" t="s">
        <v>46</v>
      </c>
      <c r="E75" s="1113" t="s">
        <v>328</v>
      </c>
      <c r="F75" s="1111" t="s">
        <v>1154</v>
      </c>
      <c r="G75" s="1112" t="s">
        <v>1111</v>
      </c>
      <c r="H75" s="1111" t="s">
        <v>5656</v>
      </c>
      <c r="I75" s="21"/>
    </row>
    <row r="76" spans="1:9" s="13" customFormat="1" ht="36.75" customHeight="1" x14ac:dyDescent="0.2">
      <c r="A76" s="1191"/>
      <c r="B76" s="1116" t="s">
        <v>461</v>
      </c>
      <c r="C76" s="1107" t="s">
        <v>868</v>
      </c>
      <c r="D76" s="1098" t="s">
        <v>46</v>
      </c>
      <c r="E76" s="1113" t="s">
        <v>328</v>
      </c>
      <c r="F76" s="1111" t="s">
        <v>1154</v>
      </c>
      <c r="G76" s="1112" t="s">
        <v>1111</v>
      </c>
      <c r="H76" s="1111" t="s">
        <v>5656</v>
      </c>
      <c r="I76" s="21"/>
    </row>
    <row r="77" spans="1:9" s="13" customFormat="1" ht="37.5" customHeight="1" x14ac:dyDescent="0.2">
      <c r="A77" s="1191"/>
      <c r="B77" s="1116" t="s">
        <v>462</v>
      </c>
      <c r="C77" s="1107" t="s">
        <v>869</v>
      </c>
      <c r="D77" s="1098" t="s">
        <v>46</v>
      </c>
      <c r="E77" s="1113" t="s">
        <v>328</v>
      </c>
      <c r="F77" s="1111" t="s">
        <v>1154</v>
      </c>
      <c r="G77" s="1112" t="s">
        <v>1111</v>
      </c>
      <c r="H77" s="1111" t="s">
        <v>5656</v>
      </c>
      <c r="I77" s="21"/>
    </row>
    <row r="78" spans="1:9" s="13" customFormat="1" ht="37.5" customHeight="1" x14ac:dyDescent="0.2">
      <c r="A78" s="1191"/>
      <c r="B78" s="1341" t="s">
        <v>1590</v>
      </c>
      <c r="C78" s="1337" t="s">
        <v>1591</v>
      </c>
      <c r="D78" s="1341" t="s">
        <v>46</v>
      </c>
      <c r="E78" s="1371" t="s">
        <v>328</v>
      </c>
      <c r="F78" s="1111" t="s">
        <v>1116</v>
      </c>
      <c r="G78" s="1371" t="s">
        <v>1431</v>
      </c>
      <c r="H78" s="1381" t="s">
        <v>1320</v>
      </c>
      <c r="I78" s="21"/>
    </row>
    <row r="79" spans="1:9" s="13" customFormat="1" ht="37.5" customHeight="1" x14ac:dyDescent="0.2">
      <c r="A79" s="1191"/>
      <c r="B79" s="1320"/>
      <c r="C79" s="1338"/>
      <c r="D79" s="1320"/>
      <c r="E79" s="1372"/>
      <c r="F79" s="1111" t="s">
        <v>1117</v>
      </c>
      <c r="G79" s="1372"/>
      <c r="H79" s="1382"/>
    </row>
    <row r="80" spans="1:9" s="13" customFormat="1" ht="28.5" customHeight="1" x14ac:dyDescent="0.2">
      <c r="A80" s="1191"/>
      <c r="B80" s="1341" t="s">
        <v>1300</v>
      </c>
      <c r="C80" s="1337" t="s">
        <v>1301</v>
      </c>
      <c r="D80" s="1341" t="s">
        <v>46</v>
      </c>
      <c r="E80" s="1371" t="s">
        <v>1302</v>
      </c>
      <c r="F80" s="1111" t="s">
        <v>1116</v>
      </c>
      <c r="G80" s="1371" t="s">
        <v>1111</v>
      </c>
      <c r="H80" s="1381" t="s">
        <v>1320</v>
      </c>
      <c r="I80" s="21"/>
    </row>
    <row r="81" spans="1:9" ht="28.5" customHeight="1" x14ac:dyDescent="0.2">
      <c r="A81" s="1191"/>
      <c r="B81" s="1320"/>
      <c r="C81" s="1338"/>
      <c r="D81" s="1320"/>
      <c r="E81" s="1372"/>
      <c r="F81" s="1111" t="s">
        <v>1117</v>
      </c>
      <c r="G81" s="1372"/>
      <c r="H81" s="1382"/>
      <c r="I81" s="12"/>
    </row>
    <row r="82" spans="1:9" ht="46.5" customHeight="1" x14ac:dyDescent="0.2">
      <c r="A82" s="1191"/>
      <c r="B82" s="1341" t="s">
        <v>5658</v>
      </c>
      <c r="C82" s="1337" t="s">
        <v>850</v>
      </c>
      <c r="D82" s="1341" t="s">
        <v>46</v>
      </c>
      <c r="E82" s="1341" t="s">
        <v>328</v>
      </c>
      <c r="F82" s="1111" t="s">
        <v>5659</v>
      </c>
      <c r="G82" s="1371" t="s">
        <v>1146</v>
      </c>
      <c r="H82" s="1381" t="s">
        <v>5660</v>
      </c>
      <c r="I82" s="1"/>
    </row>
    <row r="83" spans="1:9" ht="24" customHeight="1" x14ac:dyDescent="0.2">
      <c r="A83" s="1191"/>
      <c r="B83" s="1184"/>
      <c r="C83" s="1191"/>
      <c r="D83" s="1184"/>
      <c r="E83" s="1184"/>
      <c r="F83" s="1111" t="s">
        <v>5661</v>
      </c>
      <c r="G83" s="1383"/>
      <c r="H83" s="1384"/>
      <c r="I83" s="12"/>
    </row>
    <row r="84" spans="1:9" ht="33.75" customHeight="1" x14ac:dyDescent="0.2">
      <c r="A84" s="1338"/>
      <c r="B84" s="1320"/>
      <c r="C84" s="1338"/>
      <c r="D84" s="1320"/>
      <c r="E84" s="1320"/>
      <c r="F84" s="1111" t="s">
        <v>5662</v>
      </c>
      <c r="G84" s="1372"/>
      <c r="H84" s="1382"/>
      <c r="I84" s="12"/>
    </row>
    <row r="85" spans="1:9" ht="45.75" customHeight="1" x14ac:dyDescent="0.2">
      <c r="A85" s="1191" t="s">
        <v>84</v>
      </c>
      <c r="B85" s="1107" t="s">
        <v>1303</v>
      </c>
      <c r="C85" s="1108" t="s">
        <v>1304</v>
      </c>
      <c r="D85" s="1109" t="s">
        <v>6</v>
      </c>
      <c r="E85" s="1112" t="s">
        <v>1305</v>
      </c>
      <c r="F85" s="1111" t="s">
        <v>1154</v>
      </c>
      <c r="G85" s="1112" t="s">
        <v>1111</v>
      </c>
      <c r="H85" s="1111" t="s">
        <v>1320</v>
      </c>
      <c r="I85" s="1"/>
    </row>
    <row r="86" spans="1:9" ht="48.75" customHeight="1" x14ac:dyDescent="0.2">
      <c r="A86" s="1191"/>
      <c r="B86" s="1107" t="s">
        <v>1306</v>
      </c>
      <c r="C86" s="1108" t="s">
        <v>1307</v>
      </c>
      <c r="D86" s="1109" t="s">
        <v>6</v>
      </c>
      <c r="E86" s="1112" t="s">
        <v>1305</v>
      </c>
      <c r="F86" s="1111" t="s">
        <v>1154</v>
      </c>
      <c r="G86" s="1112" t="s">
        <v>1111</v>
      </c>
      <c r="H86" s="1111" t="s">
        <v>5654</v>
      </c>
      <c r="I86" s="1"/>
    </row>
    <row r="87" spans="1:9" ht="63" customHeight="1" x14ac:dyDescent="0.2">
      <c r="A87" s="1191"/>
      <c r="B87" s="1107" t="s">
        <v>197</v>
      </c>
      <c r="C87" s="1108" t="s">
        <v>377</v>
      </c>
      <c r="D87" s="1109" t="s">
        <v>6</v>
      </c>
      <c r="E87" s="1112" t="s">
        <v>18</v>
      </c>
      <c r="F87" s="1111" t="s">
        <v>1154</v>
      </c>
      <c r="G87" s="1112" t="s">
        <v>1239</v>
      </c>
      <c r="H87" s="1111" t="s">
        <v>5341</v>
      </c>
      <c r="I87" s="1"/>
    </row>
    <row r="88" spans="1:9" ht="44.25" customHeight="1" x14ac:dyDescent="0.2">
      <c r="A88" s="1191"/>
      <c r="B88" s="1098" t="s">
        <v>335</v>
      </c>
      <c r="C88" s="1117" t="s">
        <v>971</v>
      </c>
      <c r="D88" s="1098" t="s">
        <v>46</v>
      </c>
      <c r="E88" s="1098" t="s">
        <v>328</v>
      </c>
      <c r="F88" s="1111" t="s">
        <v>1154</v>
      </c>
      <c r="G88" s="1112" t="s">
        <v>1111</v>
      </c>
      <c r="H88" s="1111" t="s">
        <v>5643</v>
      </c>
      <c r="I88" s="21"/>
    </row>
    <row r="89" spans="1:9" ht="44.25" customHeight="1" x14ac:dyDescent="0.2">
      <c r="A89" s="1191"/>
      <c r="B89" s="1098" t="s">
        <v>1308</v>
      </c>
      <c r="C89" s="1117" t="s">
        <v>1309</v>
      </c>
      <c r="D89" s="1098" t="s">
        <v>316</v>
      </c>
      <c r="E89" s="1098" t="s">
        <v>1310</v>
      </c>
      <c r="F89" s="1111" t="s">
        <v>1154</v>
      </c>
      <c r="G89" s="1112" t="s">
        <v>1239</v>
      </c>
      <c r="H89" s="1111" t="s">
        <v>1320</v>
      </c>
      <c r="I89" s="21"/>
    </row>
    <row r="90" spans="1:9" ht="45" customHeight="1" x14ac:dyDescent="0.2">
      <c r="A90" s="1191"/>
      <c r="B90" s="1098" t="s">
        <v>374</v>
      </c>
      <c r="C90" s="1107" t="s">
        <v>856</v>
      </c>
      <c r="D90" s="1109" t="s">
        <v>6</v>
      </c>
      <c r="E90" s="1112" t="s">
        <v>12</v>
      </c>
      <c r="F90" s="1111" t="s">
        <v>1154</v>
      </c>
      <c r="G90" s="1112" t="s">
        <v>1239</v>
      </c>
      <c r="H90" s="1111" t="s">
        <v>1320</v>
      </c>
      <c r="I90" s="21"/>
    </row>
    <row r="91" spans="1:9" ht="46.5" customHeight="1" x14ac:dyDescent="0.2">
      <c r="A91" s="1191"/>
      <c r="B91" s="1098" t="s">
        <v>375</v>
      </c>
      <c r="C91" s="1108" t="s">
        <v>854</v>
      </c>
      <c r="D91" s="1098" t="s">
        <v>21</v>
      </c>
      <c r="E91" s="1113" t="s">
        <v>42</v>
      </c>
      <c r="F91" s="1111" t="s">
        <v>1154</v>
      </c>
      <c r="G91" s="1112" t="s">
        <v>1239</v>
      </c>
      <c r="H91" s="1111" t="s">
        <v>1320</v>
      </c>
      <c r="I91" s="21"/>
    </row>
    <row r="92" spans="1:9" ht="46.5" customHeight="1" x14ac:dyDescent="0.2">
      <c r="A92" s="1191"/>
      <c r="B92" s="1098" t="s">
        <v>376</v>
      </c>
      <c r="C92" s="1108" t="s">
        <v>855</v>
      </c>
      <c r="D92" s="1098" t="s">
        <v>21</v>
      </c>
      <c r="E92" s="1113" t="s">
        <v>42</v>
      </c>
      <c r="F92" s="1111" t="s">
        <v>1154</v>
      </c>
      <c r="G92" s="1112" t="s">
        <v>1239</v>
      </c>
      <c r="H92" s="1111" t="s">
        <v>1320</v>
      </c>
      <c r="I92" s="21"/>
    </row>
    <row r="93" spans="1:9" ht="46.5" customHeight="1" x14ac:dyDescent="0.2">
      <c r="A93" s="1191"/>
      <c r="B93" s="1098" t="s">
        <v>378</v>
      </c>
      <c r="C93" s="1118" t="s">
        <v>857</v>
      </c>
      <c r="D93" s="1109" t="s">
        <v>6</v>
      </c>
      <c r="E93" s="1112" t="s">
        <v>19</v>
      </c>
      <c r="F93" s="1111" t="s">
        <v>1154</v>
      </c>
      <c r="G93" s="1112" t="s">
        <v>1155</v>
      </c>
      <c r="H93" s="1111" t="s">
        <v>1320</v>
      </c>
      <c r="I93" s="21"/>
    </row>
    <row r="94" spans="1:9" ht="46.5" customHeight="1" x14ac:dyDescent="0.2">
      <c r="A94" s="1191"/>
      <c r="B94" s="1098" t="s">
        <v>379</v>
      </c>
      <c r="C94" s="1118" t="s">
        <v>858</v>
      </c>
      <c r="D94" s="1109" t="s">
        <v>6</v>
      </c>
      <c r="E94" s="1112" t="s">
        <v>19</v>
      </c>
      <c r="F94" s="1111" t="s">
        <v>1154</v>
      </c>
      <c r="G94" s="1112" t="s">
        <v>1155</v>
      </c>
      <c r="H94" s="1111" t="s">
        <v>1320</v>
      </c>
      <c r="I94" s="21"/>
    </row>
    <row r="95" spans="1:9" ht="28.5" customHeight="1" x14ac:dyDescent="0.2">
      <c r="A95" s="1191"/>
      <c r="B95" s="1341" t="s">
        <v>393</v>
      </c>
      <c r="C95" s="1337" t="s">
        <v>905</v>
      </c>
      <c r="D95" s="1324" t="s">
        <v>46</v>
      </c>
      <c r="E95" s="1341" t="s">
        <v>68</v>
      </c>
      <c r="F95" s="1116" t="s">
        <v>1228</v>
      </c>
      <c r="G95" s="1098" t="s">
        <v>1229</v>
      </c>
      <c r="H95" s="1107" t="s">
        <v>1338</v>
      </c>
      <c r="I95" s="21"/>
    </row>
    <row r="96" spans="1:9" ht="106.5" customHeight="1" x14ac:dyDescent="0.2">
      <c r="A96" s="1191"/>
      <c r="B96" s="1320"/>
      <c r="C96" s="1338"/>
      <c r="D96" s="1325"/>
      <c r="E96" s="1320"/>
      <c r="F96" s="1116" t="s">
        <v>1143</v>
      </c>
      <c r="G96" s="1106" t="s">
        <v>1230</v>
      </c>
      <c r="H96" s="1107" t="s">
        <v>5664</v>
      </c>
      <c r="I96" s="13"/>
    </row>
    <row r="97" spans="1:9" ht="28.5" customHeight="1" x14ac:dyDescent="0.2">
      <c r="A97" s="1191"/>
      <c r="B97" s="1341" t="s">
        <v>520</v>
      </c>
      <c r="C97" s="1337" t="s">
        <v>967</v>
      </c>
      <c r="D97" s="1324" t="s">
        <v>523</v>
      </c>
      <c r="E97" s="1341" t="s">
        <v>10</v>
      </c>
      <c r="F97" s="1107" t="s">
        <v>1116</v>
      </c>
      <c r="G97" s="1341" t="s">
        <v>1200</v>
      </c>
      <c r="H97" s="1337" t="s">
        <v>1320</v>
      </c>
      <c r="I97" s="21"/>
    </row>
    <row r="98" spans="1:9" ht="28.5" customHeight="1" x14ac:dyDescent="0.2">
      <c r="A98" s="1191"/>
      <c r="B98" s="1184"/>
      <c r="C98" s="1191"/>
      <c r="D98" s="1189"/>
      <c r="E98" s="1184"/>
      <c r="F98" s="1107" t="s">
        <v>1157</v>
      </c>
      <c r="G98" s="1184"/>
      <c r="H98" s="1191"/>
      <c r="I98" s="13"/>
    </row>
    <row r="99" spans="1:9" ht="28.5" customHeight="1" x14ac:dyDescent="0.2">
      <c r="A99" s="1191"/>
      <c r="B99" s="1320"/>
      <c r="C99" s="1338"/>
      <c r="D99" s="1325"/>
      <c r="E99" s="1320"/>
      <c r="F99" s="1107" t="s">
        <v>1158</v>
      </c>
      <c r="G99" s="1320"/>
      <c r="H99" s="1338"/>
      <c r="I99" s="13"/>
    </row>
    <row r="100" spans="1:9" ht="36" customHeight="1" x14ac:dyDescent="0.2">
      <c r="A100" s="1191"/>
      <c r="B100" s="1341" t="s">
        <v>521</v>
      </c>
      <c r="C100" s="1337" t="s">
        <v>968</v>
      </c>
      <c r="D100" s="1324" t="s">
        <v>524</v>
      </c>
      <c r="E100" s="1341" t="s">
        <v>10</v>
      </c>
      <c r="F100" s="1107" t="s">
        <v>1160</v>
      </c>
      <c r="G100" s="1341" t="s">
        <v>1200</v>
      </c>
      <c r="H100" s="1337" t="s">
        <v>1320</v>
      </c>
      <c r="I100" s="21"/>
    </row>
    <row r="101" spans="1:9" ht="36" customHeight="1" x14ac:dyDescent="0.2">
      <c r="A101" s="1191"/>
      <c r="B101" s="1184"/>
      <c r="C101" s="1191"/>
      <c r="D101" s="1189"/>
      <c r="E101" s="1184"/>
      <c r="F101" s="1107" t="s">
        <v>1157</v>
      </c>
      <c r="G101" s="1184"/>
      <c r="H101" s="1191"/>
      <c r="I101" s="13"/>
    </row>
    <row r="102" spans="1:9" ht="36" customHeight="1" x14ac:dyDescent="0.2">
      <c r="A102" s="1191"/>
      <c r="B102" s="1320"/>
      <c r="C102" s="1338"/>
      <c r="D102" s="1325"/>
      <c r="E102" s="1320"/>
      <c r="F102" s="1107" t="s">
        <v>1158</v>
      </c>
      <c r="G102" s="1320"/>
      <c r="H102" s="1338"/>
      <c r="I102" s="13"/>
    </row>
    <row r="103" spans="1:9" ht="31.5" customHeight="1" x14ac:dyDescent="0.2">
      <c r="A103" s="1191"/>
      <c r="B103" s="1341" t="s">
        <v>522</v>
      </c>
      <c r="C103" s="1337" t="s">
        <v>528</v>
      </c>
      <c r="D103" s="1324" t="s">
        <v>524</v>
      </c>
      <c r="E103" s="1341" t="s">
        <v>10</v>
      </c>
      <c r="F103" s="1107" t="s">
        <v>1160</v>
      </c>
      <c r="G103" s="1341" t="s">
        <v>1200</v>
      </c>
      <c r="H103" s="1337" t="s">
        <v>5665</v>
      </c>
      <c r="I103" s="21"/>
    </row>
    <row r="104" spans="1:9" ht="31.5" customHeight="1" x14ac:dyDescent="0.2">
      <c r="A104" s="1191"/>
      <c r="B104" s="1184"/>
      <c r="C104" s="1191"/>
      <c r="D104" s="1189"/>
      <c r="E104" s="1184"/>
      <c r="F104" s="1107" t="s">
        <v>1157</v>
      </c>
      <c r="G104" s="1184"/>
      <c r="H104" s="1191"/>
      <c r="I104" s="13"/>
    </row>
    <row r="105" spans="1:9" ht="31.5" customHeight="1" x14ac:dyDescent="0.2">
      <c r="A105" s="1191"/>
      <c r="B105" s="1320"/>
      <c r="C105" s="1338"/>
      <c r="D105" s="1325"/>
      <c r="E105" s="1320"/>
      <c r="F105" s="1107" t="s">
        <v>1158</v>
      </c>
      <c r="G105" s="1320"/>
      <c r="H105" s="1338"/>
      <c r="I105" s="13"/>
    </row>
    <row r="106" spans="1:9" ht="30.75" customHeight="1" x14ac:dyDescent="0.2">
      <c r="A106" s="1191"/>
      <c r="B106" s="1341" t="s">
        <v>525</v>
      </c>
      <c r="C106" s="1337" t="s">
        <v>529</v>
      </c>
      <c r="D106" s="1324" t="s">
        <v>524</v>
      </c>
      <c r="E106" s="1341" t="s">
        <v>10</v>
      </c>
      <c r="F106" s="1107" t="s">
        <v>1160</v>
      </c>
      <c r="G106" s="1341" t="s">
        <v>1200</v>
      </c>
      <c r="H106" s="1337" t="s">
        <v>1320</v>
      </c>
      <c r="I106" s="21"/>
    </row>
    <row r="107" spans="1:9" ht="30.75" customHeight="1" x14ac:dyDescent="0.2">
      <c r="A107" s="1191"/>
      <c r="B107" s="1184"/>
      <c r="C107" s="1191"/>
      <c r="D107" s="1189"/>
      <c r="E107" s="1184"/>
      <c r="F107" s="1107" t="s">
        <v>1157</v>
      </c>
      <c r="G107" s="1184"/>
      <c r="H107" s="1191"/>
      <c r="I107" s="13"/>
    </row>
    <row r="108" spans="1:9" ht="30.75" customHeight="1" x14ac:dyDescent="0.2">
      <c r="A108" s="1191"/>
      <c r="B108" s="1320"/>
      <c r="C108" s="1338"/>
      <c r="D108" s="1325"/>
      <c r="E108" s="1320"/>
      <c r="F108" s="1107" t="s">
        <v>1158</v>
      </c>
      <c r="G108" s="1320"/>
      <c r="H108" s="1338"/>
      <c r="I108" s="13"/>
    </row>
    <row r="109" spans="1:9" ht="24.75" customHeight="1" x14ac:dyDescent="0.2">
      <c r="A109" s="1191"/>
      <c r="B109" s="1341" t="s">
        <v>526</v>
      </c>
      <c r="C109" s="1337" t="s">
        <v>530</v>
      </c>
      <c r="D109" s="1324" t="s">
        <v>524</v>
      </c>
      <c r="E109" s="1341" t="s">
        <v>10</v>
      </c>
      <c r="F109" s="1107" t="s">
        <v>1160</v>
      </c>
      <c r="G109" s="1341" t="s">
        <v>1200</v>
      </c>
      <c r="H109" s="1337" t="s">
        <v>1320</v>
      </c>
      <c r="I109" s="21"/>
    </row>
    <row r="110" spans="1:9" ht="24.75" customHeight="1" x14ac:dyDescent="0.2">
      <c r="A110" s="1191"/>
      <c r="B110" s="1184"/>
      <c r="C110" s="1191"/>
      <c r="D110" s="1189"/>
      <c r="E110" s="1184"/>
      <c r="F110" s="1107" t="s">
        <v>1157</v>
      </c>
      <c r="G110" s="1184"/>
      <c r="H110" s="1191"/>
      <c r="I110" s="13"/>
    </row>
    <row r="111" spans="1:9" ht="24.75" customHeight="1" x14ac:dyDescent="0.2">
      <c r="A111" s="1191"/>
      <c r="B111" s="1320"/>
      <c r="C111" s="1338"/>
      <c r="D111" s="1325"/>
      <c r="E111" s="1320"/>
      <c r="F111" s="1107" t="s">
        <v>1158</v>
      </c>
      <c r="G111" s="1320"/>
      <c r="H111" s="1338"/>
      <c r="I111" s="13"/>
    </row>
    <row r="112" spans="1:9" ht="27" customHeight="1" x14ac:dyDescent="0.2">
      <c r="A112" s="1191"/>
      <c r="B112" s="1341" t="s">
        <v>527</v>
      </c>
      <c r="C112" s="1337" t="s">
        <v>531</v>
      </c>
      <c r="D112" s="1324" t="s">
        <v>524</v>
      </c>
      <c r="E112" s="1341" t="s">
        <v>10</v>
      </c>
      <c r="F112" s="1107" t="s">
        <v>1160</v>
      </c>
      <c r="G112" s="1341" t="s">
        <v>1200</v>
      </c>
      <c r="H112" s="1337" t="s">
        <v>5666</v>
      </c>
      <c r="I112" s="21"/>
    </row>
    <row r="113" spans="1:11" ht="27" customHeight="1" x14ac:dyDescent="0.2">
      <c r="A113" s="1191"/>
      <c r="B113" s="1184"/>
      <c r="C113" s="1191"/>
      <c r="D113" s="1189"/>
      <c r="E113" s="1184"/>
      <c r="F113" s="1107" t="s">
        <v>1157</v>
      </c>
      <c r="G113" s="1184"/>
      <c r="H113" s="1191"/>
      <c r="I113" s="13"/>
    </row>
    <row r="114" spans="1:11" ht="27" customHeight="1" x14ac:dyDescent="0.2">
      <c r="A114" s="1191"/>
      <c r="B114" s="1320"/>
      <c r="C114" s="1338"/>
      <c r="D114" s="1325"/>
      <c r="E114" s="1320"/>
      <c r="F114" s="1107" t="s">
        <v>1158</v>
      </c>
      <c r="G114" s="1320"/>
      <c r="H114" s="1338"/>
      <c r="I114" s="13"/>
    </row>
    <row r="115" spans="1:11" ht="24.75" customHeight="1" x14ac:dyDescent="0.2">
      <c r="A115" s="1191"/>
      <c r="B115" s="1341" t="s">
        <v>533</v>
      </c>
      <c r="C115" s="1337" t="s">
        <v>532</v>
      </c>
      <c r="D115" s="1324" t="s">
        <v>524</v>
      </c>
      <c r="E115" s="1341" t="s">
        <v>10</v>
      </c>
      <c r="F115" s="1107" t="s">
        <v>1160</v>
      </c>
      <c r="G115" s="1341" t="s">
        <v>1200</v>
      </c>
      <c r="H115" s="1337" t="s">
        <v>1320</v>
      </c>
      <c r="I115" s="21"/>
    </row>
    <row r="116" spans="1:11" ht="24.75" customHeight="1" x14ac:dyDescent="0.2">
      <c r="A116" s="1191"/>
      <c r="B116" s="1184"/>
      <c r="C116" s="1191"/>
      <c r="D116" s="1189"/>
      <c r="E116" s="1184"/>
      <c r="F116" s="1107" t="s">
        <v>1157</v>
      </c>
      <c r="G116" s="1184"/>
      <c r="H116" s="1191"/>
      <c r="I116" s="13"/>
    </row>
    <row r="117" spans="1:11" ht="24.75" customHeight="1" x14ac:dyDescent="0.2">
      <c r="A117" s="1191"/>
      <c r="B117" s="1320"/>
      <c r="C117" s="1338"/>
      <c r="D117" s="1325"/>
      <c r="E117" s="1320"/>
      <c r="F117" s="1107" t="s">
        <v>1158</v>
      </c>
      <c r="G117" s="1320"/>
      <c r="H117" s="1338"/>
      <c r="I117" s="13"/>
    </row>
    <row r="118" spans="1:11" ht="30.75" customHeight="1" x14ac:dyDescent="0.2">
      <c r="A118" s="1191"/>
      <c r="B118" s="1341" t="s">
        <v>903</v>
      </c>
      <c r="C118" s="1365" t="s">
        <v>904</v>
      </c>
      <c r="D118" s="1324" t="s">
        <v>46</v>
      </c>
      <c r="E118" s="1341" t="s">
        <v>50</v>
      </c>
      <c r="F118" s="1116" t="s">
        <v>1231</v>
      </c>
      <c r="G118" s="1098" t="s">
        <v>1155</v>
      </c>
      <c r="H118" s="1107" t="s">
        <v>1338</v>
      </c>
      <c r="I118" s="21"/>
    </row>
    <row r="119" spans="1:11" ht="99" customHeight="1" x14ac:dyDescent="0.2">
      <c r="A119" s="1191"/>
      <c r="B119" s="1320"/>
      <c r="C119" s="1366"/>
      <c r="D119" s="1325"/>
      <c r="E119" s="1320"/>
      <c r="F119" s="1116" t="s">
        <v>1143</v>
      </c>
      <c r="G119" s="1098" t="s">
        <v>1230</v>
      </c>
      <c r="H119" s="1107" t="s">
        <v>5667</v>
      </c>
      <c r="I119" s="13"/>
    </row>
    <row r="120" spans="1:11" ht="46.5" customHeight="1" x14ac:dyDescent="0.2">
      <c r="A120" s="1337" t="s">
        <v>315</v>
      </c>
      <c r="B120" s="1107" t="s">
        <v>1207</v>
      </c>
      <c r="C120" s="1108" t="s">
        <v>1208</v>
      </c>
      <c r="D120" s="1098" t="s">
        <v>7</v>
      </c>
      <c r="E120" s="1112" t="s">
        <v>20</v>
      </c>
      <c r="F120" s="1107" t="s">
        <v>1115</v>
      </c>
      <c r="G120" s="1098" t="s">
        <v>1111</v>
      </c>
      <c r="H120" s="1107" t="s">
        <v>5668</v>
      </c>
      <c r="I120" s="21"/>
    </row>
    <row r="121" spans="1:11" ht="46.5" customHeight="1" x14ac:dyDescent="0.2">
      <c r="A121" s="1191"/>
      <c r="B121" s="1107" t="s">
        <v>1837</v>
      </c>
      <c r="C121" s="1108" t="s">
        <v>5669</v>
      </c>
      <c r="D121" s="1098" t="s">
        <v>21</v>
      </c>
      <c r="E121" s="1098" t="s">
        <v>22</v>
      </c>
      <c r="F121" s="1116" t="s">
        <v>2482</v>
      </c>
      <c r="G121" s="1106" t="s">
        <v>1230</v>
      </c>
      <c r="H121" s="1107" t="s">
        <v>5670</v>
      </c>
      <c r="I121" s="21"/>
    </row>
    <row r="122" spans="1:11" ht="30.75" customHeight="1" x14ac:dyDescent="0.2">
      <c r="A122" s="1191"/>
      <c r="B122" s="1342" t="s">
        <v>381</v>
      </c>
      <c r="C122" s="1343" t="s">
        <v>380</v>
      </c>
      <c r="D122" s="1342" t="s">
        <v>7</v>
      </c>
      <c r="E122" s="1377" t="s">
        <v>20</v>
      </c>
      <c r="F122" s="1107" t="s">
        <v>1124</v>
      </c>
      <c r="G122" s="1342" t="s">
        <v>1227</v>
      </c>
      <c r="H122" s="1337" t="s">
        <v>5671</v>
      </c>
      <c r="I122" s="1119"/>
      <c r="J122" s="3"/>
      <c r="K122" s="3"/>
    </row>
    <row r="123" spans="1:11" ht="30.75" customHeight="1" x14ac:dyDescent="0.2">
      <c r="A123" s="1191"/>
      <c r="B123" s="1342"/>
      <c r="C123" s="1343"/>
      <c r="D123" s="1342"/>
      <c r="E123" s="1377"/>
      <c r="F123" s="1107" t="s">
        <v>1117</v>
      </c>
      <c r="G123" s="1342"/>
      <c r="H123" s="1338"/>
      <c r="I123" s="3"/>
      <c r="J123" s="3"/>
      <c r="K123" s="3"/>
    </row>
    <row r="124" spans="1:11" ht="34.5" customHeight="1" x14ac:dyDescent="0.2">
      <c r="A124" s="1191"/>
      <c r="B124" s="1342" t="s">
        <v>382</v>
      </c>
      <c r="C124" s="1343" t="s">
        <v>1024</v>
      </c>
      <c r="D124" s="1342" t="s">
        <v>28</v>
      </c>
      <c r="E124" s="1377" t="s">
        <v>333</v>
      </c>
      <c r="F124" s="1111" t="s">
        <v>1188</v>
      </c>
      <c r="G124" s="1370" t="s">
        <v>1227</v>
      </c>
      <c r="H124" s="1381" t="s">
        <v>5672</v>
      </c>
      <c r="I124" s="1119"/>
      <c r="J124" s="3"/>
      <c r="K124" s="3"/>
    </row>
    <row r="125" spans="1:11" ht="34.5" customHeight="1" x14ac:dyDescent="0.2">
      <c r="A125" s="1191"/>
      <c r="B125" s="1342"/>
      <c r="C125" s="1343"/>
      <c r="D125" s="1342"/>
      <c r="E125" s="1377"/>
      <c r="F125" s="1111" t="s">
        <v>1162</v>
      </c>
      <c r="G125" s="1370"/>
      <c r="H125" s="1382"/>
      <c r="I125" s="3"/>
      <c r="J125" s="3"/>
      <c r="K125" s="3"/>
    </row>
    <row r="126" spans="1:11" ht="27.75" customHeight="1" x14ac:dyDescent="0.2">
      <c r="A126" s="1191"/>
      <c r="B126" s="1342" t="s">
        <v>877</v>
      </c>
      <c r="C126" s="1343" t="s">
        <v>876</v>
      </c>
      <c r="D126" s="1342" t="s">
        <v>46</v>
      </c>
      <c r="E126" s="1377" t="s">
        <v>328</v>
      </c>
      <c r="F126" s="1107" t="s">
        <v>1116</v>
      </c>
      <c r="G126" s="1342" t="s">
        <v>1227</v>
      </c>
      <c r="H126" s="1337" t="s">
        <v>5673</v>
      </c>
      <c r="I126" s="1119"/>
      <c r="J126" s="3"/>
      <c r="K126" s="3"/>
    </row>
    <row r="127" spans="1:11" ht="27.75" customHeight="1" x14ac:dyDescent="0.2">
      <c r="A127" s="1191"/>
      <c r="B127" s="1342"/>
      <c r="C127" s="1343"/>
      <c r="D127" s="1342"/>
      <c r="E127" s="1377"/>
      <c r="F127" s="1107" t="s">
        <v>1117</v>
      </c>
      <c r="G127" s="1342"/>
      <c r="H127" s="1338"/>
      <c r="I127" s="3"/>
      <c r="J127" s="3"/>
      <c r="K127" s="3"/>
    </row>
    <row r="128" spans="1:11" ht="33.75" customHeight="1" x14ac:dyDescent="0.2">
      <c r="A128" s="1191"/>
      <c r="B128" s="1342" t="s">
        <v>879</v>
      </c>
      <c r="C128" s="1343" t="s">
        <v>878</v>
      </c>
      <c r="D128" s="1342" t="s">
        <v>46</v>
      </c>
      <c r="E128" s="1377" t="s">
        <v>328</v>
      </c>
      <c r="F128" s="1107" t="s">
        <v>1116</v>
      </c>
      <c r="G128" s="1342" t="s">
        <v>1227</v>
      </c>
      <c r="H128" s="1337" t="s">
        <v>5673</v>
      </c>
      <c r="I128" s="1119"/>
      <c r="J128" s="3"/>
      <c r="K128" s="3"/>
    </row>
    <row r="129" spans="1:11" ht="33.75" customHeight="1" x14ac:dyDescent="0.2">
      <c r="A129" s="1191"/>
      <c r="B129" s="1342"/>
      <c r="C129" s="1343"/>
      <c r="D129" s="1342"/>
      <c r="E129" s="1377"/>
      <c r="F129" s="1107" t="s">
        <v>1117</v>
      </c>
      <c r="G129" s="1342"/>
      <c r="H129" s="1338"/>
      <c r="I129" s="3"/>
      <c r="J129" s="3"/>
      <c r="K129" s="3"/>
    </row>
    <row r="130" spans="1:11" ht="30" customHeight="1" x14ac:dyDescent="0.2">
      <c r="A130" s="1191"/>
      <c r="B130" s="1342" t="s">
        <v>871</v>
      </c>
      <c r="C130" s="1343" t="s">
        <v>872</v>
      </c>
      <c r="D130" s="1342" t="s">
        <v>46</v>
      </c>
      <c r="E130" s="1377" t="s">
        <v>328</v>
      </c>
      <c r="F130" s="1107" t="s">
        <v>1116</v>
      </c>
      <c r="G130" s="1342" t="s">
        <v>1227</v>
      </c>
      <c r="H130" s="1337" t="s">
        <v>5673</v>
      </c>
      <c r="I130" s="1119"/>
      <c r="J130" s="3"/>
      <c r="K130" s="3"/>
    </row>
    <row r="131" spans="1:11" ht="30" customHeight="1" x14ac:dyDescent="0.2">
      <c r="A131" s="1191"/>
      <c r="B131" s="1342"/>
      <c r="C131" s="1343"/>
      <c r="D131" s="1342"/>
      <c r="E131" s="1377"/>
      <c r="F131" s="1107" t="s">
        <v>1117</v>
      </c>
      <c r="G131" s="1342"/>
      <c r="H131" s="1338"/>
      <c r="I131" s="3"/>
      <c r="J131" s="3"/>
      <c r="K131" s="3"/>
    </row>
    <row r="132" spans="1:11" ht="24" customHeight="1" x14ac:dyDescent="0.2">
      <c r="A132" s="1191"/>
      <c r="B132" s="1342" t="s">
        <v>873</v>
      </c>
      <c r="C132" s="1343" t="s">
        <v>874</v>
      </c>
      <c r="D132" s="1342" t="s">
        <v>46</v>
      </c>
      <c r="E132" s="1377" t="s">
        <v>328</v>
      </c>
      <c r="F132" s="1107" t="s">
        <v>1116</v>
      </c>
      <c r="G132" s="1342" t="s">
        <v>1227</v>
      </c>
      <c r="H132" s="1337" t="s">
        <v>5673</v>
      </c>
      <c r="I132" s="1119"/>
      <c r="J132" s="3"/>
      <c r="K132" s="3"/>
    </row>
    <row r="133" spans="1:11" ht="24" customHeight="1" x14ac:dyDescent="0.2">
      <c r="A133" s="1191"/>
      <c r="B133" s="1342"/>
      <c r="C133" s="1343"/>
      <c r="D133" s="1342"/>
      <c r="E133" s="1377"/>
      <c r="F133" s="1107" t="s">
        <v>1117</v>
      </c>
      <c r="G133" s="1342"/>
      <c r="H133" s="1338"/>
      <c r="I133" s="3"/>
      <c r="J133" s="3"/>
      <c r="K133" s="3"/>
    </row>
    <row r="134" spans="1:11" ht="30.75" customHeight="1" x14ac:dyDescent="0.2">
      <c r="A134" s="1191"/>
      <c r="B134" s="1342" t="s">
        <v>882</v>
      </c>
      <c r="C134" s="1343" t="s">
        <v>880</v>
      </c>
      <c r="D134" s="1342" t="s">
        <v>46</v>
      </c>
      <c r="E134" s="1377" t="s">
        <v>328</v>
      </c>
      <c r="F134" s="1107" t="s">
        <v>1116</v>
      </c>
      <c r="G134" s="1342" t="s">
        <v>1227</v>
      </c>
      <c r="H134" s="1337" t="s">
        <v>5673</v>
      </c>
      <c r="I134" s="1119"/>
      <c r="J134" s="3"/>
      <c r="K134" s="3"/>
    </row>
    <row r="135" spans="1:11" ht="30.75" customHeight="1" x14ac:dyDescent="0.2">
      <c r="A135" s="1191"/>
      <c r="B135" s="1342"/>
      <c r="C135" s="1343"/>
      <c r="D135" s="1342"/>
      <c r="E135" s="1377"/>
      <c r="F135" s="1107" t="s">
        <v>1117</v>
      </c>
      <c r="G135" s="1342"/>
      <c r="H135" s="1338"/>
      <c r="I135" s="3"/>
      <c r="J135" s="3"/>
      <c r="K135" s="3"/>
    </row>
    <row r="136" spans="1:11" ht="30.75" customHeight="1" x14ac:dyDescent="0.2">
      <c r="A136" s="1191"/>
      <c r="B136" s="1342" t="s">
        <v>883</v>
      </c>
      <c r="C136" s="1343" t="s">
        <v>881</v>
      </c>
      <c r="D136" s="1342" t="s">
        <v>46</v>
      </c>
      <c r="E136" s="1377" t="s">
        <v>328</v>
      </c>
      <c r="F136" s="1107" t="s">
        <v>1116</v>
      </c>
      <c r="G136" s="1342" t="s">
        <v>1227</v>
      </c>
      <c r="H136" s="1337" t="s">
        <v>5673</v>
      </c>
      <c r="I136" s="1119"/>
      <c r="J136" s="3"/>
      <c r="K136" s="3"/>
    </row>
    <row r="137" spans="1:11" ht="30.75" customHeight="1" x14ac:dyDescent="0.2">
      <c r="A137" s="1191"/>
      <c r="B137" s="1342"/>
      <c r="C137" s="1343"/>
      <c r="D137" s="1342"/>
      <c r="E137" s="1377"/>
      <c r="F137" s="1107" t="s">
        <v>1117</v>
      </c>
      <c r="G137" s="1342"/>
      <c r="H137" s="1338"/>
      <c r="I137" s="3"/>
      <c r="J137" s="3"/>
      <c r="K137" s="3"/>
    </row>
    <row r="138" spans="1:11" ht="26.25" customHeight="1" x14ac:dyDescent="0.2">
      <c r="A138" s="1191"/>
      <c r="B138" s="1342" t="s">
        <v>884</v>
      </c>
      <c r="C138" s="1343" t="s">
        <v>886</v>
      </c>
      <c r="D138" s="1342" t="s">
        <v>46</v>
      </c>
      <c r="E138" s="1377" t="s">
        <v>328</v>
      </c>
      <c r="F138" s="1107" t="s">
        <v>1116</v>
      </c>
      <c r="G138" s="1342" t="s">
        <v>1227</v>
      </c>
      <c r="H138" s="1337" t="s">
        <v>5673</v>
      </c>
      <c r="I138" s="1119"/>
      <c r="J138" s="3"/>
      <c r="K138" s="3"/>
    </row>
    <row r="139" spans="1:11" ht="26.25" customHeight="1" x14ac:dyDescent="0.2">
      <c r="A139" s="1191"/>
      <c r="B139" s="1342"/>
      <c r="C139" s="1343"/>
      <c r="D139" s="1342"/>
      <c r="E139" s="1377"/>
      <c r="F139" s="1107" t="s">
        <v>1117</v>
      </c>
      <c r="G139" s="1342"/>
      <c r="H139" s="1338"/>
      <c r="I139" s="3"/>
      <c r="J139" s="3"/>
      <c r="K139" s="3"/>
    </row>
    <row r="140" spans="1:11" ht="30.75" customHeight="1" x14ac:dyDescent="0.2">
      <c r="A140" s="1191"/>
      <c r="B140" s="1342" t="s">
        <v>885</v>
      </c>
      <c r="C140" s="1343" t="s">
        <v>887</v>
      </c>
      <c r="D140" s="1342" t="s">
        <v>46</v>
      </c>
      <c r="E140" s="1377" t="s">
        <v>328</v>
      </c>
      <c r="F140" s="1107" t="s">
        <v>1116</v>
      </c>
      <c r="G140" s="1342" t="s">
        <v>1227</v>
      </c>
      <c r="H140" s="1337" t="s">
        <v>5673</v>
      </c>
      <c r="I140" s="1119"/>
      <c r="J140" s="3"/>
      <c r="K140" s="3"/>
    </row>
    <row r="141" spans="1:11" ht="30.75" customHeight="1" x14ac:dyDescent="0.2">
      <c r="A141" s="1191"/>
      <c r="B141" s="1342"/>
      <c r="C141" s="1343"/>
      <c r="D141" s="1342"/>
      <c r="E141" s="1377"/>
      <c r="F141" s="1107" t="s">
        <v>1117</v>
      </c>
      <c r="G141" s="1342"/>
      <c r="H141" s="1338"/>
      <c r="I141" s="3"/>
      <c r="J141" s="3"/>
      <c r="K141" s="3"/>
    </row>
    <row r="142" spans="1:11" ht="72.75" customHeight="1" x14ac:dyDescent="0.2">
      <c r="A142" s="1191"/>
      <c r="B142" s="1098" t="s">
        <v>1023</v>
      </c>
      <c r="C142" s="1108" t="s">
        <v>1022</v>
      </c>
      <c r="D142" s="1098" t="s">
        <v>46</v>
      </c>
      <c r="E142" s="1112" t="s">
        <v>1025</v>
      </c>
      <c r="F142" s="1107" t="s">
        <v>1115</v>
      </c>
      <c r="G142" s="1098" t="s">
        <v>3255</v>
      </c>
      <c r="H142" s="1107" t="s">
        <v>5674</v>
      </c>
      <c r="I142" s="1119"/>
      <c r="J142" s="3"/>
      <c r="K142" s="3"/>
    </row>
    <row r="143" spans="1:11" ht="27.75" customHeight="1" x14ac:dyDescent="0.2">
      <c r="A143" s="1191"/>
      <c r="B143" s="1342" t="s">
        <v>1209</v>
      </c>
      <c r="C143" s="1343" t="s">
        <v>1210</v>
      </c>
      <c r="D143" s="1342" t="s">
        <v>28</v>
      </c>
      <c r="E143" s="1377" t="s">
        <v>899</v>
      </c>
      <c r="F143" s="1107" t="s">
        <v>1188</v>
      </c>
      <c r="G143" s="1342" t="s">
        <v>1163</v>
      </c>
      <c r="H143" s="1343" t="s">
        <v>2077</v>
      </c>
      <c r="I143" s="1119"/>
      <c r="J143" s="3"/>
      <c r="K143" s="3"/>
    </row>
    <row r="144" spans="1:11" ht="27.75" customHeight="1" x14ac:dyDescent="0.2">
      <c r="A144" s="1191"/>
      <c r="B144" s="1342"/>
      <c r="C144" s="1343"/>
      <c r="D144" s="1342"/>
      <c r="E144" s="1377"/>
      <c r="F144" s="1107" t="s">
        <v>1162</v>
      </c>
      <c r="G144" s="1342"/>
      <c r="H144" s="1343"/>
      <c r="I144" s="3"/>
      <c r="J144" s="3"/>
      <c r="K144" s="3"/>
    </row>
    <row r="145" spans="1:11" ht="27.75" customHeight="1" x14ac:dyDescent="0.2">
      <c r="A145" s="1191"/>
      <c r="B145" s="1342" t="s">
        <v>5433</v>
      </c>
      <c r="C145" s="1343" t="s">
        <v>5434</v>
      </c>
      <c r="D145" s="1342" t="s">
        <v>46</v>
      </c>
      <c r="E145" s="1377" t="s">
        <v>1025</v>
      </c>
      <c r="F145" s="1107" t="s">
        <v>1116</v>
      </c>
      <c r="G145" s="1342" t="s">
        <v>1227</v>
      </c>
      <c r="H145" s="1337" t="s">
        <v>5675</v>
      </c>
      <c r="I145" s="1119"/>
      <c r="J145" s="3"/>
      <c r="K145" s="3"/>
    </row>
    <row r="146" spans="1:11" ht="27.75" customHeight="1" x14ac:dyDescent="0.2">
      <c r="A146" s="1191"/>
      <c r="B146" s="1342"/>
      <c r="C146" s="1343"/>
      <c r="D146" s="1342"/>
      <c r="E146" s="1377"/>
      <c r="F146" s="1107" t="s">
        <v>1117</v>
      </c>
      <c r="G146" s="1342"/>
      <c r="H146" s="1338"/>
      <c r="I146" s="3"/>
      <c r="J146" s="3"/>
      <c r="K146" s="3"/>
    </row>
    <row r="147" spans="1:11" ht="32.25" customHeight="1" x14ac:dyDescent="0.2">
      <c r="A147" s="1191"/>
      <c r="B147" s="1341" t="s">
        <v>5676</v>
      </c>
      <c r="C147" s="1337" t="s">
        <v>5677</v>
      </c>
      <c r="D147" s="1341" t="s">
        <v>46</v>
      </c>
      <c r="E147" s="1379" t="s">
        <v>5678</v>
      </c>
      <c r="F147" s="1107" t="s">
        <v>1116</v>
      </c>
      <c r="G147" s="1341" t="s">
        <v>1200</v>
      </c>
      <c r="H147" s="1337" t="s">
        <v>5673</v>
      </c>
      <c r="I147" s="1119"/>
      <c r="J147" s="3"/>
      <c r="K147" s="3"/>
    </row>
    <row r="148" spans="1:11" ht="32.25" customHeight="1" x14ac:dyDescent="0.2">
      <c r="A148" s="1338"/>
      <c r="B148" s="1320"/>
      <c r="C148" s="1338"/>
      <c r="D148" s="1320"/>
      <c r="E148" s="1380"/>
      <c r="F148" s="1107" t="s">
        <v>1117</v>
      </c>
      <c r="G148" s="1320"/>
      <c r="H148" s="1338"/>
      <c r="I148" s="3"/>
      <c r="J148" s="3"/>
      <c r="K148" s="3"/>
    </row>
    <row r="149" spans="1:11" s="81" customFormat="1" ht="12" customHeight="1" x14ac:dyDescent="0.2">
      <c r="A149" s="1367" t="s">
        <v>85</v>
      </c>
      <c r="B149" s="1368"/>
      <c r="C149" s="1368"/>
      <c r="D149" s="1368"/>
      <c r="E149" s="1368"/>
      <c r="F149" s="1368"/>
      <c r="G149" s="1368"/>
      <c r="H149" s="1368"/>
    </row>
    <row r="150" spans="1:11" ht="33.75" customHeight="1" x14ac:dyDescent="0.2">
      <c r="A150" s="1337" t="s">
        <v>86</v>
      </c>
      <c r="B150" s="1369" t="s">
        <v>198</v>
      </c>
      <c r="C150" s="1343" t="s">
        <v>870</v>
      </c>
      <c r="D150" s="1342" t="s">
        <v>24</v>
      </c>
      <c r="E150" s="1369" t="s">
        <v>25</v>
      </c>
      <c r="F150" s="1107" t="s">
        <v>1188</v>
      </c>
      <c r="G150" s="1342" t="s">
        <v>1111</v>
      </c>
      <c r="H150" s="1343" t="s">
        <v>5435</v>
      </c>
      <c r="I150" s="1"/>
    </row>
    <row r="151" spans="1:11" ht="33.75" customHeight="1" x14ac:dyDescent="0.2">
      <c r="A151" s="1191"/>
      <c r="B151" s="1369"/>
      <c r="C151" s="1343"/>
      <c r="D151" s="1342"/>
      <c r="E151" s="1369"/>
      <c r="F151" s="1107" t="s">
        <v>1162</v>
      </c>
      <c r="G151" s="1342"/>
      <c r="H151" s="1343"/>
      <c r="I151" s="12"/>
    </row>
    <row r="152" spans="1:11" ht="42" customHeight="1" x14ac:dyDescent="0.2">
      <c r="A152" s="1191"/>
      <c r="B152" s="1369" t="s">
        <v>199</v>
      </c>
      <c r="C152" s="1378" t="s">
        <v>1098</v>
      </c>
      <c r="D152" s="1342" t="s">
        <v>26</v>
      </c>
      <c r="E152" s="1342" t="s">
        <v>27</v>
      </c>
      <c r="F152" s="1107" t="s">
        <v>1188</v>
      </c>
      <c r="G152" s="1342" t="s">
        <v>1111</v>
      </c>
      <c r="H152" s="1337" t="s">
        <v>2077</v>
      </c>
      <c r="I152" s="1"/>
    </row>
    <row r="153" spans="1:11" ht="42" customHeight="1" x14ac:dyDescent="0.2">
      <c r="A153" s="1191"/>
      <c r="B153" s="1369"/>
      <c r="C153" s="1378"/>
      <c r="D153" s="1342"/>
      <c r="E153" s="1342"/>
      <c r="F153" s="1107" t="s">
        <v>1162</v>
      </c>
      <c r="G153" s="1342"/>
      <c r="H153" s="1338"/>
      <c r="I153" s="12"/>
    </row>
    <row r="154" spans="1:11" ht="27" customHeight="1" x14ac:dyDescent="0.2">
      <c r="A154" s="1191"/>
      <c r="B154" s="1369" t="s">
        <v>200</v>
      </c>
      <c r="C154" s="1343" t="s">
        <v>31</v>
      </c>
      <c r="D154" s="1369" t="s">
        <v>7</v>
      </c>
      <c r="E154" s="1369" t="s">
        <v>30</v>
      </c>
      <c r="F154" s="1107" t="s">
        <v>1188</v>
      </c>
      <c r="G154" s="1369" t="s">
        <v>1159</v>
      </c>
      <c r="H154" s="1343" t="s">
        <v>2077</v>
      </c>
      <c r="I154" s="1"/>
    </row>
    <row r="155" spans="1:11" ht="27" customHeight="1" x14ac:dyDescent="0.2">
      <c r="A155" s="1191"/>
      <c r="B155" s="1369"/>
      <c r="C155" s="1343"/>
      <c r="D155" s="1369"/>
      <c r="E155" s="1369"/>
      <c r="F155" s="1107" t="s">
        <v>1162</v>
      </c>
      <c r="G155" s="1369"/>
      <c r="H155" s="1343"/>
      <c r="I155" s="12"/>
    </row>
    <row r="156" spans="1:11" ht="28.5" customHeight="1" x14ac:dyDescent="0.2">
      <c r="A156" s="1191"/>
      <c r="B156" s="1369" t="s">
        <v>201</v>
      </c>
      <c r="C156" s="1343" t="s">
        <v>1030</v>
      </c>
      <c r="D156" s="1369" t="s">
        <v>7</v>
      </c>
      <c r="E156" s="1369" t="s">
        <v>30</v>
      </c>
      <c r="F156" s="1107" t="s">
        <v>1188</v>
      </c>
      <c r="G156" s="1342" t="s">
        <v>1145</v>
      </c>
      <c r="H156" s="1337" t="s">
        <v>2077</v>
      </c>
      <c r="I156" s="1"/>
    </row>
    <row r="157" spans="1:11" ht="28.5" customHeight="1" x14ac:dyDescent="0.2">
      <c r="A157" s="1191"/>
      <c r="B157" s="1369"/>
      <c r="C157" s="1343"/>
      <c r="D157" s="1369"/>
      <c r="E157" s="1369"/>
      <c r="F157" s="1107" t="s">
        <v>1162</v>
      </c>
      <c r="G157" s="1342"/>
      <c r="H157" s="1338"/>
      <c r="I157" s="12"/>
    </row>
    <row r="158" spans="1:11" ht="45.75" customHeight="1" x14ac:dyDescent="0.2">
      <c r="A158" s="1191"/>
      <c r="B158" s="1098" t="s">
        <v>391</v>
      </c>
      <c r="C158" s="1108" t="s">
        <v>1067</v>
      </c>
      <c r="D158" s="1098" t="s">
        <v>316</v>
      </c>
      <c r="E158" s="1112" t="s">
        <v>16</v>
      </c>
      <c r="F158" s="1111" t="s">
        <v>1154</v>
      </c>
      <c r="G158" s="1113" t="s">
        <v>1225</v>
      </c>
      <c r="H158" s="1111" t="s">
        <v>1320</v>
      </c>
      <c r="I158" s="1"/>
    </row>
    <row r="159" spans="1:11" ht="33.75" customHeight="1" x14ac:dyDescent="0.2">
      <c r="A159" s="1191"/>
      <c r="B159" s="1342" t="s">
        <v>1014</v>
      </c>
      <c r="C159" s="1343" t="s">
        <v>1341</v>
      </c>
      <c r="D159" s="1342" t="s">
        <v>28</v>
      </c>
      <c r="E159" s="1369" t="s">
        <v>1015</v>
      </c>
      <c r="F159" s="1107" t="s">
        <v>1188</v>
      </c>
      <c r="G159" s="1342" t="s">
        <v>1145</v>
      </c>
      <c r="H159" s="1337" t="s">
        <v>2077</v>
      </c>
      <c r="I159" s="1"/>
    </row>
    <row r="160" spans="1:11" ht="33.75" customHeight="1" x14ac:dyDescent="0.2">
      <c r="A160" s="1191"/>
      <c r="B160" s="1342"/>
      <c r="C160" s="1343"/>
      <c r="D160" s="1342"/>
      <c r="E160" s="1369"/>
      <c r="F160" s="1107" t="s">
        <v>1162</v>
      </c>
      <c r="G160" s="1342"/>
      <c r="H160" s="1338"/>
      <c r="I160" s="12"/>
    </row>
    <row r="161" spans="1:9" ht="29.25" customHeight="1" x14ac:dyDescent="0.2">
      <c r="A161" s="1191"/>
      <c r="B161" s="1342" t="s">
        <v>1026</v>
      </c>
      <c r="C161" s="1343" t="s">
        <v>1027</v>
      </c>
      <c r="D161" s="1342" t="s">
        <v>28</v>
      </c>
      <c r="E161" s="1369" t="s">
        <v>899</v>
      </c>
      <c r="F161" s="1107" t="s">
        <v>1361</v>
      </c>
      <c r="G161" s="1342" t="s">
        <v>1145</v>
      </c>
      <c r="H161" s="1373" t="s">
        <v>2077</v>
      </c>
      <c r="I161" s="1"/>
    </row>
    <row r="162" spans="1:9" ht="29.25" customHeight="1" x14ac:dyDescent="0.2">
      <c r="A162" s="1191"/>
      <c r="B162" s="1342"/>
      <c r="C162" s="1343"/>
      <c r="D162" s="1342"/>
      <c r="E162" s="1369"/>
      <c r="F162" s="1107" t="s">
        <v>1162</v>
      </c>
      <c r="G162" s="1342"/>
      <c r="H162" s="1373"/>
      <c r="I162" s="12"/>
    </row>
    <row r="163" spans="1:9" ht="25.5" customHeight="1" x14ac:dyDescent="0.2">
      <c r="A163" s="1191"/>
      <c r="B163" s="1342" t="s">
        <v>1032</v>
      </c>
      <c r="C163" s="1343" t="s">
        <v>1033</v>
      </c>
      <c r="D163" s="1342" t="s">
        <v>28</v>
      </c>
      <c r="E163" s="1369" t="s">
        <v>1222</v>
      </c>
      <c r="F163" s="1107" t="s">
        <v>1188</v>
      </c>
      <c r="G163" s="1342" t="s">
        <v>1111</v>
      </c>
      <c r="H163" s="1343" t="s">
        <v>2077</v>
      </c>
      <c r="I163" s="1"/>
    </row>
    <row r="164" spans="1:9" ht="25.5" customHeight="1" x14ac:dyDescent="0.2">
      <c r="A164" s="1191"/>
      <c r="B164" s="1342"/>
      <c r="C164" s="1343"/>
      <c r="D164" s="1342"/>
      <c r="E164" s="1369"/>
      <c r="F164" s="1107" t="s">
        <v>1162</v>
      </c>
      <c r="G164" s="1342"/>
      <c r="H164" s="1343"/>
      <c r="I164" s="12"/>
    </row>
    <row r="165" spans="1:9" ht="29.25" customHeight="1" x14ac:dyDescent="0.2">
      <c r="A165" s="1191"/>
      <c r="B165" s="1342" t="s">
        <v>1038</v>
      </c>
      <c r="C165" s="1343" t="s">
        <v>1039</v>
      </c>
      <c r="D165" s="1342" t="s">
        <v>28</v>
      </c>
      <c r="E165" s="1369" t="s">
        <v>5633</v>
      </c>
      <c r="F165" s="1107" t="s">
        <v>1188</v>
      </c>
      <c r="G165" s="1342" t="s">
        <v>1111</v>
      </c>
      <c r="H165" s="1343" t="s">
        <v>2077</v>
      </c>
      <c r="I165" s="1"/>
    </row>
    <row r="166" spans="1:9" ht="29.25" customHeight="1" x14ac:dyDescent="0.2">
      <c r="A166" s="1191"/>
      <c r="B166" s="1342"/>
      <c r="C166" s="1343"/>
      <c r="D166" s="1342"/>
      <c r="E166" s="1369"/>
      <c r="F166" s="1107" t="s">
        <v>1162</v>
      </c>
      <c r="G166" s="1342"/>
      <c r="H166" s="1343"/>
      <c r="I166" s="12"/>
    </row>
    <row r="167" spans="1:9" ht="26.25" customHeight="1" x14ac:dyDescent="0.2">
      <c r="A167" s="1191"/>
      <c r="B167" s="1342" t="s">
        <v>1041</v>
      </c>
      <c r="C167" s="1343" t="s">
        <v>1040</v>
      </c>
      <c r="D167" s="1342" t="s">
        <v>28</v>
      </c>
      <c r="E167" s="1369" t="s">
        <v>1222</v>
      </c>
      <c r="F167" s="1107" t="s">
        <v>1188</v>
      </c>
      <c r="G167" s="1342" t="s">
        <v>1145</v>
      </c>
      <c r="H167" s="1343" t="s">
        <v>2077</v>
      </c>
      <c r="I167" s="1"/>
    </row>
    <row r="168" spans="1:9" ht="26.25" customHeight="1" x14ac:dyDescent="0.2">
      <c r="A168" s="1191"/>
      <c r="B168" s="1342"/>
      <c r="C168" s="1343"/>
      <c r="D168" s="1342"/>
      <c r="E168" s="1369"/>
      <c r="F168" s="1107" t="s">
        <v>1162</v>
      </c>
      <c r="G168" s="1342"/>
      <c r="H168" s="1343"/>
      <c r="I168" s="12"/>
    </row>
    <row r="169" spans="1:9" ht="31.5" customHeight="1" x14ac:dyDescent="0.2">
      <c r="A169" s="1191"/>
      <c r="B169" s="1342" t="s">
        <v>1070</v>
      </c>
      <c r="C169" s="1343" t="s">
        <v>5342</v>
      </c>
      <c r="D169" s="1342" t="s">
        <v>46</v>
      </c>
      <c r="E169" s="1369" t="s">
        <v>514</v>
      </c>
      <c r="F169" s="1107" t="s">
        <v>1188</v>
      </c>
      <c r="G169" s="1342" t="s">
        <v>1111</v>
      </c>
      <c r="H169" s="1343" t="s">
        <v>5679</v>
      </c>
      <c r="I169" s="1"/>
    </row>
    <row r="170" spans="1:9" ht="31.5" customHeight="1" x14ac:dyDescent="0.2">
      <c r="A170" s="1191"/>
      <c r="B170" s="1342"/>
      <c r="C170" s="1343"/>
      <c r="D170" s="1342"/>
      <c r="E170" s="1369"/>
      <c r="F170" s="1107" t="s">
        <v>1162</v>
      </c>
      <c r="G170" s="1342"/>
      <c r="H170" s="1343"/>
      <c r="I170" s="12"/>
    </row>
    <row r="171" spans="1:9" ht="28.5" customHeight="1" x14ac:dyDescent="0.2">
      <c r="A171" s="1191"/>
      <c r="B171" s="1342" t="s">
        <v>5343</v>
      </c>
      <c r="C171" s="1343" t="s">
        <v>5344</v>
      </c>
      <c r="D171" s="1342" t="s">
        <v>28</v>
      </c>
      <c r="E171" s="1369" t="s">
        <v>442</v>
      </c>
      <c r="F171" s="1107" t="s">
        <v>1188</v>
      </c>
      <c r="G171" s="1342" t="s">
        <v>1271</v>
      </c>
      <c r="H171" s="1337" t="s">
        <v>5642</v>
      </c>
      <c r="I171" s="1"/>
    </row>
    <row r="172" spans="1:9" ht="28.5" customHeight="1" x14ac:dyDescent="0.2">
      <c r="A172" s="1191"/>
      <c r="B172" s="1342"/>
      <c r="C172" s="1343"/>
      <c r="D172" s="1342"/>
      <c r="E172" s="1369"/>
      <c r="F172" s="1107" t="s">
        <v>1162</v>
      </c>
      <c r="G172" s="1342"/>
      <c r="H172" s="1338"/>
      <c r="I172" s="12"/>
    </row>
    <row r="173" spans="1:9" ht="32.25" customHeight="1" x14ac:dyDescent="0.2">
      <c r="A173" s="1191"/>
      <c r="B173" s="1342" t="s">
        <v>5345</v>
      </c>
      <c r="C173" s="1343" t="s">
        <v>5344</v>
      </c>
      <c r="D173" s="1342" t="s">
        <v>28</v>
      </c>
      <c r="E173" s="1369" t="s">
        <v>442</v>
      </c>
      <c r="F173" s="1107" t="s">
        <v>1188</v>
      </c>
      <c r="G173" s="1342" t="s">
        <v>1510</v>
      </c>
      <c r="H173" s="1337" t="s">
        <v>2077</v>
      </c>
      <c r="I173" s="1"/>
    </row>
    <row r="174" spans="1:9" ht="32.25" customHeight="1" x14ac:dyDescent="0.2">
      <c r="A174" s="1191"/>
      <c r="B174" s="1342"/>
      <c r="C174" s="1343"/>
      <c r="D174" s="1342"/>
      <c r="E174" s="1369"/>
      <c r="F174" s="1107" t="s">
        <v>1162</v>
      </c>
      <c r="G174" s="1342"/>
      <c r="H174" s="1338"/>
      <c r="I174" s="12"/>
    </row>
    <row r="175" spans="1:9" ht="34.5" customHeight="1" x14ac:dyDescent="0.2">
      <c r="A175" s="1191"/>
      <c r="B175" s="1342" t="s">
        <v>5346</v>
      </c>
      <c r="C175" s="1343" t="s">
        <v>5347</v>
      </c>
      <c r="D175" s="1342" t="s">
        <v>28</v>
      </c>
      <c r="E175" s="1369" t="s">
        <v>442</v>
      </c>
      <c r="F175" s="1107" t="s">
        <v>1188</v>
      </c>
      <c r="G175" s="1342" t="s">
        <v>1510</v>
      </c>
      <c r="H175" s="1343" t="s">
        <v>2077</v>
      </c>
      <c r="I175" s="1"/>
    </row>
    <row r="176" spans="1:9" ht="34.5" customHeight="1" x14ac:dyDescent="0.2">
      <c r="A176" s="1191"/>
      <c r="B176" s="1342"/>
      <c r="C176" s="1343"/>
      <c r="D176" s="1342"/>
      <c r="E176" s="1369"/>
      <c r="F176" s="1107" t="s">
        <v>1162</v>
      </c>
      <c r="G176" s="1342"/>
      <c r="H176" s="1343"/>
      <c r="I176" s="12"/>
    </row>
    <row r="177" spans="1:24" ht="32.25" customHeight="1" x14ac:dyDescent="0.2">
      <c r="A177" s="1191"/>
      <c r="B177" s="1341" t="s">
        <v>5680</v>
      </c>
      <c r="C177" s="1337" t="s">
        <v>5681</v>
      </c>
      <c r="D177" s="1341" t="s">
        <v>2028</v>
      </c>
      <c r="E177" s="1324" t="s">
        <v>328</v>
      </c>
      <c r="F177" s="1107" t="s">
        <v>1188</v>
      </c>
      <c r="G177" s="1342" t="s">
        <v>1111</v>
      </c>
      <c r="H177" s="1337" t="s">
        <v>5682</v>
      </c>
      <c r="I177" s="1"/>
    </row>
    <row r="178" spans="1:24" ht="32.25" customHeight="1" x14ac:dyDescent="0.2">
      <c r="A178" s="1338"/>
      <c r="B178" s="1320"/>
      <c r="C178" s="1338"/>
      <c r="D178" s="1320"/>
      <c r="E178" s="1325"/>
      <c r="F178" s="1107" t="s">
        <v>1162</v>
      </c>
      <c r="G178" s="1342"/>
      <c r="H178" s="1338"/>
      <c r="I178" s="12"/>
    </row>
    <row r="179" spans="1:24" ht="15.75" customHeight="1" x14ac:dyDescent="0.2">
      <c r="A179" s="1358" t="s">
        <v>87</v>
      </c>
      <c r="B179" s="1359"/>
      <c r="C179" s="1359"/>
      <c r="D179" s="1359"/>
      <c r="E179" s="1359"/>
      <c r="F179" s="1359"/>
      <c r="G179" s="1359"/>
      <c r="H179" s="1359"/>
      <c r="I179" s="13"/>
      <c r="J179" s="13"/>
      <c r="K179" s="13"/>
      <c r="L179" s="13"/>
      <c r="M179" s="13"/>
      <c r="N179" s="13"/>
      <c r="O179" s="13"/>
      <c r="P179" s="13"/>
      <c r="Q179" s="13"/>
      <c r="R179" s="13"/>
      <c r="S179" s="13"/>
      <c r="T179" s="13"/>
      <c r="U179" s="13"/>
      <c r="V179" s="13"/>
      <c r="W179" s="13"/>
      <c r="X179" s="13"/>
    </row>
    <row r="180" spans="1:24" s="13" customFormat="1" ht="33" customHeight="1" x14ac:dyDescent="0.2">
      <c r="A180" s="1365" t="s">
        <v>88</v>
      </c>
      <c r="B180" s="1324" t="s">
        <v>1099</v>
      </c>
      <c r="C180" s="1337" t="s">
        <v>1101</v>
      </c>
      <c r="D180" s="1341" t="s">
        <v>33</v>
      </c>
      <c r="E180" s="1341" t="s">
        <v>34</v>
      </c>
      <c r="F180" s="1107" t="s">
        <v>1188</v>
      </c>
      <c r="G180" s="1341" t="s">
        <v>1161</v>
      </c>
      <c r="H180" s="1337" t="s">
        <v>1321</v>
      </c>
      <c r="I180" s="21"/>
    </row>
    <row r="181" spans="1:24" s="13" customFormat="1" ht="46.5" customHeight="1" x14ac:dyDescent="0.2">
      <c r="A181" s="1376"/>
      <c r="B181" s="1325"/>
      <c r="C181" s="1338"/>
      <c r="D181" s="1320"/>
      <c r="E181" s="1320"/>
      <c r="F181" s="1107" t="s">
        <v>1162</v>
      </c>
      <c r="G181" s="1320"/>
      <c r="H181" s="1338"/>
    </row>
    <row r="182" spans="1:24" s="13" customFormat="1" ht="42" customHeight="1" x14ac:dyDescent="0.2">
      <c r="A182" s="1376"/>
      <c r="B182" s="1324" t="s">
        <v>1100</v>
      </c>
      <c r="C182" s="1337" t="s">
        <v>1102</v>
      </c>
      <c r="D182" s="1341" t="s">
        <v>534</v>
      </c>
      <c r="E182" s="1341" t="s">
        <v>10</v>
      </c>
      <c r="F182" s="1107" t="s">
        <v>1116</v>
      </c>
      <c r="G182" s="1341" t="s">
        <v>1111</v>
      </c>
      <c r="H182" s="1337" t="s">
        <v>5683</v>
      </c>
      <c r="I182" s="21"/>
    </row>
    <row r="183" spans="1:24" s="13" customFormat="1" ht="42" customHeight="1" x14ac:dyDescent="0.2">
      <c r="A183" s="1376"/>
      <c r="B183" s="1325"/>
      <c r="C183" s="1338"/>
      <c r="D183" s="1320"/>
      <c r="E183" s="1320"/>
      <c r="F183" s="1107" t="s">
        <v>1117</v>
      </c>
      <c r="G183" s="1320"/>
      <c r="H183" s="1338"/>
    </row>
    <row r="184" spans="1:24" ht="27.75" customHeight="1" x14ac:dyDescent="0.2">
      <c r="A184" s="1337" t="s">
        <v>89</v>
      </c>
      <c r="B184" s="1324" t="s">
        <v>1311</v>
      </c>
      <c r="C184" s="1337" t="s">
        <v>1312</v>
      </c>
      <c r="D184" s="1341" t="s">
        <v>21</v>
      </c>
      <c r="E184" s="1341" t="s">
        <v>1313</v>
      </c>
      <c r="F184" s="1107" t="s">
        <v>1116</v>
      </c>
      <c r="G184" s="1341" t="s">
        <v>1257</v>
      </c>
      <c r="H184" s="1337" t="s">
        <v>5684</v>
      </c>
      <c r="I184" s="1"/>
    </row>
    <row r="185" spans="1:24" ht="27.75" customHeight="1" x14ac:dyDescent="0.2">
      <c r="A185" s="1191"/>
      <c r="B185" s="1325"/>
      <c r="C185" s="1338"/>
      <c r="D185" s="1320"/>
      <c r="E185" s="1320"/>
      <c r="F185" s="1107" t="s">
        <v>1117</v>
      </c>
      <c r="G185" s="1320"/>
      <c r="H185" s="1338"/>
      <c r="I185" s="12"/>
    </row>
    <row r="186" spans="1:24" ht="29.25" customHeight="1" x14ac:dyDescent="0.2">
      <c r="A186" s="1191"/>
      <c r="B186" s="1324" t="s">
        <v>202</v>
      </c>
      <c r="C186" s="1374" t="s">
        <v>1093</v>
      </c>
      <c r="D186" s="1341" t="s">
        <v>26</v>
      </c>
      <c r="E186" s="1341" t="s">
        <v>27</v>
      </c>
      <c r="F186" s="1107" t="s">
        <v>1116</v>
      </c>
      <c r="G186" s="1341" t="s">
        <v>1111</v>
      </c>
      <c r="H186" s="1337" t="s">
        <v>1575</v>
      </c>
      <c r="I186" s="1"/>
    </row>
    <row r="187" spans="1:24" ht="29.25" customHeight="1" x14ac:dyDescent="0.2">
      <c r="A187" s="1191"/>
      <c r="B187" s="1325"/>
      <c r="C187" s="1375"/>
      <c r="D187" s="1320"/>
      <c r="E187" s="1320"/>
      <c r="F187" s="1107" t="s">
        <v>1117</v>
      </c>
      <c r="G187" s="1320"/>
      <c r="H187" s="1338"/>
      <c r="I187" s="12"/>
    </row>
    <row r="188" spans="1:24" ht="30" customHeight="1" x14ac:dyDescent="0.2">
      <c r="A188" s="1191"/>
      <c r="B188" s="1324" t="s">
        <v>203</v>
      </c>
      <c r="C188" s="1374" t="s">
        <v>1094</v>
      </c>
      <c r="D188" s="1341" t="s">
        <v>26</v>
      </c>
      <c r="E188" s="1341" t="s">
        <v>27</v>
      </c>
      <c r="F188" s="1107" t="s">
        <v>1116</v>
      </c>
      <c r="G188" s="1341" t="s">
        <v>1111</v>
      </c>
      <c r="H188" s="1337" t="s">
        <v>1575</v>
      </c>
      <c r="I188" s="1"/>
    </row>
    <row r="189" spans="1:24" ht="30" customHeight="1" x14ac:dyDescent="0.2">
      <c r="A189" s="1191"/>
      <c r="B189" s="1325"/>
      <c r="C189" s="1375"/>
      <c r="D189" s="1320"/>
      <c r="E189" s="1320"/>
      <c r="F189" s="1107" t="s">
        <v>1117</v>
      </c>
      <c r="G189" s="1320"/>
      <c r="H189" s="1338"/>
      <c r="I189" s="12"/>
    </row>
    <row r="190" spans="1:24" ht="38.25" customHeight="1" x14ac:dyDescent="0.2">
      <c r="A190" s="1191"/>
      <c r="B190" s="1324" t="s">
        <v>204</v>
      </c>
      <c r="C190" s="1374" t="s">
        <v>1095</v>
      </c>
      <c r="D190" s="1341" t="s">
        <v>26</v>
      </c>
      <c r="E190" s="1341" t="s">
        <v>27</v>
      </c>
      <c r="F190" s="1107" t="s">
        <v>1116</v>
      </c>
      <c r="G190" s="1341" t="s">
        <v>1111</v>
      </c>
      <c r="H190" s="1337" t="s">
        <v>1575</v>
      </c>
      <c r="I190" s="1"/>
    </row>
    <row r="191" spans="1:24" ht="38.25" customHeight="1" x14ac:dyDescent="0.2">
      <c r="A191" s="1191"/>
      <c r="B191" s="1325"/>
      <c r="C191" s="1375"/>
      <c r="D191" s="1320"/>
      <c r="E191" s="1320"/>
      <c r="F191" s="1107" t="s">
        <v>1117</v>
      </c>
      <c r="G191" s="1320"/>
      <c r="H191" s="1338"/>
      <c r="I191" s="12"/>
    </row>
    <row r="192" spans="1:24" ht="33.75" customHeight="1" x14ac:dyDescent="0.2">
      <c r="A192" s="1191"/>
      <c r="B192" s="1324" t="s">
        <v>205</v>
      </c>
      <c r="C192" s="1374" t="s">
        <v>35</v>
      </c>
      <c r="D192" s="1341" t="s">
        <v>26</v>
      </c>
      <c r="E192" s="1341" t="s">
        <v>27</v>
      </c>
      <c r="F192" s="1107" t="s">
        <v>1116</v>
      </c>
      <c r="G192" s="1341" t="s">
        <v>1111</v>
      </c>
      <c r="H192" s="1337" t="s">
        <v>1575</v>
      </c>
      <c r="I192" s="1"/>
    </row>
    <row r="193" spans="1:16" ht="33.75" customHeight="1" x14ac:dyDescent="0.2">
      <c r="A193" s="1191"/>
      <c r="B193" s="1325"/>
      <c r="C193" s="1375"/>
      <c r="D193" s="1320"/>
      <c r="E193" s="1320"/>
      <c r="F193" s="1107" t="s">
        <v>1117</v>
      </c>
      <c r="G193" s="1320"/>
      <c r="H193" s="1338"/>
      <c r="I193" s="12"/>
    </row>
    <row r="194" spans="1:16" ht="39.75" customHeight="1" x14ac:dyDescent="0.2">
      <c r="A194" s="1191"/>
      <c r="B194" s="1324" t="s">
        <v>206</v>
      </c>
      <c r="C194" s="1374" t="s">
        <v>1096</v>
      </c>
      <c r="D194" s="1341" t="s">
        <v>26</v>
      </c>
      <c r="E194" s="1341" t="s">
        <v>27</v>
      </c>
      <c r="F194" s="1107" t="s">
        <v>1160</v>
      </c>
      <c r="G194" s="1341" t="s">
        <v>1111</v>
      </c>
      <c r="H194" s="1337" t="s">
        <v>5437</v>
      </c>
      <c r="I194" s="1"/>
    </row>
    <row r="195" spans="1:16" ht="39.75" customHeight="1" x14ac:dyDescent="0.2">
      <c r="A195" s="1191"/>
      <c r="B195" s="1325"/>
      <c r="C195" s="1375"/>
      <c r="D195" s="1320"/>
      <c r="E195" s="1320"/>
      <c r="F195" s="1107" t="s">
        <v>1117</v>
      </c>
      <c r="G195" s="1320"/>
      <c r="H195" s="1338"/>
      <c r="I195" s="12"/>
    </row>
    <row r="196" spans="1:16" ht="31.5" customHeight="1" x14ac:dyDescent="0.2">
      <c r="A196" s="1191"/>
      <c r="B196" s="1337" t="s">
        <v>207</v>
      </c>
      <c r="C196" s="1374" t="s">
        <v>1097</v>
      </c>
      <c r="D196" s="1341" t="s">
        <v>26</v>
      </c>
      <c r="E196" s="1341" t="s">
        <v>27</v>
      </c>
      <c r="F196" s="1107" t="s">
        <v>1116</v>
      </c>
      <c r="G196" s="1341" t="s">
        <v>1111</v>
      </c>
      <c r="H196" s="1337" t="s">
        <v>1575</v>
      </c>
      <c r="I196" s="1"/>
    </row>
    <row r="197" spans="1:16" ht="31.5" customHeight="1" x14ac:dyDescent="0.2">
      <c r="A197" s="1191"/>
      <c r="B197" s="1338"/>
      <c r="C197" s="1375"/>
      <c r="D197" s="1320"/>
      <c r="E197" s="1320"/>
      <c r="F197" s="1107" t="s">
        <v>1117</v>
      </c>
      <c r="G197" s="1320"/>
      <c r="H197" s="1338"/>
      <c r="I197" s="12"/>
    </row>
    <row r="198" spans="1:16" ht="27" customHeight="1" x14ac:dyDescent="0.2">
      <c r="A198" s="1191"/>
      <c r="B198" s="1324" t="s">
        <v>208</v>
      </c>
      <c r="C198" s="1374" t="s">
        <v>5348</v>
      </c>
      <c r="D198" s="1341" t="s">
        <v>26</v>
      </c>
      <c r="E198" s="1341" t="s">
        <v>1103</v>
      </c>
      <c r="F198" s="1107" t="s">
        <v>1116</v>
      </c>
      <c r="G198" s="1341" t="s">
        <v>1111</v>
      </c>
      <c r="H198" s="1337" t="s">
        <v>1339</v>
      </c>
      <c r="I198" s="1"/>
    </row>
    <row r="199" spans="1:16" ht="27" customHeight="1" x14ac:dyDescent="0.2">
      <c r="A199" s="1191"/>
      <c r="B199" s="1325"/>
      <c r="C199" s="1375"/>
      <c r="D199" s="1320"/>
      <c r="E199" s="1320"/>
      <c r="F199" s="1107" t="s">
        <v>1117</v>
      </c>
      <c r="G199" s="1320"/>
      <c r="H199" s="1338"/>
      <c r="I199" s="12"/>
    </row>
    <row r="200" spans="1:16" ht="30.75" customHeight="1" x14ac:dyDescent="0.2">
      <c r="A200" s="1191"/>
      <c r="B200" s="1324" t="s">
        <v>209</v>
      </c>
      <c r="C200" s="1374" t="s">
        <v>1164</v>
      </c>
      <c r="D200" s="1341" t="s">
        <v>26</v>
      </c>
      <c r="E200" s="1341" t="s">
        <v>27</v>
      </c>
      <c r="F200" s="1107" t="s">
        <v>1116</v>
      </c>
      <c r="G200" s="1341" t="s">
        <v>1111</v>
      </c>
      <c r="H200" s="1337" t="s">
        <v>5437</v>
      </c>
      <c r="I200" s="1"/>
    </row>
    <row r="201" spans="1:16" ht="30.75" customHeight="1" x14ac:dyDescent="0.2">
      <c r="A201" s="1191"/>
      <c r="B201" s="1325"/>
      <c r="C201" s="1375"/>
      <c r="D201" s="1320"/>
      <c r="E201" s="1320"/>
      <c r="F201" s="1107" t="s">
        <v>1117</v>
      </c>
      <c r="G201" s="1320"/>
      <c r="H201" s="1338"/>
      <c r="I201" s="12"/>
    </row>
    <row r="202" spans="1:16" ht="31.5" customHeight="1" x14ac:dyDescent="0.2">
      <c r="A202" s="1191"/>
      <c r="B202" s="1324" t="s">
        <v>210</v>
      </c>
      <c r="C202" s="1374" t="s">
        <v>36</v>
      </c>
      <c r="D202" s="1341" t="s">
        <v>26</v>
      </c>
      <c r="E202" s="1341" t="s">
        <v>27</v>
      </c>
      <c r="F202" s="1107" t="s">
        <v>1116</v>
      </c>
      <c r="G202" s="1341" t="s">
        <v>1111</v>
      </c>
      <c r="H202" s="1337" t="s">
        <v>1575</v>
      </c>
      <c r="I202" s="21"/>
      <c r="J202" s="13"/>
      <c r="K202" s="13"/>
      <c r="L202" s="13"/>
      <c r="M202" s="13"/>
      <c r="N202" s="13"/>
      <c r="O202" s="13"/>
    </row>
    <row r="203" spans="1:16" ht="31.5" customHeight="1" x14ac:dyDescent="0.2">
      <c r="A203" s="1191"/>
      <c r="B203" s="1325"/>
      <c r="C203" s="1375"/>
      <c r="D203" s="1320"/>
      <c r="E203" s="1320"/>
      <c r="F203" s="1107" t="s">
        <v>1117</v>
      </c>
      <c r="G203" s="1320"/>
      <c r="H203" s="1338"/>
      <c r="I203" s="13"/>
      <c r="J203" s="13"/>
      <c r="K203" s="13"/>
      <c r="L203" s="13"/>
      <c r="M203" s="13"/>
      <c r="N203" s="13"/>
      <c r="O203" s="13"/>
    </row>
    <row r="204" spans="1:16" s="1121" customFormat="1" ht="33.75" customHeight="1" x14ac:dyDescent="0.2">
      <c r="A204" s="1191"/>
      <c r="B204" s="1324" t="s">
        <v>211</v>
      </c>
      <c r="C204" s="1374" t="s">
        <v>1092</v>
      </c>
      <c r="D204" s="1341" t="s">
        <v>26</v>
      </c>
      <c r="E204" s="1341" t="s">
        <v>27</v>
      </c>
      <c r="F204" s="1107" t="s">
        <v>1116</v>
      </c>
      <c r="G204" s="1341" t="s">
        <v>1111</v>
      </c>
      <c r="H204" s="1337" t="s">
        <v>1575</v>
      </c>
      <c r="I204" s="21"/>
      <c r="J204" s="13"/>
      <c r="K204" s="13"/>
      <c r="L204" s="13"/>
      <c r="M204" s="13"/>
      <c r="N204" s="13"/>
      <c r="O204" s="13"/>
      <c r="P204" s="1120"/>
    </row>
    <row r="205" spans="1:16" s="1122" customFormat="1" ht="33.75" customHeight="1" x14ac:dyDescent="0.2">
      <c r="A205" s="1191"/>
      <c r="B205" s="1325"/>
      <c r="C205" s="1375"/>
      <c r="D205" s="1320"/>
      <c r="E205" s="1320"/>
      <c r="F205" s="1107" t="s">
        <v>1117</v>
      </c>
      <c r="G205" s="1320"/>
      <c r="H205" s="1338"/>
      <c r="I205" s="13"/>
      <c r="J205" s="13"/>
      <c r="K205" s="13"/>
      <c r="L205" s="13"/>
      <c r="M205" s="13"/>
      <c r="N205" s="13"/>
      <c r="O205" s="13"/>
      <c r="P205" s="384"/>
    </row>
    <row r="206" spans="1:16" s="1122" customFormat="1" ht="37.5" customHeight="1" x14ac:dyDescent="0.2">
      <c r="A206" s="1191"/>
      <c r="B206" s="1324" t="s">
        <v>212</v>
      </c>
      <c r="C206" s="1374" t="s">
        <v>37</v>
      </c>
      <c r="D206" s="1341" t="s">
        <v>26</v>
      </c>
      <c r="E206" s="1341" t="s">
        <v>27</v>
      </c>
      <c r="F206" s="1107" t="s">
        <v>1116</v>
      </c>
      <c r="G206" s="1341" t="s">
        <v>1111</v>
      </c>
      <c r="H206" s="1337" t="s">
        <v>1575</v>
      </c>
      <c r="I206" s="21"/>
      <c r="J206" s="13"/>
      <c r="K206" s="13"/>
      <c r="L206" s="13"/>
      <c r="M206" s="13"/>
      <c r="N206" s="13"/>
      <c r="O206" s="13"/>
      <c r="P206" s="384"/>
    </row>
    <row r="207" spans="1:16" s="1122" customFormat="1" ht="37.5" customHeight="1" x14ac:dyDescent="0.2">
      <c r="A207" s="1191"/>
      <c r="B207" s="1325"/>
      <c r="C207" s="1375"/>
      <c r="D207" s="1320"/>
      <c r="E207" s="1320"/>
      <c r="F207" s="1107" t="s">
        <v>1117</v>
      </c>
      <c r="G207" s="1320"/>
      <c r="H207" s="1338"/>
      <c r="I207" s="13"/>
      <c r="J207" s="13"/>
      <c r="K207" s="13"/>
      <c r="L207" s="13"/>
      <c r="M207" s="13"/>
      <c r="N207" s="13"/>
      <c r="O207" s="13"/>
      <c r="P207" s="384"/>
    </row>
    <row r="208" spans="1:16" s="1121" customFormat="1" ht="27.75" customHeight="1" x14ac:dyDescent="0.2">
      <c r="A208" s="1191"/>
      <c r="B208" s="1324" t="s">
        <v>213</v>
      </c>
      <c r="C208" s="1374" t="s">
        <v>38</v>
      </c>
      <c r="D208" s="1341" t="s">
        <v>26</v>
      </c>
      <c r="E208" s="1341" t="s">
        <v>27</v>
      </c>
      <c r="F208" s="1107" t="s">
        <v>1116</v>
      </c>
      <c r="G208" s="1341" t="s">
        <v>1111</v>
      </c>
      <c r="H208" s="1337" t="s">
        <v>5437</v>
      </c>
      <c r="I208" s="21"/>
      <c r="J208" s="13"/>
      <c r="K208" s="13"/>
      <c r="L208" s="13"/>
      <c r="M208" s="13"/>
      <c r="N208" s="13"/>
      <c r="O208" s="13"/>
      <c r="P208" s="1120"/>
    </row>
    <row r="209" spans="1:25" s="1121" customFormat="1" ht="27.75" customHeight="1" x14ac:dyDescent="0.2">
      <c r="A209" s="1191"/>
      <c r="B209" s="1325"/>
      <c r="C209" s="1375"/>
      <c r="D209" s="1320"/>
      <c r="E209" s="1320"/>
      <c r="F209" s="1107" t="s">
        <v>1117</v>
      </c>
      <c r="G209" s="1320"/>
      <c r="H209" s="1338"/>
      <c r="I209" s="13"/>
      <c r="J209" s="13"/>
      <c r="K209" s="13"/>
      <c r="L209" s="13"/>
      <c r="M209" s="13"/>
      <c r="N209" s="13"/>
      <c r="O209" s="13"/>
      <c r="P209" s="1120"/>
    </row>
    <row r="210" spans="1:25" s="1121" customFormat="1" ht="39.75" customHeight="1" x14ac:dyDescent="0.2">
      <c r="A210" s="1191"/>
      <c r="B210" s="1324" t="s">
        <v>214</v>
      </c>
      <c r="C210" s="1374" t="s">
        <v>39</v>
      </c>
      <c r="D210" s="1341" t="s">
        <v>26</v>
      </c>
      <c r="E210" s="1341" t="s">
        <v>27</v>
      </c>
      <c r="F210" s="1107" t="s">
        <v>1116</v>
      </c>
      <c r="G210" s="1341" t="s">
        <v>1111</v>
      </c>
      <c r="H210" s="1337" t="s">
        <v>1575</v>
      </c>
      <c r="I210" s="21"/>
      <c r="J210" s="13"/>
      <c r="K210" s="13"/>
      <c r="L210" s="13"/>
      <c r="M210" s="13"/>
      <c r="N210" s="13"/>
      <c r="O210" s="13"/>
      <c r="P210" s="1120"/>
    </row>
    <row r="211" spans="1:25" s="1121" customFormat="1" ht="39.75" customHeight="1" x14ac:dyDescent="0.2">
      <c r="A211" s="1191"/>
      <c r="B211" s="1325"/>
      <c r="C211" s="1375"/>
      <c r="D211" s="1320"/>
      <c r="E211" s="1320"/>
      <c r="F211" s="1107" t="s">
        <v>1117</v>
      </c>
      <c r="G211" s="1320"/>
      <c r="H211" s="1338"/>
      <c r="I211" s="13"/>
      <c r="J211" s="13"/>
      <c r="K211" s="13"/>
      <c r="L211" s="13"/>
      <c r="M211" s="13"/>
      <c r="N211" s="13"/>
      <c r="O211" s="13"/>
      <c r="P211" s="1120"/>
    </row>
    <row r="212" spans="1:25" ht="41.25" customHeight="1" x14ac:dyDescent="0.2">
      <c r="A212" s="1191"/>
      <c r="B212" s="1324" t="s">
        <v>215</v>
      </c>
      <c r="C212" s="1374" t="s">
        <v>40</v>
      </c>
      <c r="D212" s="1341" t="s">
        <v>26</v>
      </c>
      <c r="E212" s="1341" t="s">
        <v>27</v>
      </c>
      <c r="F212" s="1107" t="s">
        <v>1160</v>
      </c>
      <c r="G212" s="1341" t="s">
        <v>1111</v>
      </c>
      <c r="H212" s="1337" t="s">
        <v>1575</v>
      </c>
      <c r="I212" s="21"/>
      <c r="J212" s="13"/>
      <c r="K212" s="13"/>
      <c r="L212" s="13"/>
      <c r="M212" s="13"/>
      <c r="N212" s="13"/>
      <c r="O212" s="13"/>
    </row>
    <row r="213" spans="1:25" ht="41.25" customHeight="1" x14ac:dyDescent="0.2">
      <c r="A213" s="1191"/>
      <c r="B213" s="1325"/>
      <c r="C213" s="1375"/>
      <c r="D213" s="1320"/>
      <c r="E213" s="1320"/>
      <c r="F213" s="1107" t="s">
        <v>1117</v>
      </c>
      <c r="G213" s="1320"/>
      <c r="H213" s="1338"/>
      <c r="I213" s="13"/>
      <c r="J213" s="13"/>
      <c r="K213" s="13"/>
      <c r="L213" s="13"/>
      <c r="M213" s="13"/>
      <c r="N213" s="13"/>
      <c r="O213" s="13"/>
    </row>
    <row r="214" spans="1:25" ht="36" customHeight="1" x14ac:dyDescent="0.2">
      <c r="A214" s="1191"/>
      <c r="B214" s="1324" t="s">
        <v>216</v>
      </c>
      <c r="C214" s="1374" t="s">
        <v>41</v>
      </c>
      <c r="D214" s="1341" t="s">
        <v>26</v>
      </c>
      <c r="E214" s="1341" t="s">
        <v>27</v>
      </c>
      <c r="F214" s="1107" t="s">
        <v>1116</v>
      </c>
      <c r="G214" s="1341" t="s">
        <v>1111</v>
      </c>
      <c r="H214" s="1337" t="s">
        <v>1575</v>
      </c>
      <c r="I214" s="21"/>
      <c r="J214" s="13"/>
      <c r="K214" s="13"/>
      <c r="L214" s="13"/>
      <c r="M214" s="13"/>
      <c r="N214" s="13"/>
      <c r="O214" s="13"/>
    </row>
    <row r="215" spans="1:25" ht="36" customHeight="1" x14ac:dyDescent="0.2">
      <c r="A215" s="1191"/>
      <c r="B215" s="1325"/>
      <c r="C215" s="1375"/>
      <c r="D215" s="1320"/>
      <c r="E215" s="1320"/>
      <c r="F215" s="1107" t="s">
        <v>1117</v>
      </c>
      <c r="G215" s="1320"/>
      <c r="H215" s="1338"/>
      <c r="I215" s="13"/>
      <c r="J215" s="13"/>
      <c r="K215" s="13"/>
      <c r="L215" s="13"/>
      <c r="M215" s="13"/>
      <c r="N215" s="13"/>
      <c r="O215" s="13"/>
    </row>
    <row r="216" spans="1:25" s="1121" customFormat="1" ht="52.5" customHeight="1" x14ac:dyDescent="0.2">
      <c r="A216" s="1191"/>
      <c r="B216" s="1098" t="s">
        <v>435</v>
      </c>
      <c r="C216" s="1108" t="s">
        <v>436</v>
      </c>
      <c r="D216" s="1098" t="s">
        <v>46</v>
      </c>
      <c r="E216" s="1098" t="s">
        <v>328</v>
      </c>
      <c r="F216" s="1107" t="s">
        <v>1115</v>
      </c>
      <c r="G216" s="1098" t="s">
        <v>1111</v>
      </c>
      <c r="H216" s="1107" t="s">
        <v>1506</v>
      </c>
      <c r="I216" s="21"/>
      <c r="J216" s="13"/>
      <c r="K216" s="13"/>
      <c r="L216" s="13"/>
      <c r="M216" s="13"/>
      <c r="N216" s="13"/>
      <c r="O216" s="13"/>
      <c r="P216" s="13"/>
      <c r="Q216" s="13"/>
      <c r="R216" s="13"/>
      <c r="S216" s="13"/>
      <c r="T216" s="13"/>
      <c r="U216" s="13"/>
      <c r="V216" s="13"/>
      <c r="W216" s="13"/>
      <c r="X216" s="13"/>
      <c r="Y216" s="1120"/>
    </row>
    <row r="217" spans="1:25" s="1121" customFormat="1" ht="53.25" customHeight="1" x14ac:dyDescent="0.2">
      <c r="A217" s="1191"/>
      <c r="B217" s="1098" t="s">
        <v>437</v>
      </c>
      <c r="C217" s="1108" t="s">
        <v>438</v>
      </c>
      <c r="D217" s="1098" t="s">
        <v>46</v>
      </c>
      <c r="E217" s="1098" t="s">
        <v>328</v>
      </c>
      <c r="F217" s="1108" t="s">
        <v>1115</v>
      </c>
      <c r="G217" s="1098" t="s">
        <v>1111</v>
      </c>
      <c r="H217" s="1107" t="s">
        <v>1506</v>
      </c>
      <c r="I217" s="21"/>
      <c r="J217" s="13"/>
      <c r="K217" s="13"/>
      <c r="L217" s="13"/>
      <c r="M217" s="13"/>
      <c r="N217" s="13"/>
      <c r="O217" s="13"/>
      <c r="P217" s="13"/>
      <c r="Q217" s="13"/>
      <c r="R217" s="13"/>
      <c r="S217" s="13"/>
      <c r="T217" s="13"/>
      <c r="U217" s="13"/>
      <c r="V217" s="13"/>
      <c r="W217" s="13"/>
      <c r="X217" s="13"/>
      <c r="Y217" s="1120"/>
    </row>
    <row r="218" spans="1:25" s="1121" customFormat="1" ht="66" customHeight="1" x14ac:dyDescent="0.2">
      <c r="A218" s="1191"/>
      <c r="B218" s="1098" t="s">
        <v>439</v>
      </c>
      <c r="C218" s="1108" t="s">
        <v>440</v>
      </c>
      <c r="D218" s="1098" t="s">
        <v>46</v>
      </c>
      <c r="E218" s="1098" t="s">
        <v>441</v>
      </c>
      <c r="F218" s="1107" t="s">
        <v>1154</v>
      </c>
      <c r="G218" s="1098" t="s">
        <v>1111</v>
      </c>
      <c r="H218" s="1107" t="s">
        <v>1320</v>
      </c>
      <c r="I218" s="21"/>
      <c r="J218" s="13"/>
      <c r="K218" s="13"/>
      <c r="L218" s="13"/>
      <c r="M218" s="13"/>
      <c r="N218" s="13"/>
      <c r="O218" s="13"/>
      <c r="P218" s="13"/>
      <c r="Q218" s="13"/>
      <c r="R218" s="13"/>
      <c r="S218" s="13"/>
      <c r="T218" s="13"/>
      <c r="U218" s="13"/>
      <c r="V218" s="13"/>
      <c r="W218" s="13"/>
      <c r="X218" s="13"/>
      <c r="Y218" s="1120"/>
    </row>
    <row r="219" spans="1:25" s="1121" customFormat="1" ht="66" customHeight="1" x14ac:dyDescent="0.2">
      <c r="A219" s="1191"/>
      <c r="B219" s="1098" t="s">
        <v>2462</v>
      </c>
      <c r="C219" s="1108" t="s">
        <v>2463</v>
      </c>
      <c r="D219" s="1098" t="s">
        <v>46</v>
      </c>
      <c r="E219" s="1098" t="s">
        <v>441</v>
      </c>
      <c r="F219" s="1107" t="s">
        <v>1154</v>
      </c>
      <c r="G219" s="1098" t="s">
        <v>1111</v>
      </c>
      <c r="H219" s="1107" t="s">
        <v>5643</v>
      </c>
      <c r="I219" s="21"/>
      <c r="J219" s="13"/>
      <c r="K219" s="13"/>
      <c r="L219" s="13"/>
      <c r="M219" s="13"/>
      <c r="N219" s="13"/>
      <c r="O219" s="13"/>
      <c r="P219" s="13"/>
      <c r="Q219" s="13"/>
      <c r="R219" s="13"/>
      <c r="S219" s="13"/>
      <c r="T219" s="13"/>
      <c r="U219" s="13"/>
      <c r="V219" s="13"/>
      <c r="W219" s="13"/>
      <c r="X219" s="13"/>
      <c r="Y219" s="1120"/>
    </row>
    <row r="220" spans="1:25" s="1121" customFormat="1" ht="33.75" customHeight="1" x14ac:dyDescent="0.2">
      <c r="A220" s="1191"/>
      <c r="B220" s="1341" t="s">
        <v>1072</v>
      </c>
      <c r="C220" s="1337" t="s">
        <v>1076</v>
      </c>
      <c r="D220" s="1341" t="s">
        <v>46</v>
      </c>
      <c r="E220" s="1341" t="s">
        <v>441</v>
      </c>
      <c r="F220" s="1107" t="s">
        <v>1116</v>
      </c>
      <c r="G220" s="1341" t="s">
        <v>1111</v>
      </c>
      <c r="H220" s="1337" t="s">
        <v>5685</v>
      </c>
      <c r="I220" s="21"/>
      <c r="J220" s="13"/>
      <c r="K220" s="13"/>
      <c r="L220" s="13"/>
      <c r="M220" s="13"/>
      <c r="N220" s="13"/>
      <c r="O220" s="13"/>
      <c r="P220" s="13"/>
      <c r="Q220" s="13"/>
      <c r="R220" s="13"/>
      <c r="S220" s="13"/>
      <c r="T220" s="13"/>
      <c r="U220" s="13"/>
      <c r="V220" s="13"/>
      <c r="W220" s="13"/>
      <c r="X220" s="13"/>
      <c r="Y220" s="1120"/>
    </row>
    <row r="221" spans="1:25" s="1121" customFormat="1" ht="33.75" customHeight="1" x14ac:dyDescent="0.2">
      <c r="A221" s="1191"/>
      <c r="B221" s="1320"/>
      <c r="C221" s="1338"/>
      <c r="D221" s="1320"/>
      <c r="E221" s="1320"/>
      <c r="F221" s="1107" t="s">
        <v>1117</v>
      </c>
      <c r="G221" s="1320"/>
      <c r="H221" s="1338"/>
      <c r="I221" s="13"/>
      <c r="J221" s="13"/>
      <c r="K221" s="13"/>
      <c r="L221" s="13"/>
      <c r="M221" s="13"/>
      <c r="N221" s="13"/>
      <c r="O221" s="13"/>
      <c r="P221" s="13"/>
      <c r="Q221" s="13"/>
      <c r="R221" s="13"/>
      <c r="S221" s="13"/>
      <c r="T221" s="13"/>
      <c r="U221" s="13"/>
      <c r="V221" s="13"/>
      <c r="W221" s="13"/>
      <c r="X221" s="13"/>
      <c r="Y221" s="1120"/>
    </row>
    <row r="222" spans="1:25" s="1121" customFormat="1" ht="30.75" customHeight="1" x14ac:dyDescent="0.2">
      <c r="A222" s="1191"/>
      <c r="B222" s="1341" t="s">
        <v>1073</v>
      </c>
      <c r="C222" s="1337" t="s">
        <v>1077</v>
      </c>
      <c r="D222" s="1341" t="s">
        <v>46</v>
      </c>
      <c r="E222" s="1341" t="s">
        <v>441</v>
      </c>
      <c r="F222" s="1107" t="s">
        <v>1116</v>
      </c>
      <c r="G222" s="1341" t="s">
        <v>1111</v>
      </c>
      <c r="H222" s="1337" t="s">
        <v>1575</v>
      </c>
      <c r="I222" s="21"/>
      <c r="J222" s="13"/>
      <c r="K222" s="13"/>
      <c r="L222" s="13"/>
      <c r="M222" s="13"/>
      <c r="N222" s="13"/>
      <c r="O222" s="13"/>
      <c r="P222" s="13"/>
      <c r="Q222" s="13"/>
      <c r="R222" s="13"/>
      <c r="S222" s="13"/>
      <c r="T222" s="13"/>
      <c r="U222" s="13"/>
      <c r="V222" s="13"/>
      <c r="W222" s="13"/>
      <c r="X222" s="13"/>
      <c r="Y222" s="1120"/>
    </row>
    <row r="223" spans="1:25" s="1121" customFormat="1" ht="30.75" customHeight="1" x14ac:dyDescent="0.2">
      <c r="A223" s="1191"/>
      <c r="B223" s="1320"/>
      <c r="C223" s="1338"/>
      <c r="D223" s="1320"/>
      <c r="E223" s="1320"/>
      <c r="F223" s="1107" t="s">
        <v>1117</v>
      </c>
      <c r="G223" s="1320"/>
      <c r="H223" s="1338"/>
      <c r="I223" s="13"/>
      <c r="J223" s="13"/>
      <c r="K223" s="13"/>
      <c r="L223" s="13"/>
      <c r="M223" s="13"/>
      <c r="N223" s="13"/>
      <c r="O223" s="13"/>
      <c r="P223" s="13"/>
      <c r="Q223" s="13"/>
      <c r="R223" s="13"/>
      <c r="S223" s="13"/>
      <c r="T223" s="13"/>
      <c r="U223" s="13"/>
      <c r="V223" s="13"/>
      <c r="W223" s="13"/>
      <c r="X223" s="13"/>
      <c r="Y223" s="1120"/>
    </row>
    <row r="224" spans="1:25" s="1121" customFormat="1" ht="35.25" customHeight="1" x14ac:dyDescent="0.2">
      <c r="A224" s="1191"/>
      <c r="B224" s="1341" t="s">
        <v>1074</v>
      </c>
      <c r="C224" s="1337" t="s">
        <v>1079</v>
      </c>
      <c r="D224" s="1341" t="s">
        <v>46</v>
      </c>
      <c r="E224" s="1341" t="s">
        <v>441</v>
      </c>
      <c r="F224" s="1107" t="s">
        <v>1116</v>
      </c>
      <c r="G224" s="1341" t="s">
        <v>1111</v>
      </c>
      <c r="H224" s="1337" t="s">
        <v>1575</v>
      </c>
      <c r="I224" s="21"/>
      <c r="J224" s="13"/>
      <c r="K224" s="13"/>
      <c r="L224" s="13"/>
      <c r="M224" s="13"/>
      <c r="N224" s="13"/>
      <c r="O224" s="13"/>
      <c r="P224" s="13"/>
      <c r="Q224" s="13"/>
      <c r="R224" s="13"/>
      <c r="S224" s="13"/>
      <c r="T224" s="13"/>
      <c r="U224" s="13"/>
      <c r="V224" s="13"/>
      <c r="W224" s="13"/>
      <c r="X224" s="13"/>
      <c r="Y224" s="1120"/>
    </row>
    <row r="225" spans="1:25" s="1121" customFormat="1" ht="35.25" customHeight="1" x14ac:dyDescent="0.2">
      <c r="A225" s="1191"/>
      <c r="B225" s="1320"/>
      <c r="C225" s="1338"/>
      <c r="D225" s="1320"/>
      <c r="E225" s="1320"/>
      <c r="F225" s="1107" t="s">
        <v>1117</v>
      </c>
      <c r="G225" s="1320"/>
      <c r="H225" s="1338"/>
      <c r="I225" s="13"/>
      <c r="J225" s="13"/>
      <c r="K225" s="13"/>
      <c r="L225" s="13"/>
      <c r="M225" s="13"/>
      <c r="N225" s="13"/>
      <c r="O225" s="13"/>
      <c r="P225" s="13"/>
      <c r="Q225" s="13"/>
      <c r="R225" s="13"/>
      <c r="S225" s="13"/>
      <c r="T225" s="13"/>
      <c r="U225" s="13"/>
      <c r="V225" s="13"/>
      <c r="W225" s="13"/>
      <c r="X225" s="13"/>
      <c r="Y225" s="1120"/>
    </row>
    <row r="226" spans="1:25" s="1121" customFormat="1" ht="34.5" customHeight="1" x14ac:dyDescent="0.2">
      <c r="A226" s="1191"/>
      <c r="B226" s="1341" t="s">
        <v>1075</v>
      </c>
      <c r="C226" s="1337" t="s">
        <v>1080</v>
      </c>
      <c r="D226" s="1341" t="s">
        <v>46</v>
      </c>
      <c r="E226" s="1341" t="s">
        <v>441</v>
      </c>
      <c r="F226" s="1107" t="s">
        <v>1116</v>
      </c>
      <c r="G226" s="1341" t="s">
        <v>1111</v>
      </c>
      <c r="H226" s="1337" t="s">
        <v>5437</v>
      </c>
      <c r="I226" s="21"/>
      <c r="J226" s="13"/>
      <c r="K226" s="13"/>
      <c r="L226" s="13"/>
      <c r="M226" s="13"/>
      <c r="N226" s="13"/>
      <c r="O226" s="13"/>
      <c r="P226" s="13"/>
      <c r="Q226" s="13"/>
      <c r="R226" s="13"/>
      <c r="S226" s="13"/>
      <c r="T226" s="13"/>
      <c r="U226" s="13"/>
      <c r="V226" s="13"/>
      <c r="W226" s="13"/>
      <c r="X226" s="13"/>
      <c r="Y226" s="1120"/>
    </row>
    <row r="227" spans="1:25" s="1121" customFormat="1" ht="34.5" customHeight="1" x14ac:dyDescent="0.2">
      <c r="A227" s="1191"/>
      <c r="B227" s="1320"/>
      <c r="C227" s="1338"/>
      <c r="D227" s="1320"/>
      <c r="E227" s="1320"/>
      <c r="F227" s="1107" t="s">
        <v>1117</v>
      </c>
      <c r="G227" s="1320"/>
      <c r="H227" s="1338"/>
      <c r="I227" s="13"/>
      <c r="J227" s="13"/>
      <c r="K227" s="13"/>
      <c r="L227" s="13"/>
      <c r="M227" s="13"/>
      <c r="N227" s="13"/>
      <c r="O227" s="13"/>
      <c r="P227" s="13"/>
      <c r="Q227" s="13"/>
      <c r="R227" s="13"/>
      <c r="S227" s="13"/>
      <c r="T227" s="13"/>
      <c r="U227" s="13"/>
      <c r="V227" s="13"/>
      <c r="W227" s="13"/>
      <c r="X227" s="13"/>
      <c r="Y227" s="1120"/>
    </row>
    <row r="228" spans="1:25" s="1121" customFormat="1" ht="35.25" customHeight="1" x14ac:dyDescent="0.2">
      <c r="A228" s="1191"/>
      <c r="B228" s="1341" t="s">
        <v>1078</v>
      </c>
      <c r="C228" s="1337" t="s">
        <v>1081</v>
      </c>
      <c r="D228" s="1341" t="s">
        <v>46</v>
      </c>
      <c r="E228" s="1341" t="s">
        <v>441</v>
      </c>
      <c r="F228" s="1107" t="s">
        <v>1116</v>
      </c>
      <c r="G228" s="1341" t="s">
        <v>1111</v>
      </c>
      <c r="H228" s="1337" t="s">
        <v>1575</v>
      </c>
      <c r="I228" s="21"/>
      <c r="J228" s="13"/>
      <c r="K228" s="13"/>
      <c r="L228" s="13"/>
      <c r="M228" s="13"/>
      <c r="N228" s="13"/>
      <c r="O228" s="13"/>
      <c r="P228" s="13"/>
      <c r="Q228" s="13"/>
      <c r="R228" s="13"/>
      <c r="S228" s="13"/>
      <c r="T228" s="13"/>
      <c r="U228" s="13"/>
      <c r="V228" s="13"/>
      <c r="W228" s="13"/>
      <c r="X228" s="13"/>
      <c r="Y228" s="1120"/>
    </row>
    <row r="229" spans="1:25" s="1121" customFormat="1" ht="35.25" customHeight="1" x14ac:dyDescent="0.2">
      <c r="A229" s="1191"/>
      <c r="B229" s="1320"/>
      <c r="C229" s="1338"/>
      <c r="D229" s="1320"/>
      <c r="E229" s="1320"/>
      <c r="F229" s="1107" t="s">
        <v>1117</v>
      </c>
      <c r="G229" s="1320"/>
      <c r="H229" s="1338"/>
      <c r="I229" s="13"/>
      <c r="J229" s="13"/>
      <c r="K229" s="13"/>
      <c r="L229" s="13"/>
      <c r="M229" s="13"/>
      <c r="N229" s="13"/>
      <c r="O229" s="13"/>
      <c r="P229" s="13"/>
      <c r="Q229" s="13"/>
      <c r="R229" s="13"/>
      <c r="S229" s="13"/>
      <c r="T229" s="13"/>
      <c r="U229" s="13"/>
      <c r="V229" s="13"/>
      <c r="W229" s="13"/>
      <c r="X229" s="13"/>
      <c r="Y229" s="1120"/>
    </row>
    <row r="230" spans="1:25" s="1121" customFormat="1" ht="28.5" customHeight="1" x14ac:dyDescent="0.2">
      <c r="A230" s="1191"/>
      <c r="B230" s="1341" t="s">
        <v>1082</v>
      </c>
      <c r="C230" s="1337" t="s">
        <v>1085</v>
      </c>
      <c r="D230" s="1341" t="s">
        <v>46</v>
      </c>
      <c r="E230" s="1341" t="s">
        <v>441</v>
      </c>
      <c r="F230" s="1107" t="s">
        <v>1116</v>
      </c>
      <c r="G230" s="1341" t="s">
        <v>1111</v>
      </c>
      <c r="H230" s="1337" t="s">
        <v>5686</v>
      </c>
      <c r="I230" s="21"/>
      <c r="J230" s="13"/>
      <c r="K230" s="13"/>
      <c r="L230" s="13"/>
      <c r="M230" s="13"/>
      <c r="N230" s="13"/>
      <c r="O230" s="13"/>
      <c r="P230" s="13"/>
      <c r="Q230" s="13"/>
      <c r="R230" s="13"/>
      <c r="S230" s="13"/>
      <c r="T230" s="13"/>
      <c r="U230" s="13"/>
      <c r="V230" s="13"/>
      <c r="W230" s="13"/>
      <c r="X230" s="13"/>
      <c r="Y230" s="1120"/>
    </row>
    <row r="231" spans="1:25" s="1121" customFormat="1" ht="28.5" customHeight="1" x14ac:dyDescent="0.2">
      <c r="A231" s="1191"/>
      <c r="B231" s="1320"/>
      <c r="C231" s="1338"/>
      <c r="D231" s="1320"/>
      <c r="E231" s="1320"/>
      <c r="F231" s="1107" t="s">
        <v>1117</v>
      </c>
      <c r="G231" s="1320"/>
      <c r="H231" s="1338"/>
      <c r="I231" s="13"/>
      <c r="J231" s="13"/>
      <c r="K231" s="13"/>
      <c r="L231" s="13"/>
      <c r="M231" s="13"/>
      <c r="N231" s="13"/>
      <c r="O231" s="13"/>
      <c r="P231" s="13"/>
      <c r="Q231" s="13"/>
      <c r="R231" s="13"/>
      <c r="S231" s="13"/>
      <c r="T231" s="13"/>
      <c r="U231" s="13"/>
      <c r="V231" s="13"/>
      <c r="W231" s="13"/>
      <c r="X231" s="13"/>
      <c r="Y231" s="1120"/>
    </row>
    <row r="232" spans="1:25" s="1121" customFormat="1" ht="28.5" customHeight="1" x14ac:dyDescent="0.2">
      <c r="A232" s="1191"/>
      <c r="B232" s="1341" t="s">
        <v>1083</v>
      </c>
      <c r="C232" s="1337" t="s">
        <v>1086</v>
      </c>
      <c r="D232" s="1341" t="s">
        <v>46</v>
      </c>
      <c r="E232" s="1341" t="s">
        <v>441</v>
      </c>
      <c r="F232" s="1107" t="s">
        <v>1116</v>
      </c>
      <c r="G232" s="1341" t="s">
        <v>1111</v>
      </c>
      <c r="H232" s="1337" t="s">
        <v>1575</v>
      </c>
      <c r="I232" s="21"/>
      <c r="J232" s="13"/>
      <c r="K232" s="13"/>
      <c r="L232" s="13"/>
      <c r="M232" s="13"/>
      <c r="N232" s="13"/>
      <c r="O232" s="13"/>
      <c r="P232" s="13"/>
      <c r="Q232" s="13"/>
      <c r="R232" s="13"/>
      <c r="S232" s="13"/>
      <c r="T232" s="13"/>
      <c r="U232" s="13"/>
      <c r="V232" s="13"/>
      <c r="W232" s="13"/>
      <c r="X232" s="13"/>
      <c r="Y232" s="1120"/>
    </row>
    <row r="233" spans="1:25" s="1121" customFormat="1" ht="28.5" customHeight="1" x14ac:dyDescent="0.2">
      <c r="A233" s="1191"/>
      <c r="B233" s="1320"/>
      <c r="C233" s="1338"/>
      <c r="D233" s="1320"/>
      <c r="E233" s="1320"/>
      <c r="F233" s="1107" t="s">
        <v>1117</v>
      </c>
      <c r="G233" s="1320"/>
      <c r="H233" s="1338"/>
      <c r="I233" s="13"/>
      <c r="J233" s="13"/>
      <c r="K233" s="13"/>
      <c r="L233" s="13"/>
      <c r="M233" s="13"/>
      <c r="N233" s="13"/>
      <c r="O233" s="13"/>
      <c r="P233" s="13"/>
      <c r="Q233" s="13"/>
      <c r="R233" s="13"/>
      <c r="S233" s="13"/>
      <c r="T233" s="13"/>
      <c r="U233" s="13"/>
      <c r="V233" s="13"/>
      <c r="W233" s="13"/>
      <c r="X233" s="13"/>
      <c r="Y233" s="1120"/>
    </row>
    <row r="234" spans="1:25" s="1121" customFormat="1" ht="37.5" customHeight="1" x14ac:dyDescent="0.2">
      <c r="A234" s="1191"/>
      <c r="B234" s="1341" t="s">
        <v>1084</v>
      </c>
      <c r="C234" s="1337" t="s">
        <v>1091</v>
      </c>
      <c r="D234" s="1341" t="s">
        <v>46</v>
      </c>
      <c r="E234" s="1341" t="s">
        <v>441</v>
      </c>
      <c r="F234" s="1107" t="s">
        <v>1116</v>
      </c>
      <c r="G234" s="1341" t="s">
        <v>1111</v>
      </c>
      <c r="H234" s="1337" t="s">
        <v>1575</v>
      </c>
      <c r="I234" s="21"/>
      <c r="J234" s="13"/>
      <c r="K234" s="13"/>
      <c r="L234" s="13"/>
      <c r="M234" s="13"/>
      <c r="N234" s="13"/>
      <c r="O234" s="13"/>
      <c r="P234" s="13"/>
      <c r="Q234" s="13"/>
      <c r="R234" s="13"/>
      <c r="S234" s="13"/>
      <c r="T234" s="13"/>
      <c r="U234" s="13"/>
      <c r="V234" s="13"/>
      <c r="W234" s="13"/>
      <c r="X234" s="13"/>
      <c r="Y234" s="1120"/>
    </row>
    <row r="235" spans="1:25" s="1121" customFormat="1" ht="37.5" customHeight="1" x14ac:dyDescent="0.2">
      <c r="A235" s="1191"/>
      <c r="B235" s="1320"/>
      <c r="C235" s="1338"/>
      <c r="D235" s="1320"/>
      <c r="E235" s="1320"/>
      <c r="F235" s="1107" t="s">
        <v>1117</v>
      </c>
      <c r="G235" s="1320"/>
      <c r="H235" s="1338"/>
      <c r="I235" s="13"/>
      <c r="J235" s="13"/>
      <c r="K235" s="13"/>
      <c r="L235" s="13"/>
      <c r="M235" s="13"/>
      <c r="N235" s="13"/>
      <c r="O235" s="13"/>
      <c r="P235" s="13"/>
      <c r="Q235" s="13"/>
      <c r="R235" s="13"/>
      <c r="S235" s="13"/>
      <c r="T235" s="13"/>
      <c r="U235" s="13"/>
      <c r="V235" s="13"/>
      <c r="W235" s="13"/>
      <c r="X235" s="13"/>
      <c r="Y235" s="1120"/>
    </row>
    <row r="236" spans="1:25" s="1121" customFormat="1" ht="38.25" customHeight="1" x14ac:dyDescent="0.2">
      <c r="A236" s="1191"/>
      <c r="B236" s="1341" t="s">
        <v>890</v>
      </c>
      <c r="C236" s="1337" t="s">
        <v>5349</v>
      </c>
      <c r="D236" s="1341" t="s">
        <v>46</v>
      </c>
      <c r="E236" s="1341" t="s">
        <v>328</v>
      </c>
      <c r="F236" s="1107" t="s">
        <v>1116</v>
      </c>
      <c r="G236" s="1341" t="s">
        <v>1111</v>
      </c>
      <c r="H236" s="1337" t="s">
        <v>1575</v>
      </c>
      <c r="I236" s="21"/>
      <c r="J236" s="13"/>
      <c r="K236" s="13"/>
      <c r="L236" s="13"/>
      <c r="M236" s="13"/>
      <c r="N236" s="13"/>
      <c r="O236" s="13"/>
      <c r="P236" s="13"/>
      <c r="Q236" s="13"/>
      <c r="R236" s="13"/>
      <c r="S236" s="13"/>
      <c r="T236" s="13"/>
      <c r="U236" s="13"/>
      <c r="V236" s="13"/>
      <c r="W236" s="13"/>
      <c r="X236" s="13"/>
      <c r="Y236" s="1120"/>
    </row>
    <row r="237" spans="1:25" s="1121" customFormat="1" ht="38.25" customHeight="1" x14ac:dyDescent="0.2">
      <c r="A237" s="1191"/>
      <c r="B237" s="1320"/>
      <c r="C237" s="1338"/>
      <c r="D237" s="1320"/>
      <c r="E237" s="1320"/>
      <c r="F237" s="1107" t="s">
        <v>1117</v>
      </c>
      <c r="G237" s="1320"/>
      <c r="H237" s="1338"/>
      <c r="I237" s="13"/>
      <c r="J237" s="13"/>
      <c r="K237" s="13"/>
      <c r="L237" s="13"/>
      <c r="M237" s="13"/>
      <c r="N237" s="13"/>
      <c r="O237" s="13"/>
      <c r="P237" s="13"/>
      <c r="Q237" s="13"/>
      <c r="R237" s="13"/>
      <c r="S237" s="13"/>
      <c r="T237" s="13"/>
      <c r="U237" s="13"/>
      <c r="V237" s="13"/>
      <c r="W237" s="13"/>
      <c r="X237" s="13"/>
      <c r="Y237" s="1120"/>
    </row>
    <row r="238" spans="1:25" s="1121" customFormat="1" ht="53.25" customHeight="1" x14ac:dyDescent="0.2">
      <c r="A238" s="1191"/>
      <c r="B238" s="1098" t="s">
        <v>888</v>
      </c>
      <c r="C238" s="1108" t="s">
        <v>889</v>
      </c>
      <c r="D238" s="1098" t="s">
        <v>46</v>
      </c>
      <c r="E238" s="1098" t="s">
        <v>328</v>
      </c>
      <c r="F238" s="1107" t="s">
        <v>1154</v>
      </c>
      <c r="G238" s="1098" t="s">
        <v>1159</v>
      </c>
      <c r="H238" s="1107" t="s">
        <v>1320</v>
      </c>
      <c r="I238" s="21"/>
      <c r="J238" s="13"/>
      <c r="K238" s="13"/>
      <c r="L238" s="13"/>
      <c r="M238" s="13"/>
      <c r="N238" s="13"/>
      <c r="O238" s="13"/>
      <c r="P238" s="13"/>
      <c r="Q238" s="13"/>
      <c r="R238" s="13"/>
      <c r="S238" s="13"/>
      <c r="T238" s="13"/>
      <c r="U238" s="13"/>
      <c r="V238" s="13"/>
      <c r="W238" s="13"/>
      <c r="X238" s="13"/>
      <c r="Y238" s="1120"/>
    </row>
    <row r="239" spans="1:25" s="1121" customFormat="1" ht="37.5" customHeight="1" x14ac:dyDescent="0.2">
      <c r="A239" s="1191"/>
      <c r="B239" s="1341" t="s">
        <v>891</v>
      </c>
      <c r="C239" s="1337" t="s">
        <v>892</v>
      </c>
      <c r="D239" s="1341" t="s">
        <v>46</v>
      </c>
      <c r="E239" s="1341" t="s">
        <v>328</v>
      </c>
      <c r="F239" s="1107" t="s">
        <v>1116</v>
      </c>
      <c r="G239" s="1341" t="s">
        <v>1111</v>
      </c>
      <c r="H239" s="1337" t="s">
        <v>5687</v>
      </c>
      <c r="I239" s="21"/>
      <c r="J239" s="13"/>
      <c r="K239" s="13"/>
      <c r="L239" s="13"/>
      <c r="M239" s="13"/>
      <c r="N239" s="13"/>
      <c r="O239" s="13"/>
      <c r="P239" s="13"/>
      <c r="Q239" s="13"/>
      <c r="R239" s="13"/>
      <c r="S239" s="13"/>
      <c r="T239" s="13"/>
      <c r="U239" s="13"/>
      <c r="V239" s="13"/>
      <c r="W239" s="13"/>
      <c r="X239" s="13"/>
      <c r="Y239" s="1120"/>
    </row>
    <row r="240" spans="1:25" s="1121" customFormat="1" ht="37.5" customHeight="1" x14ac:dyDescent="0.2">
      <c r="A240" s="1191"/>
      <c r="B240" s="1320"/>
      <c r="C240" s="1338"/>
      <c r="D240" s="1320"/>
      <c r="E240" s="1320"/>
      <c r="F240" s="1107" t="s">
        <v>1117</v>
      </c>
      <c r="G240" s="1320"/>
      <c r="H240" s="1338"/>
      <c r="I240" s="13"/>
      <c r="J240" s="13"/>
      <c r="K240" s="13"/>
      <c r="L240" s="13"/>
      <c r="M240" s="13"/>
      <c r="N240" s="13"/>
      <c r="O240" s="13"/>
      <c r="P240" s="13"/>
      <c r="Q240" s="13"/>
      <c r="R240" s="13"/>
      <c r="S240" s="13"/>
      <c r="T240" s="13"/>
      <c r="U240" s="13"/>
      <c r="V240" s="13"/>
      <c r="W240" s="13"/>
      <c r="X240" s="13"/>
      <c r="Y240" s="1120"/>
    </row>
    <row r="241" spans="1:25" s="1121" customFormat="1" ht="30.75" customHeight="1" x14ac:dyDescent="0.2">
      <c r="A241" s="1191"/>
      <c r="B241" s="1341" t="s">
        <v>894</v>
      </c>
      <c r="C241" s="1337" t="s">
        <v>893</v>
      </c>
      <c r="D241" s="1341" t="s">
        <v>46</v>
      </c>
      <c r="E241" s="1341" t="s">
        <v>328</v>
      </c>
      <c r="F241" s="1107" t="s">
        <v>1116</v>
      </c>
      <c r="G241" s="1341" t="s">
        <v>1111</v>
      </c>
      <c r="H241" s="1337" t="s">
        <v>5687</v>
      </c>
      <c r="I241" s="21"/>
      <c r="J241" s="13"/>
      <c r="K241" s="13"/>
      <c r="L241" s="13"/>
      <c r="M241" s="13"/>
      <c r="N241" s="13"/>
      <c r="O241" s="13"/>
      <c r="P241" s="13"/>
      <c r="Q241" s="13"/>
      <c r="R241" s="13"/>
      <c r="S241" s="13"/>
      <c r="T241" s="13"/>
      <c r="U241" s="13"/>
      <c r="V241" s="13"/>
      <c r="W241" s="13"/>
      <c r="X241" s="13"/>
      <c r="Y241" s="1120"/>
    </row>
    <row r="242" spans="1:25" s="1121" customFormat="1" ht="30.75" customHeight="1" x14ac:dyDescent="0.2">
      <c r="A242" s="1191"/>
      <c r="B242" s="1320"/>
      <c r="C242" s="1338"/>
      <c r="D242" s="1320"/>
      <c r="E242" s="1320"/>
      <c r="F242" s="1107" t="s">
        <v>1117</v>
      </c>
      <c r="G242" s="1320"/>
      <c r="H242" s="1338"/>
      <c r="I242" s="13"/>
      <c r="J242" s="13"/>
      <c r="K242" s="13"/>
      <c r="L242" s="13"/>
      <c r="M242" s="13"/>
      <c r="N242" s="13"/>
      <c r="O242" s="13"/>
      <c r="P242" s="13"/>
      <c r="Q242" s="13"/>
      <c r="R242" s="13"/>
      <c r="S242" s="13"/>
      <c r="T242" s="13"/>
      <c r="U242" s="13"/>
      <c r="V242" s="13"/>
      <c r="W242" s="13"/>
      <c r="X242" s="13"/>
      <c r="Y242" s="1120"/>
    </row>
    <row r="243" spans="1:25" s="1121" customFormat="1" ht="39" customHeight="1" x14ac:dyDescent="0.2">
      <c r="A243" s="1191"/>
      <c r="B243" s="1341" t="s">
        <v>895</v>
      </c>
      <c r="C243" s="1337" t="s">
        <v>896</v>
      </c>
      <c r="D243" s="1341" t="s">
        <v>46</v>
      </c>
      <c r="E243" s="1341" t="s">
        <v>328</v>
      </c>
      <c r="F243" s="1107" t="s">
        <v>1116</v>
      </c>
      <c r="G243" s="1341" t="s">
        <v>1111</v>
      </c>
      <c r="H243" s="1337" t="s">
        <v>1575</v>
      </c>
      <c r="I243" s="21"/>
      <c r="J243" s="13"/>
      <c r="K243" s="13"/>
      <c r="L243" s="13"/>
      <c r="M243" s="13"/>
      <c r="N243" s="13"/>
      <c r="O243" s="13"/>
      <c r="P243" s="13"/>
      <c r="Q243" s="13"/>
      <c r="R243" s="13"/>
      <c r="S243" s="13"/>
      <c r="T243" s="13"/>
      <c r="U243" s="13"/>
      <c r="V243" s="13"/>
      <c r="W243" s="13"/>
      <c r="X243" s="13"/>
      <c r="Y243" s="1120"/>
    </row>
    <row r="244" spans="1:25" s="1121" customFormat="1" ht="39" customHeight="1" x14ac:dyDescent="0.2">
      <c r="A244" s="1191"/>
      <c r="B244" s="1320"/>
      <c r="C244" s="1338"/>
      <c r="D244" s="1320"/>
      <c r="E244" s="1320"/>
      <c r="F244" s="1107" t="s">
        <v>1117</v>
      </c>
      <c r="G244" s="1320"/>
      <c r="H244" s="1338"/>
      <c r="I244" s="13"/>
      <c r="J244" s="13"/>
      <c r="K244" s="13"/>
      <c r="L244" s="13"/>
      <c r="M244" s="13"/>
      <c r="N244" s="13"/>
      <c r="O244" s="13"/>
      <c r="P244" s="13"/>
      <c r="Q244" s="13"/>
      <c r="R244" s="13"/>
      <c r="S244" s="13"/>
      <c r="T244" s="13"/>
      <c r="U244" s="13"/>
      <c r="V244" s="13"/>
      <c r="W244" s="13"/>
      <c r="X244" s="13"/>
      <c r="Y244" s="1120"/>
    </row>
    <row r="245" spans="1:25" s="1121" customFormat="1" ht="34.5" customHeight="1" x14ac:dyDescent="0.2">
      <c r="A245" s="1191"/>
      <c r="B245" s="1341" t="s">
        <v>965</v>
      </c>
      <c r="C245" s="1337" t="s">
        <v>966</v>
      </c>
      <c r="D245" s="1341" t="s">
        <v>46</v>
      </c>
      <c r="E245" s="1341" t="s">
        <v>328</v>
      </c>
      <c r="F245" s="1107" t="s">
        <v>1116</v>
      </c>
      <c r="G245" s="1341" t="s">
        <v>1111</v>
      </c>
      <c r="H245" s="1337" t="s">
        <v>5688</v>
      </c>
      <c r="I245" s="21"/>
      <c r="J245" s="13"/>
      <c r="K245" s="13"/>
      <c r="L245" s="13"/>
      <c r="M245" s="13"/>
      <c r="N245" s="13"/>
      <c r="O245" s="13"/>
      <c r="P245" s="13"/>
      <c r="Q245" s="13"/>
      <c r="R245" s="13"/>
      <c r="S245" s="13"/>
      <c r="T245" s="13"/>
      <c r="U245" s="13"/>
      <c r="V245" s="13"/>
      <c r="W245" s="13"/>
      <c r="X245" s="13"/>
      <c r="Y245" s="1120"/>
    </row>
    <row r="246" spans="1:25" s="1121" customFormat="1" ht="34.5" customHeight="1" x14ac:dyDescent="0.2">
      <c r="A246" s="1191"/>
      <c r="B246" s="1320"/>
      <c r="C246" s="1338"/>
      <c r="D246" s="1320"/>
      <c r="E246" s="1320"/>
      <c r="F246" s="1107" t="s">
        <v>1117</v>
      </c>
      <c r="G246" s="1320"/>
      <c r="H246" s="1338"/>
      <c r="I246" s="13"/>
      <c r="J246" s="13"/>
      <c r="K246" s="13"/>
      <c r="L246" s="13"/>
      <c r="M246" s="13"/>
      <c r="N246" s="13"/>
      <c r="O246" s="13"/>
      <c r="P246" s="13"/>
      <c r="Q246" s="13"/>
      <c r="R246" s="13"/>
      <c r="S246" s="13"/>
      <c r="T246" s="13"/>
      <c r="U246" s="13"/>
      <c r="V246" s="13"/>
      <c r="W246" s="13"/>
      <c r="X246" s="13"/>
      <c r="Y246" s="1120"/>
    </row>
    <row r="247" spans="1:25" s="1121" customFormat="1" ht="37.5" customHeight="1" x14ac:dyDescent="0.2">
      <c r="A247" s="1191"/>
      <c r="B247" s="1341" t="s">
        <v>1087</v>
      </c>
      <c r="C247" s="1337" t="s">
        <v>1089</v>
      </c>
      <c r="D247" s="1341" t="s">
        <v>46</v>
      </c>
      <c r="E247" s="1341" t="s">
        <v>441</v>
      </c>
      <c r="F247" s="1107" t="s">
        <v>1116</v>
      </c>
      <c r="G247" s="1341" t="s">
        <v>1111</v>
      </c>
      <c r="H247" s="1337" t="s">
        <v>1575</v>
      </c>
      <c r="I247" s="21"/>
      <c r="J247" s="13"/>
      <c r="K247" s="13"/>
      <c r="L247" s="13"/>
      <c r="M247" s="13"/>
      <c r="N247" s="13"/>
      <c r="O247" s="13"/>
      <c r="P247" s="13"/>
      <c r="Q247" s="13"/>
      <c r="R247" s="13"/>
      <c r="S247" s="13"/>
      <c r="T247" s="13"/>
      <c r="U247" s="13"/>
      <c r="V247" s="13"/>
      <c r="W247" s="13"/>
      <c r="X247" s="13"/>
      <c r="Y247" s="1120"/>
    </row>
    <row r="248" spans="1:25" s="1121" customFormat="1" ht="37.5" customHeight="1" x14ac:dyDescent="0.2">
      <c r="A248" s="1191"/>
      <c r="B248" s="1320"/>
      <c r="C248" s="1338"/>
      <c r="D248" s="1320"/>
      <c r="E248" s="1320"/>
      <c r="F248" s="1107" t="s">
        <v>1117</v>
      </c>
      <c r="G248" s="1320"/>
      <c r="H248" s="1338"/>
      <c r="I248" s="13"/>
      <c r="J248" s="13"/>
      <c r="K248" s="13"/>
      <c r="L248" s="13"/>
      <c r="M248" s="13"/>
      <c r="N248" s="13"/>
      <c r="O248" s="13"/>
      <c r="P248" s="13"/>
      <c r="Q248" s="13"/>
      <c r="R248" s="13"/>
      <c r="S248" s="13"/>
      <c r="T248" s="13"/>
      <c r="U248" s="13"/>
      <c r="V248" s="13"/>
      <c r="W248" s="13"/>
      <c r="X248" s="13"/>
      <c r="Y248" s="1120"/>
    </row>
    <row r="249" spans="1:25" s="1121" customFormat="1" ht="36" customHeight="1" x14ac:dyDescent="0.2">
      <c r="A249" s="1191"/>
      <c r="B249" s="1341" t="s">
        <v>1088</v>
      </c>
      <c r="C249" s="1337" t="s">
        <v>1090</v>
      </c>
      <c r="D249" s="1341" t="s">
        <v>46</v>
      </c>
      <c r="E249" s="1341" t="s">
        <v>441</v>
      </c>
      <c r="F249" s="1107" t="s">
        <v>1116</v>
      </c>
      <c r="G249" s="1341" t="s">
        <v>1111</v>
      </c>
      <c r="H249" s="1337" t="s">
        <v>5689</v>
      </c>
      <c r="I249" s="21"/>
      <c r="J249" s="13"/>
      <c r="K249" s="13"/>
      <c r="L249" s="13"/>
      <c r="M249" s="13"/>
      <c r="N249" s="13"/>
      <c r="O249" s="13"/>
      <c r="P249" s="13"/>
      <c r="Q249" s="13"/>
      <c r="R249" s="13"/>
      <c r="S249" s="13"/>
      <c r="T249" s="13"/>
      <c r="U249" s="13"/>
      <c r="V249" s="13"/>
      <c r="W249" s="13"/>
      <c r="X249" s="13"/>
      <c r="Y249" s="1120"/>
    </row>
    <row r="250" spans="1:25" s="1121" customFormat="1" ht="36" customHeight="1" x14ac:dyDescent="0.2">
      <c r="A250" s="1191"/>
      <c r="B250" s="1320"/>
      <c r="C250" s="1338"/>
      <c r="D250" s="1320"/>
      <c r="E250" s="1320"/>
      <c r="F250" s="1107" t="s">
        <v>1117</v>
      </c>
      <c r="G250" s="1320"/>
      <c r="H250" s="1338"/>
      <c r="I250" s="13"/>
      <c r="J250" s="13"/>
      <c r="K250" s="13"/>
      <c r="L250" s="13"/>
      <c r="M250" s="13"/>
      <c r="N250" s="13"/>
      <c r="O250" s="13"/>
      <c r="P250" s="13"/>
      <c r="Q250" s="13"/>
      <c r="R250" s="13"/>
      <c r="S250" s="13"/>
      <c r="T250" s="13"/>
      <c r="U250" s="13"/>
      <c r="V250" s="13"/>
      <c r="W250" s="13"/>
      <c r="X250" s="13"/>
      <c r="Y250" s="1120"/>
    </row>
    <row r="251" spans="1:25" s="13" customFormat="1" ht="36" customHeight="1" x14ac:dyDescent="0.2">
      <c r="A251" s="1191"/>
      <c r="B251" s="1341" t="s">
        <v>5438</v>
      </c>
      <c r="C251" s="1337" t="s">
        <v>5439</v>
      </c>
      <c r="D251" s="1324" t="s">
        <v>21</v>
      </c>
      <c r="E251" s="1341" t="s">
        <v>42</v>
      </c>
      <c r="F251" s="1107" t="s">
        <v>1116</v>
      </c>
      <c r="G251" s="1341" t="s">
        <v>1111</v>
      </c>
      <c r="H251" s="1337" t="s">
        <v>5689</v>
      </c>
      <c r="I251" s="21"/>
    </row>
    <row r="252" spans="1:25" s="13" customFormat="1" ht="36" customHeight="1" x14ac:dyDescent="0.2">
      <c r="A252" s="1191"/>
      <c r="B252" s="1320"/>
      <c r="C252" s="1338"/>
      <c r="D252" s="1325"/>
      <c r="E252" s="1320"/>
      <c r="F252" s="1107" t="s">
        <v>1117</v>
      </c>
      <c r="G252" s="1320"/>
      <c r="H252" s="1338"/>
    </row>
    <row r="253" spans="1:25" s="13" customFormat="1" ht="36" customHeight="1" x14ac:dyDescent="0.2">
      <c r="A253" s="1191"/>
      <c r="B253" s="1341" t="s">
        <v>5690</v>
      </c>
      <c r="C253" s="1337" t="s">
        <v>5691</v>
      </c>
      <c r="D253" s="1341" t="s">
        <v>46</v>
      </c>
      <c r="E253" s="1341" t="s">
        <v>328</v>
      </c>
      <c r="F253" s="1107" t="s">
        <v>1116</v>
      </c>
      <c r="G253" s="1341" t="s">
        <v>1111</v>
      </c>
      <c r="H253" s="1337" t="s">
        <v>5689</v>
      </c>
      <c r="I253" s="21"/>
    </row>
    <row r="254" spans="1:25" s="13" customFormat="1" ht="36" customHeight="1" x14ac:dyDescent="0.2">
      <c r="A254" s="1338"/>
      <c r="B254" s="1320"/>
      <c r="C254" s="1338"/>
      <c r="D254" s="1320"/>
      <c r="E254" s="1320"/>
      <c r="F254" s="1107" t="s">
        <v>1117</v>
      </c>
      <c r="G254" s="1320"/>
      <c r="H254" s="1338"/>
    </row>
    <row r="255" spans="1:25" ht="54" customHeight="1" x14ac:dyDescent="0.2">
      <c r="A255" s="1337" t="s">
        <v>90</v>
      </c>
      <c r="B255" s="1107" t="s">
        <v>217</v>
      </c>
      <c r="C255" s="1107" t="s">
        <v>43</v>
      </c>
      <c r="D255" s="1109" t="s">
        <v>21</v>
      </c>
      <c r="E255" s="1098" t="s">
        <v>42</v>
      </c>
      <c r="F255" s="1107" t="s">
        <v>1115</v>
      </c>
      <c r="G255" s="1098" t="s">
        <v>1111</v>
      </c>
      <c r="H255" s="1107" t="s">
        <v>4470</v>
      </c>
      <c r="I255" s="1"/>
    </row>
    <row r="256" spans="1:25" ht="30.75" customHeight="1" x14ac:dyDescent="0.2">
      <c r="A256" s="1191"/>
      <c r="B256" s="1324" t="s">
        <v>1211</v>
      </c>
      <c r="C256" s="1337" t="s">
        <v>1212</v>
      </c>
      <c r="D256" s="1324" t="s">
        <v>46</v>
      </c>
      <c r="E256" s="1341" t="s">
        <v>328</v>
      </c>
      <c r="F256" s="1107" t="s">
        <v>1116</v>
      </c>
      <c r="G256" s="1341" t="s">
        <v>1111</v>
      </c>
      <c r="H256" s="1337" t="s">
        <v>2604</v>
      </c>
      <c r="I256" s="1"/>
    </row>
    <row r="257" spans="1:15" ht="30.75" customHeight="1" x14ac:dyDescent="0.2">
      <c r="A257" s="1191"/>
      <c r="B257" s="1325"/>
      <c r="C257" s="1338"/>
      <c r="D257" s="1325"/>
      <c r="E257" s="1320"/>
      <c r="F257" s="1107" t="s">
        <v>1117</v>
      </c>
      <c r="G257" s="1320"/>
      <c r="H257" s="1338"/>
      <c r="I257" s="12"/>
    </row>
    <row r="258" spans="1:15" ht="52.5" customHeight="1" x14ac:dyDescent="0.2">
      <c r="A258" s="1191"/>
      <c r="B258" s="1324" t="s">
        <v>5440</v>
      </c>
      <c r="C258" s="1337" t="s">
        <v>5441</v>
      </c>
      <c r="D258" s="1324" t="s">
        <v>46</v>
      </c>
      <c r="E258" s="1341" t="s">
        <v>328</v>
      </c>
      <c r="F258" s="1107" t="s">
        <v>1116</v>
      </c>
      <c r="G258" s="1341" t="s">
        <v>1111</v>
      </c>
      <c r="H258" s="1337" t="s">
        <v>5692</v>
      </c>
      <c r="I258" s="1"/>
    </row>
    <row r="259" spans="1:15" ht="30.75" customHeight="1" x14ac:dyDescent="0.2">
      <c r="A259" s="1338"/>
      <c r="B259" s="1325"/>
      <c r="C259" s="1338"/>
      <c r="D259" s="1325"/>
      <c r="E259" s="1320"/>
      <c r="F259" s="1107" t="s">
        <v>1117</v>
      </c>
      <c r="G259" s="1320"/>
      <c r="H259" s="1338"/>
      <c r="I259" s="12"/>
    </row>
    <row r="260" spans="1:15" ht="70.5" customHeight="1" x14ac:dyDescent="0.2">
      <c r="A260" s="1337" t="s">
        <v>91</v>
      </c>
      <c r="B260" s="1107" t="s">
        <v>1287</v>
      </c>
      <c r="C260" s="1108" t="s">
        <v>1349</v>
      </c>
      <c r="D260" s="1098" t="s">
        <v>21</v>
      </c>
      <c r="E260" s="1098" t="s">
        <v>22</v>
      </c>
      <c r="F260" s="1116" t="s">
        <v>1233</v>
      </c>
      <c r="G260" s="1098" t="s">
        <v>1230</v>
      </c>
      <c r="H260" s="1107" t="s">
        <v>5693</v>
      </c>
      <c r="I260" s="1"/>
    </row>
    <row r="261" spans="1:15" ht="60.75" customHeight="1" x14ac:dyDescent="0.2">
      <c r="A261" s="1191"/>
      <c r="B261" s="1107" t="s">
        <v>218</v>
      </c>
      <c r="C261" s="1108" t="s">
        <v>938</v>
      </c>
      <c r="D261" s="1098" t="s">
        <v>44</v>
      </c>
      <c r="E261" s="1098" t="s">
        <v>22</v>
      </c>
      <c r="F261" s="1116" t="s">
        <v>1233</v>
      </c>
      <c r="G261" s="1098" t="s">
        <v>1230</v>
      </c>
      <c r="H261" s="1107" t="s">
        <v>5694</v>
      </c>
      <c r="I261" s="1"/>
    </row>
    <row r="262" spans="1:15" ht="60.75" customHeight="1" x14ac:dyDescent="0.2">
      <c r="A262" s="1338"/>
      <c r="B262" s="1107" t="s">
        <v>219</v>
      </c>
      <c r="C262" s="1108" t="s">
        <v>939</v>
      </c>
      <c r="D262" s="1098" t="s">
        <v>44</v>
      </c>
      <c r="E262" s="1098" t="s">
        <v>22</v>
      </c>
      <c r="F262" s="1116" t="s">
        <v>1233</v>
      </c>
      <c r="G262" s="1098" t="s">
        <v>1230</v>
      </c>
      <c r="H262" s="1107" t="s">
        <v>5695</v>
      </c>
      <c r="I262" s="1"/>
    </row>
    <row r="263" spans="1:15" ht="64.5" customHeight="1" x14ac:dyDescent="0.2">
      <c r="A263" s="1343" t="s">
        <v>92</v>
      </c>
      <c r="B263" s="1107" t="s">
        <v>220</v>
      </c>
      <c r="C263" s="1108" t="s">
        <v>909</v>
      </c>
      <c r="D263" s="1098" t="s">
        <v>26</v>
      </c>
      <c r="E263" s="1098" t="s">
        <v>22</v>
      </c>
      <c r="F263" s="1116" t="s">
        <v>1233</v>
      </c>
      <c r="G263" s="1098" t="s">
        <v>1230</v>
      </c>
      <c r="H263" s="1107" t="s">
        <v>5696</v>
      </c>
      <c r="I263" s="1"/>
      <c r="J263" s="13"/>
      <c r="K263" s="13"/>
      <c r="L263" s="13"/>
      <c r="M263" s="13"/>
      <c r="N263" s="13"/>
    </row>
    <row r="264" spans="1:15" s="1121" customFormat="1" ht="64.5" customHeight="1" x14ac:dyDescent="0.2">
      <c r="A264" s="1343"/>
      <c r="B264" s="1107" t="s">
        <v>221</v>
      </c>
      <c r="C264" s="1108" t="s">
        <v>910</v>
      </c>
      <c r="D264" s="1098" t="s">
        <v>21</v>
      </c>
      <c r="E264" s="1098" t="s">
        <v>22</v>
      </c>
      <c r="F264" s="1116" t="s">
        <v>1233</v>
      </c>
      <c r="G264" s="1098" t="s">
        <v>1230</v>
      </c>
      <c r="H264" s="1107" t="s">
        <v>5696</v>
      </c>
      <c r="I264" s="21"/>
      <c r="J264" s="13"/>
      <c r="K264" s="13"/>
      <c r="L264" s="13"/>
      <c r="M264" s="13"/>
      <c r="N264" s="13"/>
      <c r="O264" s="1120"/>
    </row>
    <row r="265" spans="1:15" ht="71.25" customHeight="1" x14ac:dyDescent="0.2">
      <c r="A265" s="1343"/>
      <c r="B265" s="1107" t="s">
        <v>222</v>
      </c>
      <c r="C265" s="1108" t="s">
        <v>937</v>
      </c>
      <c r="D265" s="1098" t="s">
        <v>21</v>
      </c>
      <c r="E265" s="1098" t="s">
        <v>22</v>
      </c>
      <c r="F265" s="1116" t="s">
        <v>1233</v>
      </c>
      <c r="G265" s="1098" t="s">
        <v>1230</v>
      </c>
      <c r="H265" s="1107" t="s">
        <v>5697</v>
      </c>
      <c r="I265" s="1"/>
      <c r="J265" s="13"/>
      <c r="K265" s="13"/>
      <c r="L265" s="13"/>
      <c r="M265" s="13"/>
      <c r="N265" s="13"/>
    </row>
    <row r="266" spans="1:15" ht="112.5" customHeight="1" x14ac:dyDescent="0.2">
      <c r="A266" s="1337" t="s">
        <v>93</v>
      </c>
      <c r="B266" s="1107" t="s">
        <v>223</v>
      </c>
      <c r="C266" s="1108" t="s">
        <v>916</v>
      </c>
      <c r="D266" s="1098" t="s">
        <v>44</v>
      </c>
      <c r="E266" s="1098" t="s">
        <v>22</v>
      </c>
      <c r="F266" s="1116" t="s">
        <v>1233</v>
      </c>
      <c r="G266" s="1098" t="s">
        <v>1230</v>
      </c>
      <c r="H266" s="1107" t="s">
        <v>5698</v>
      </c>
      <c r="I266" s="1"/>
    </row>
    <row r="267" spans="1:15" ht="38.25" customHeight="1" x14ac:dyDescent="0.2">
      <c r="A267" s="1191"/>
      <c r="B267" s="1107" t="s">
        <v>2511</v>
      </c>
      <c r="C267" s="1108" t="s">
        <v>2512</v>
      </c>
      <c r="D267" s="1098" t="s">
        <v>44</v>
      </c>
      <c r="E267" s="1098" t="s">
        <v>22</v>
      </c>
      <c r="F267" s="1116" t="s">
        <v>1233</v>
      </c>
      <c r="G267" s="1098" t="s">
        <v>1230</v>
      </c>
      <c r="H267" s="1107" t="s">
        <v>5699</v>
      </c>
      <c r="I267" s="1"/>
    </row>
    <row r="268" spans="1:15" ht="38.25" customHeight="1" x14ac:dyDescent="0.2">
      <c r="A268" s="1191"/>
      <c r="B268" s="1107" t="s">
        <v>2538</v>
      </c>
      <c r="C268" s="1108" t="s">
        <v>5700</v>
      </c>
      <c r="D268" s="1098" t="s">
        <v>44</v>
      </c>
      <c r="E268" s="1098" t="s">
        <v>22</v>
      </c>
      <c r="F268" s="1116" t="s">
        <v>5351</v>
      </c>
      <c r="G268" s="1098" t="s">
        <v>1230</v>
      </c>
      <c r="H268" s="1107" t="s">
        <v>5701</v>
      </c>
      <c r="I268" s="1"/>
    </row>
    <row r="269" spans="1:15" ht="38.25" customHeight="1" x14ac:dyDescent="0.2">
      <c r="A269" s="1191"/>
      <c r="B269" s="1107" t="s">
        <v>2540</v>
      </c>
      <c r="C269" s="1108" t="s">
        <v>5702</v>
      </c>
      <c r="D269" s="1098" t="s">
        <v>44</v>
      </c>
      <c r="E269" s="1098" t="s">
        <v>22</v>
      </c>
      <c r="F269" s="1116" t="s">
        <v>5351</v>
      </c>
      <c r="G269" s="1098" t="s">
        <v>1230</v>
      </c>
      <c r="H269" s="1107" t="s">
        <v>5701</v>
      </c>
      <c r="I269" s="1"/>
    </row>
    <row r="270" spans="1:15" ht="45.75" customHeight="1" x14ac:dyDescent="0.2">
      <c r="A270" s="1191"/>
      <c r="B270" s="1098" t="s">
        <v>336</v>
      </c>
      <c r="C270" s="1117" t="s">
        <v>337</v>
      </c>
      <c r="D270" s="1098" t="s">
        <v>46</v>
      </c>
      <c r="E270" s="1098" t="s">
        <v>328</v>
      </c>
      <c r="F270" s="1107" t="s">
        <v>1115</v>
      </c>
      <c r="G270" s="1098" t="s">
        <v>1257</v>
      </c>
      <c r="H270" s="1107" t="s">
        <v>5703</v>
      </c>
      <c r="I270" s="1"/>
    </row>
    <row r="271" spans="1:15" ht="56.25" customHeight="1" x14ac:dyDescent="0.2">
      <c r="A271" s="1191"/>
      <c r="B271" s="1341" t="s">
        <v>486</v>
      </c>
      <c r="C271" s="1337" t="s">
        <v>936</v>
      </c>
      <c r="D271" s="1341" t="s">
        <v>46</v>
      </c>
      <c r="E271" s="1341" t="s">
        <v>50</v>
      </c>
      <c r="F271" s="1116" t="s">
        <v>1228</v>
      </c>
      <c r="G271" s="1123" t="s">
        <v>1234</v>
      </c>
      <c r="H271" s="1124" t="s">
        <v>5350</v>
      </c>
      <c r="I271" s="1"/>
    </row>
    <row r="272" spans="1:15" s="13" customFormat="1" ht="87" customHeight="1" x14ac:dyDescent="0.2">
      <c r="A272" s="1191"/>
      <c r="B272" s="1320"/>
      <c r="C272" s="1338"/>
      <c r="D272" s="1320"/>
      <c r="E272" s="1320"/>
      <c r="F272" s="1116" t="s">
        <v>1143</v>
      </c>
      <c r="G272" s="1123" t="s">
        <v>1235</v>
      </c>
      <c r="H272" s="1124" t="s">
        <v>5634</v>
      </c>
    </row>
    <row r="273" spans="1:9" s="13" customFormat="1" ht="51.75" customHeight="1" x14ac:dyDescent="0.2">
      <c r="A273" s="1191"/>
      <c r="B273" s="1341" t="s">
        <v>487</v>
      </c>
      <c r="C273" s="1337" t="s">
        <v>917</v>
      </c>
      <c r="D273" s="1341" t="s">
        <v>46</v>
      </c>
      <c r="E273" s="1341" t="s">
        <v>50</v>
      </c>
      <c r="F273" s="1107" t="s">
        <v>1231</v>
      </c>
      <c r="G273" s="1098" t="s">
        <v>1236</v>
      </c>
      <c r="H273" s="1124" t="s">
        <v>5350</v>
      </c>
      <c r="I273" s="21"/>
    </row>
    <row r="274" spans="1:9" s="13" customFormat="1" ht="101.25" customHeight="1" x14ac:dyDescent="0.2">
      <c r="A274" s="1191"/>
      <c r="B274" s="1320"/>
      <c r="C274" s="1338"/>
      <c r="D274" s="1320"/>
      <c r="E274" s="1320"/>
      <c r="F274" s="1107" t="s">
        <v>1143</v>
      </c>
      <c r="G274" s="1098" t="s">
        <v>1230</v>
      </c>
      <c r="H274" s="1124" t="s">
        <v>5704</v>
      </c>
    </row>
    <row r="275" spans="1:9" s="13" customFormat="1" ht="60.75" customHeight="1" x14ac:dyDescent="0.2">
      <c r="A275" s="1191"/>
      <c r="B275" s="1098" t="s">
        <v>2580</v>
      </c>
      <c r="C275" s="1108" t="s">
        <v>2581</v>
      </c>
      <c r="D275" s="1098" t="s">
        <v>46</v>
      </c>
      <c r="E275" s="1098" t="s">
        <v>50</v>
      </c>
      <c r="F275" s="1116" t="s">
        <v>1228</v>
      </c>
      <c r="G275" s="1123" t="s">
        <v>1230</v>
      </c>
      <c r="H275" s="1124" t="s">
        <v>5705</v>
      </c>
      <c r="I275" s="21"/>
    </row>
    <row r="276" spans="1:9" s="13" customFormat="1" ht="60.75" customHeight="1" x14ac:dyDescent="0.2">
      <c r="A276" s="1191"/>
      <c r="B276" s="1098" t="s">
        <v>2583</v>
      </c>
      <c r="C276" s="1108" t="s">
        <v>2584</v>
      </c>
      <c r="D276" s="1098" t="s">
        <v>46</v>
      </c>
      <c r="E276" s="1098" t="s">
        <v>50</v>
      </c>
      <c r="F276" s="1116" t="s">
        <v>1228</v>
      </c>
      <c r="G276" s="1123" t="s">
        <v>1230</v>
      </c>
      <c r="H276" s="1107" t="s">
        <v>5706</v>
      </c>
      <c r="I276" s="21"/>
    </row>
    <row r="277" spans="1:9" s="13" customFormat="1" ht="60.75" customHeight="1" x14ac:dyDescent="0.2">
      <c r="A277" s="1191"/>
      <c r="B277" s="1098" t="s">
        <v>2585</v>
      </c>
      <c r="C277" s="1108" t="s">
        <v>2586</v>
      </c>
      <c r="D277" s="1098" t="s">
        <v>46</v>
      </c>
      <c r="E277" s="1098" t="s">
        <v>50</v>
      </c>
      <c r="F277" s="1116" t="s">
        <v>1228</v>
      </c>
      <c r="G277" s="1123" t="s">
        <v>1230</v>
      </c>
      <c r="H277" s="1124" t="s">
        <v>5707</v>
      </c>
      <c r="I277" s="21"/>
    </row>
    <row r="278" spans="1:9" s="13" customFormat="1" ht="121.5" customHeight="1" x14ac:dyDescent="0.2">
      <c r="A278" s="1191"/>
      <c r="B278" s="1098" t="s">
        <v>914</v>
      </c>
      <c r="C278" s="1108" t="s">
        <v>915</v>
      </c>
      <c r="D278" s="1098" t="s">
        <v>46</v>
      </c>
      <c r="E278" s="1098" t="s">
        <v>50</v>
      </c>
      <c r="F278" s="1116" t="s">
        <v>1228</v>
      </c>
      <c r="G278" s="1123" t="s">
        <v>1230</v>
      </c>
      <c r="H278" s="1124" t="s">
        <v>5708</v>
      </c>
      <c r="I278" s="21"/>
    </row>
    <row r="279" spans="1:9" s="13" customFormat="1" ht="43.5" customHeight="1" x14ac:dyDescent="0.2">
      <c r="A279" s="1191"/>
      <c r="B279" s="1098" t="s">
        <v>918</v>
      </c>
      <c r="C279" s="1108" t="s">
        <v>919</v>
      </c>
      <c r="D279" s="1098" t="s">
        <v>46</v>
      </c>
      <c r="E279" s="1098" t="s">
        <v>50</v>
      </c>
      <c r="F279" s="1116" t="s">
        <v>1228</v>
      </c>
      <c r="G279" s="1123" t="s">
        <v>1230</v>
      </c>
      <c r="H279" s="1124" t="s">
        <v>5709</v>
      </c>
      <c r="I279" s="21"/>
    </row>
    <row r="280" spans="1:9" s="13" customFormat="1" ht="114.75" customHeight="1" x14ac:dyDescent="0.2">
      <c r="A280" s="1191"/>
      <c r="B280" s="1098" t="s">
        <v>920</v>
      </c>
      <c r="C280" s="1108" t="s">
        <v>922</v>
      </c>
      <c r="D280" s="1098" t="s">
        <v>46</v>
      </c>
      <c r="E280" s="1098" t="s">
        <v>50</v>
      </c>
      <c r="F280" s="1116" t="s">
        <v>1228</v>
      </c>
      <c r="G280" s="1123" t="s">
        <v>1230</v>
      </c>
      <c r="H280" s="1124" t="s">
        <v>5710</v>
      </c>
      <c r="I280" s="21"/>
    </row>
    <row r="281" spans="1:9" s="13" customFormat="1" ht="86.25" customHeight="1" x14ac:dyDescent="0.2">
      <c r="A281" s="1191"/>
      <c r="B281" s="1098" t="s">
        <v>921</v>
      </c>
      <c r="C281" s="1108" t="s">
        <v>923</v>
      </c>
      <c r="D281" s="1098" t="s">
        <v>46</v>
      </c>
      <c r="E281" s="1098" t="s">
        <v>50</v>
      </c>
      <c r="F281" s="1116" t="s">
        <v>1228</v>
      </c>
      <c r="G281" s="1123" t="s">
        <v>1230</v>
      </c>
      <c r="H281" s="1124" t="s">
        <v>5711</v>
      </c>
      <c r="I281" s="21"/>
    </row>
    <row r="282" spans="1:9" s="13" customFormat="1" ht="35.25" customHeight="1" x14ac:dyDescent="0.2">
      <c r="A282" s="1191"/>
      <c r="B282" s="1341" t="s">
        <v>973</v>
      </c>
      <c r="C282" s="1337" t="s">
        <v>972</v>
      </c>
      <c r="D282" s="1341" t="s">
        <v>46</v>
      </c>
      <c r="E282" s="1341" t="s">
        <v>328</v>
      </c>
      <c r="F282" s="1107" t="s">
        <v>1116</v>
      </c>
      <c r="G282" s="1341" t="s">
        <v>1111</v>
      </c>
      <c r="H282" s="1337" t="s">
        <v>5442</v>
      </c>
      <c r="I282" s="21"/>
    </row>
    <row r="283" spans="1:9" s="13" customFormat="1" ht="42.75" customHeight="1" x14ac:dyDescent="0.2">
      <c r="A283" s="1191"/>
      <c r="B283" s="1320"/>
      <c r="C283" s="1338"/>
      <c r="D283" s="1320"/>
      <c r="E283" s="1320"/>
      <c r="F283" s="1107" t="s">
        <v>1117</v>
      </c>
      <c r="G283" s="1320"/>
      <c r="H283" s="1338"/>
    </row>
    <row r="284" spans="1:9" s="13" customFormat="1" ht="33.75" customHeight="1" x14ac:dyDescent="0.2">
      <c r="A284" s="1191"/>
      <c r="B284" s="1341" t="s">
        <v>1013</v>
      </c>
      <c r="C284" s="1337" t="s">
        <v>1012</v>
      </c>
      <c r="D284" s="1341" t="s">
        <v>46</v>
      </c>
      <c r="E284" s="1341" t="s">
        <v>328</v>
      </c>
      <c r="F284" s="1107" t="s">
        <v>1116</v>
      </c>
      <c r="G284" s="1341" t="s">
        <v>1111</v>
      </c>
      <c r="H284" s="1337" t="s">
        <v>1338</v>
      </c>
      <c r="I284" s="21"/>
    </row>
    <row r="285" spans="1:9" s="13" customFormat="1" ht="33.75" customHeight="1" x14ac:dyDescent="0.2">
      <c r="A285" s="1191"/>
      <c r="B285" s="1320"/>
      <c r="C285" s="1338"/>
      <c r="D285" s="1320"/>
      <c r="E285" s="1320"/>
      <c r="F285" s="1107" t="s">
        <v>1117</v>
      </c>
      <c r="G285" s="1320"/>
      <c r="H285" s="1338"/>
    </row>
    <row r="286" spans="1:9" s="13" customFormat="1" ht="36.75" customHeight="1" x14ac:dyDescent="0.2">
      <c r="A286" s="1191"/>
      <c r="B286" s="1341" t="s">
        <v>1006</v>
      </c>
      <c r="C286" s="1337" t="s">
        <v>1007</v>
      </c>
      <c r="D286" s="1341" t="s">
        <v>46</v>
      </c>
      <c r="E286" s="1341" t="s">
        <v>328</v>
      </c>
      <c r="F286" s="1107" t="s">
        <v>1116</v>
      </c>
      <c r="G286" s="1341" t="s">
        <v>1111</v>
      </c>
      <c r="H286" s="1337" t="s">
        <v>5712</v>
      </c>
      <c r="I286" s="21"/>
    </row>
    <row r="287" spans="1:9" s="13" customFormat="1" ht="36.75" customHeight="1" x14ac:dyDescent="0.2">
      <c r="A287" s="1191"/>
      <c r="B287" s="1320"/>
      <c r="C287" s="1338"/>
      <c r="D287" s="1320"/>
      <c r="E287" s="1320"/>
      <c r="F287" s="1107" t="s">
        <v>1117</v>
      </c>
      <c r="G287" s="1320"/>
      <c r="H287" s="1338"/>
    </row>
    <row r="288" spans="1:9" s="13" customFormat="1" ht="36.75" customHeight="1" x14ac:dyDescent="0.2">
      <c r="A288" s="1191"/>
      <c r="B288" s="1341" t="s">
        <v>1004</v>
      </c>
      <c r="C288" s="1337" t="s">
        <v>1005</v>
      </c>
      <c r="D288" s="1341" t="s">
        <v>46</v>
      </c>
      <c r="E288" s="1341" t="s">
        <v>328</v>
      </c>
      <c r="F288" s="1107" t="s">
        <v>1116</v>
      </c>
      <c r="G288" s="1341" t="s">
        <v>1111</v>
      </c>
      <c r="H288" s="1337" t="s">
        <v>5712</v>
      </c>
      <c r="I288" s="21"/>
    </row>
    <row r="289" spans="1:9" s="13" customFormat="1" ht="36.75" customHeight="1" x14ac:dyDescent="0.2">
      <c r="A289" s="1191"/>
      <c r="B289" s="1320"/>
      <c r="C289" s="1338"/>
      <c r="D289" s="1320"/>
      <c r="E289" s="1320"/>
      <c r="F289" s="1107" t="s">
        <v>1117</v>
      </c>
      <c r="G289" s="1320"/>
      <c r="H289" s="1338"/>
    </row>
    <row r="290" spans="1:9" s="13" customFormat="1" ht="36.75" customHeight="1" x14ac:dyDescent="0.2">
      <c r="A290" s="1191"/>
      <c r="B290" s="1341" t="s">
        <v>1008</v>
      </c>
      <c r="C290" s="1337" t="s">
        <v>1009</v>
      </c>
      <c r="D290" s="1341" t="s">
        <v>46</v>
      </c>
      <c r="E290" s="1341" t="s">
        <v>328</v>
      </c>
      <c r="F290" s="1107" t="s">
        <v>1116</v>
      </c>
      <c r="G290" s="1341" t="s">
        <v>1111</v>
      </c>
      <c r="H290" s="1337" t="s">
        <v>5712</v>
      </c>
      <c r="I290" s="21"/>
    </row>
    <row r="291" spans="1:9" s="13" customFormat="1" ht="36.75" customHeight="1" x14ac:dyDescent="0.2">
      <c r="A291" s="1191"/>
      <c r="B291" s="1320"/>
      <c r="C291" s="1338"/>
      <c r="D291" s="1320"/>
      <c r="E291" s="1320"/>
      <c r="F291" s="1107" t="s">
        <v>1117</v>
      </c>
      <c r="G291" s="1320"/>
      <c r="H291" s="1338"/>
    </row>
    <row r="292" spans="1:9" s="13" customFormat="1" ht="62.25" customHeight="1" x14ac:dyDescent="0.2">
      <c r="A292" s="1191"/>
      <c r="B292" s="1098" t="s">
        <v>1010</v>
      </c>
      <c r="C292" s="1108" t="s">
        <v>1011</v>
      </c>
      <c r="D292" s="1098" t="s">
        <v>46</v>
      </c>
      <c r="E292" s="1098" t="s">
        <v>328</v>
      </c>
      <c r="F292" s="1107" t="s">
        <v>1116</v>
      </c>
      <c r="G292" s="1098" t="s">
        <v>1111</v>
      </c>
      <c r="H292" s="1107" t="s">
        <v>5713</v>
      </c>
      <c r="I292" s="21"/>
    </row>
    <row r="293" spans="1:9" s="13" customFormat="1" ht="62.25" customHeight="1" x14ac:dyDescent="0.2">
      <c r="A293" s="1191"/>
      <c r="B293" s="1098" t="s">
        <v>1288</v>
      </c>
      <c r="C293" s="1108" t="s">
        <v>1289</v>
      </c>
      <c r="D293" s="1098" t="s">
        <v>46</v>
      </c>
      <c r="E293" s="1098" t="s">
        <v>50</v>
      </c>
      <c r="F293" s="1116" t="s">
        <v>5351</v>
      </c>
      <c r="G293" s="1098" t="s">
        <v>1230</v>
      </c>
      <c r="H293" s="1107" t="s">
        <v>5352</v>
      </c>
      <c r="I293" s="21"/>
    </row>
    <row r="294" spans="1:9" s="13" customFormat="1" ht="73.5" customHeight="1" x14ac:dyDescent="0.2">
      <c r="A294" s="1191"/>
      <c r="B294" s="1098" t="s">
        <v>5443</v>
      </c>
      <c r="C294" s="1108" t="s">
        <v>5444</v>
      </c>
      <c r="D294" s="1098" t="s">
        <v>46</v>
      </c>
      <c r="E294" s="1098" t="s">
        <v>50</v>
      </c>
      <c r="F294" s="1116" t="s">
        <v>1228</v>
      </c>
      <c r="G294" s="1123" t="s">
        <v>1230</v>
      </c>
      <c r="H294" s="1107" t="s">
        <v>5714</v>
      </c>
      <c r="I294" s="21"/>
    </row>
    <row r="295" spans="1:9" s="13" customFormat="1" ht="62.25" customHeight="1" x14ac:dyDescent="0.2">
      <c r="A295" s="1191"/>
      <c r="B295" s="1098" t="s">
        <v>5445</v>
      </c>
      <c r="C295" s="1108" t="s">
        <v>5446</v>
      </c>
      <c r="D295" s="1098" t="s">
        <v>46</v>
      </c>
      <c r="E295" s="1098" t="s">
        <v>50</v>
      </c>
      <c r="F295" s="1116" t="s">
        <v>1228</v>
      </c>
      <c r="G295" s="1123" t="s">
        <v>1230</v>
      </c>
      <c r="H295" s="1107" t="s">
        <v>5715</v>
      </c>
      <c r="I295" s="21"/>
    </row>
    <row r="296" spans="1:9" s="13" customFormat="1" ht="35.25" customHeight="1" x14ac:dyDescent="0.2">
      <c r="A296" s="1191"/>
      <c r="B296" s="1341" t="s">
        <v>5447</v>
      </c>
      <c r="C296" s="1337" t="s">
        <v>5448</v>
      </c>
      <c r="D296" s="1341" t="s">
        <v>46</v>
      </c>
      <c r="E296" s="1341" t="s">
        <v>50</v>
      </c>
      <c r="F296" s="1107" t="s">
        <v>1228</v>
      </c>
      <c r="G296" s="1098" t="s">
        <v>5449</v>
      </c>
      <c r="H296" s="1324" t="s">
        <v>5701</v>
      </c>
      <c r="I296" s="21"/>
    </row>
    <row r="297" spans="1:9" s="13" customFormat="1" ht="35.25" customHeight="1" x14ac:dyDescent="0.2">
      <c r="A297" s="1191"/>
      <c r="B297" s="1184"/>
      <c r="C297" s="1191"/>
      <c r="D297" s="1184"/>
      <c r="E297" s="1184"/>
      <c r="F297" s="1107" t="s">
        <v>5450</v>
      </c>
      <c r="G297" s="1098" t="s">
        <v>5451</v>
      </c>
      <c r="H297" s="1189"/>
    </row>
    <row r="298" spans="1:9" s="13" customFormat="1" ht="35.25" customHeight="1" x14ac:dyDescent="0.2">
      <c r="A298" s="1191"/>
      <c r="B298" s="1320"/>
      <c r="C298" s="1338"/>
      <c r="D298" s="1320"/>
      <c r="E298" s="1320"/>
      <c r="F298" s="1107" t="s">
        <v>5452</v>
      </c>
      <c r="G298" s="1098" t="s">
        <v>1230</v>
      </c>
      <c r="H298" s="1325"/>
    </row>
    <row r="299" spans="1:9" s="13" customFormat="1" ht="35.25" customHeight="1" x14ac:dyDescent="0.2">
      <c r="A299" s="1338"/>
      <c r="B299" s="1098" t="s">
        <v>5716</v>
      </c>
      <c r="C299" s="1108" t="s">
        <v>5717</v>
      </c>
      <c r="D299" s="1098" t="s">
        <v>46</v>
      </c>
      <c r="E299" s="1098" t="s">
        <v>50</v>
      </c>
      <c r="F299" s="1107" t="s">
        <v>1228</v>
      </c>
      <c r="G299" s="1123" t="s">
        <v>1230</v>
      </c>
      <c r="H299" s="1107" t="s">
        <v>5718</v>
      </c>
      <c r="I299" s="21"/>
    </row>
    <row r="300" spans="1:9" s="13" customFormat="1" ht="54" customHeight="1" x14ac:dyDescent="0.2">
      <c r="A300" s="1343" t="s">
        <v>94</v>
      </c>
      <c r="B300" s="1107" t="s">
        <v>1213</v>
      </c>
      <c r="C300" s="1125" t="s">
        <v>1214</v>
      </c>
      <c r="D300" s="1098" t="s">
        <v>21</v>
      </c>
      <c r="E300" s="1113" t="s">
        <v>42</v>
      </c>
      <c r="F300" s="1107" t="s">
        <v>1154</v>
      </c>
      <c r="G300" s="1098" t="s">
        <v>1111</v>
      </c>
      <c r="H300" s="1108" t="s">
        <v>1320</v>
      </c>
      <c r="I300" s="21"/>
    </row>
    <row r="301" spans="1:9" s="13" customFormat="1" ht="54" customHeight="1" x14ac:dyDescent="0.2">
      <c r="A301" s="1343"/>
      <c r="B301" s="1107" t="s">
        <v>1215</v>
      </c>
      <c r="C301" s="1108" t="s">
        <v>1216</v>
      </c>
      <c r="D301" s="1098" t="s">
        <v>21</v>
      </c>
      <c r="E301" s="1113" t="s">
        <v>42</v>
      </c>
      <c r="F301" s="1107" t="s">
        <v>1115</v>
      </c>
      <c r="G301" s="1098" t="s">
        <v>1111</v>
      </c>
      <c r="H301" s="1107" t="s">
        <v>5719</v>
      </c>
      <c r="I301" s="21"/>
    </row>
    <row r="302" spans="1:9" s="13" customFormat="1" ht="54" customHeight="1" x14ac:dyDescent="0.2">
      <c r="A302" s="1343"/>
      <c r="B302" s="1107" t="s">
        <v>1356</v>
      </c>
      <c r="C302" s="1108" t="s">
        <v>1357</v>
      </c>
      <c r="D302" s="1098" t="s">
        <v>44</v>
      </c>
      <c r="E302" s="1098" t="s">
        <v>22</v>
      </c>
      <c r="F302" s="1116" t="s">
        <v>1358</v>
      </c>
      <c r="G302" s="1098" t="s">
        <v>1159</v>
      </c>
      <c r="H302" s="1108" t="s">
        <v>5353</v>
      </c>
      <c r="I302" s="21"/>
    </row>
    <row r="303" spans="1:9" s="13" customFormat="1" ht="75.75" customHeight="1" x14ac:dyDescent="0.2">
      <c r="A303" s="1343"/>
      <c r="B303" s="1107" t="s">
        <v>224</v>
      </c>
      <c r="C303" s="1108" t="s">
        <v>535</v>
      </c>
      <c r="D303" s="1098" t="s">
        <v>44</v>
      </c>
      <c r="E303" s="1098" t="s">
        <v>22</v>
      </c>
      <c r="F303" s="1116" t="s">
        <v>1233</v>
      </c>
      <c r="G303" s="1098" t="s">
        <v>1230</v>
      </c>
      <c r="H303" s="1107" t="s">
        <v>5720</v>
      </c>
      <c r="I303" s="21"/>
    </row>
    <row r="304" spans="1:9" s="13" customFormat="1" ht="43.5" customHeight="1" x14ac:dyDescent="0.2">
      <c r="A304" s="1343"/>
      <c r="B304" s="1107" t="s">
        <v>225</v>
      </c>
      <c r="C304" s="1108" t="s">
        <v>389</v>
      </c>
      <c r="D304" s="1109" t="s">
        <v>21</v>
      </c>
      <c r="E304" s="1109" t="s">
        <v>42</v>
      </c>
      <c r="F304" s="1107" t="s">
        <v>1154</v>
      </c>
      <c r="G304" s="1098" t="s">
        <v>1161</v>
      </c>
      <c r="H304" s="1107" t="s">
        <v>1320</v>
      </c>
      <c r="I304" s="21"/>
    </row>
    <row r="305" spans="1:9" s="13" customFormat="1" ht="55.5" customHeight="1" x14ac:dyDescent="0.2">
      <c r="A305" s="1343"/>
      <c r="B305" s="1107" t="s">
        <v>226</v>
      </c>
      <c r="C305" s="1108" t="s">
        <v>45</v>
      </c>
      <c r="D305" s="1126" t="s">
        <v>21</v>
      </c>
      <c r="E305" s="1109" t="s">
        <v>42</v>
      </c>
      <c r="F305" s="1107" t="s">
        <v>1154</v>
      </c>
      <c r="G305" s="1127" t="s">
        <v>1159</v>
      </c>
      <c r="H305" s="1107" t="s">
        <v>1320</v>
      </c>
      <c r="I305" s="21"/>
    </row>
    <row r="306" spans="1:9" s="13" customFormat="1" ht="55.5" customHeight="1" x14ac:dyDescent="0.2">
      <c r="A306" s="1343"/>
      <c r="B306" s="1107" t="s">
        <v>2696</v>
      </c>
      <c r="C306" s="1108" t="s">
        <v>2697</v>
      </c>
      <c r="D306" s="1098" t="s">
        <v>21</v>
      </c>
      <c r="E306" s="1113" t="s">
        <v>42</v>
      </c>
      <c r="F306" s="1107" t="s">
        <v>1154</v>
      </c>
      <c r="G306" s="1127" t="s">
        <v>1111</v>
      </c>
      <c r="H306" s="1107" t="s">
        <v>5712</v>
      </c>
      <c r="I306" s="21"/>
    </row>
    <row r="307" spans="1:9" s="13" customFormat="1" ht="57.75" customHeight="1" x14ac:dyDescent="0.2">
      <c r="A307" s="1343"/>
      <c r="B307" s="1369" t="s">
        <v>227</v>
      </c>
      <c r="C307" s="1343" t="s">
        <v>928</v>
      </c>
      <c r="D307" s="1341" t="s">
        <v>21</v>
      </c>
      <c r="E307" s="1371" t="s">
        <v>22</v>
      </c>
      <c r="F307" s="1116" t="s">
        <v>1228</v>
      </c>
      <c r="G307" s="1123" t="s">
        <v>1685</v>
      </c>
      <c r="H307" s="1354" t="s">
        <v>5721</v>
      </c>
      <c r="I307" s="21"/>
    </row>
    <row r="308" spans="1:9" s="13" customFormat="1" ht="57.75" customHeight="1" x14ac:dyDescent="0.2">
      <c r="A308" s="1343"/>
      <c r="B308" s="1369"/>
      <c r="C308" s="1343"/>
      <c r="D308" s="1320"/>
      <c r="E308" s="1372"/>
      <c r="F308" s="1116" t="s">
        <v>1143</v>
      </c>
      <c r="G308" s="1123" t="s">
        <v>1235</v>
      </c>
      <c r="H308" s="1355"/>
    </row>
    <row r="309" spans="1:9" s="13" customFormat="1" ht="31.5" customHeight="1" x14ac:dyDescent="0.2">
      <c r="A309" s="1343"/>
      <c r="B309" s="1369" t="s">
        <v>2709</v>
      </c>
      <c r="C309" s="1343" t="s">
        <v>2710</v>
      </c>
      <c r="D309" s="1342" t="s">
        <v>21</v>
      </c>
      <c r="E309" s="1370" t="s">
        <v>42</v>
      </c>
      <c r="F309" s="1107" t="s">
        <v>1116</v>
      </c>
      <c r="G309" s="1342" t="s">
        <v>1111</v>
      </c>
      <c r="H309" s="1337" t="s">
        <v>5712</v>
      </c>
      <c r="I309" s="21"/>
    </row>
    <row r="310" spans="1:9" s="13" customFormat="1" ht="31.5" customHeight="1" x14ac:dyDescent="0.2">
      <c r="A310" s="1343"/>
      <c r="B310" s="1369"/>
      <c r="C310" s="1343"/>
      <c r="D310" s="1342"/>
      <c r="E310" s="1370"/>
      <c r="F310" s="1107" t="s">
        <v>1117</v>
      </c>
      <c r="G310" s="1342"/>
      <c r="H310" s="1338"/>
    </row>
    <row r="311" spans="1:9" s="13" customFormat="1" ht="53.25" customHeight="1" x14ac:dyDescent="0.2">
      <c r="A311" s="1343"/>
      <c r="B311" s="1107" t="s">
        <v>228</v>
      </c>
      <c r="C311" s="1108" t="s">
        <v>995</v>
      </c>
      <c r="D311" s="1109" t="s">
        <v>21</v>
      </c>
      <c r="E311" s="1109" t="s">
        <v>42</v>
      </c>
      <c r="F311" s="1107" t="s">
        <v>1154</v>
      </c>
      <c r="G311" s="1098" t="s">
        <v>1161</v>
      </c>
      <c r="H311" s="1107" t="s">
        <v>1320</v>
      </c>
      <c r="I311" s="21"/>
    </row>
    <row r="312" spans="1:9" s="13" customFormat="1" ht="53.25" customHeight="1" x14ac:dyDescent="0.2">
      <c r="A312" s="1343"/>
      <c r="B312" s="1107" t="s">
        <v>1322</v>
      </c>
      <c r="C312" s="1108" t="s">
        <v>1323</v>
      </c>
      <c r="D312" s="1098" t="s">
        <v>21</v>
      </c>
      <c r="E312" s="1113" t="s">
        <v>42</v>
      </c>
      <c r="F312" s="1107" t="s">
        <v>1154</v>
      </c>
      <c r="G312" s="1098" t="s">
        <v>1257</v>
      </c>
      <c r="H312" s="1107" t="s">
        <v>5713</v>
      </c>
      <c r="I312" s="21"/>
    </row>
    <row r="313" spans="1:9" s="13" customFormat="1" ht="53.25" customHeight="1" x14ac:dyDescent="0.2">
      <c r="A313" s="1343"/>
      <c r="B313" s="1107" t="s">
        <v>1324</v>
      </c>
      <c r="C313" s="1108" t="s">
        <v>1325</v>
      </c>
      <c r="D313" s="1098" t="s">
        <v>21</v>
      </c>
      <c r="E313" s="1113" t="s">
        <v>42</v>
      </c>
      <c r="F313" s="1107" t="s">
        <v>1154</v>
      </c>
      <c r="G313" s="1098" t="s">
        <v>1257</v>
      </c>
      <c r="H313" s="1107" t="s">
        <v>5713</v>
      </c>
      <c r="I313" s="21"/>
    </row>
    <row r="314" spans="1:9" s="13" customFormat="1" ht="68.25" customHeight="1" x14ac:dyDescent="0.2">
      <c r="A314" s="1343"/>
      <c r="B314" s="1098" t="s">
        <v>338</v>
      </c>
      <c r="C314" s="1108" t="s">
        <v>906</v>
      </c>
      <c r="D314" s="1098" t="s">
        <v>46</v>
      </c>
      <c r="E314" s="1098" t="s">
        <v>50</v>
      </c>
      <c r="F314" s="1116" t="s">
        <v>1233</v>
      </c>
      <c r="G314" s="1098" t="s">
        <v>1230</v>
      </c>
      <c r="H314" s="1107" t="s">
        <v>5722</v>
      </c>
      <c r="I314" s="21"/>
    </row>
    <row r="315" spans="1:9" s="13" customFormat="1" ht="67.5" customHeight="1" x14ac:dyDescent="0.2">
      <c r="A315" s="1343"/>
      <c r="B315" s="1098" t="s">
        <v>384</v>
      </c>
      <c r="C315" s="1108" t="s">
        <v>988</v>
      </c>
      <c r="D315" s="1109" t="s">
        <v>21</v>
      </c>
      <c r="E315" s="1109" t="s">
        <v>42</v>
      </c>
      <c r="F315" s="1107" t="s">
        <v>1154</v>
      </c>
      <c r="G315" s="1098" t="s">
        <v>1111</v>
      </c>
      <c r="H315" s="1107" t="s">
        <v>5713</v>
      </c>
      <c r="I315" s="21"/>
    </row>
    <row r="316" spans="1:9" s="13" customFormat="1" ht="52.5" customHeight="1" x14ac:dyDescent="0.2">
      <c r="A316" s="1343"/>
      <c r="B316" s="1098" t="s">
        <v>386</v>
      </c>
      <c r="C316" s="1107" t="s">
        <v>385</v>
      </c>
      <c r="D316" s="1098" t="s">
        <v>21</v>
      </c>
      <c r="E316" s="1113" t="s">
        <v>42</v>
      </c>
      <c r="F316" s="1107" t="s">
        <v>1154</v>
      </c>
      <c r="G316" s="1113" t="s">
        <v>1159</v>
      </c>
      <c r="H316" s="1111" t="s">
        <v>1320</v>
      </c>
      <c r="I316" s="21"/>
    </row>
    <row r="317" spans="1:9" s="13" customFormat="1" ht="37.5" customHeight="1" x14ac:dyDescent="0.2">
      <c r="A317" s="1343"/>
      <c r="B317" s="1098" t="s">
        <v>388</v>
      </c>
      <c r="C317" s="1108" t="s">
        <v>387</v>
      </c>
      <c r="D317" s="1098" t="s">
        <v>46</v>
      </c>
      <c r="E317" s="1098" t="s">
        <v>328</v>
      </c>
      <c r="F317" s="1107" t="s">
        <v>1154</v>
      </c>
      <c r="G317" s="1098" t="s">
        <v>1165</v>
      </c>
      <c r="H317" s="1107" t="s">
        <v>1320</v>
      </c>
      <c r="I317" s="21"/>
    </row>
    <row r="318" spans="1:9" s="13" customFormat="1" ht="37.5" customHeight="1" x14ac:dyDescent="0.2">
      <c r="A318" s="1343"/>
      <c r="B318" s="1098" t="s">
        <v>1217</v>
      </c>
      <c r="C318" s="1107" t="s">
        <v>1218</v>
      </c>
      <c r="D318" s="1098" t="s">
        <v>58</v>
      </c>
      <c r="E318" s="1113" t="s">
        <v>16</v>
      </c>
      <c r="F318" s="1107" t="s">
        <v>1154</v>
      </c>
      <c r="G318" s="1098" t="s">
        <v>1111</v>
      </c>
      <c r="H318" s="1107" t="s">
        <v>5713</v>
      </c>
      <c r="I318" s="21"/>
    </row>
    <row r="319" spans="1:9" s="13" customFormat="1" ht="73.5" customHeight="1" x14ac:dyDescent="0.2">
      <c r="A319" s="1343"/>
      <c r="B319" s="1342" t="s">
        <v>1290</v>
      </c>
      <c r="C319" s="1343" t="s">
        <v>1291</v>
      </c>
      <c r="D319" s="1342" t="s">
        <v>46</v>
      </c>
      <c r="E319" s="1342" t="s">
        <v>50</v>
      </c>
      <c r="F319" s="1116" t="s">
        <v>1231</v>
      </c>
      <c r="G319" s="1123" t="s">
        <v>1292</v>
      </c>
      <c r="H319" s="1107" t="s">
        <v>5635</v>
      </c>
      <c r="I319" s="21"/>
    </row>
    <row r="320" spans="1:9" s="13" customFormat="1" ht="51.75" customHeight="1" x14ac:dyDescent="0.2">
      <c r="A320" s="1343"/>
      <c r="B320" s="1342"/>
      <c r="C320" s="1343"/>
      <c r="D320" s="1342"/>
      <c r="E320" s="1342"/>
      <c r="F320" s="1116" t="s">
        <v>1143</v>
      </c>
      <c r="G320" s="1123" t="s">
        <v>1230</v>
      </c>
      <c r="H320" s="1107" t="s">
        <v>5723</v>
      </c>
    </row>
    <row r="321" spans="1:9" s="13" customFormat="1" ht="47.25" customHeight="1" x14ac:dyDescent="0.2">
      <c r="A321" s="1343"/>
      <c r="B321" s="1342" t="s">
        <v>911</v>
      </c>
      <c r="C321" s="1343" t="s">
        <v>1350</v>
      </c>
      <c r="D321" s="1341" t="s">
        <v>46</v>
      </c>
      <c r="E321" s="1341" t="s">
        <v>50</v>
      </c>
      <c r="F321" s="1116" t="s">
        <v>1228</v>
      </c>
      <c r="G321" s="1123" t="s">
        <v>1685</v>
      </c>
      <c r="H321" s="1354" t="s">
        <v>5721</v>
      </c>
      <c r="I321" s="21"/>
    </row>
    <row r="322" spans="1:9" s="13" customFormat="1" ht="70.5" customHeight="1" x14ac:dyDescent="0.2">
      <c r="A322" s="1343"/>
      <c r="B322" s="1342"/>
      <c r="C322" s="1343"/>
      <c r="D322" s="1320"/>
      <c r="E322" s="1320"/>
      <c r="F322" s="1116" t="s">
        <v>1143</v>
      </c>
      <c r="G322" s="1098" t="s">
        <v>5636</v>
      </c>
      <c r="H322" s="1355"/>
    </row>
    <row r="323" spans="1:9" s="13" customFormat="1" ht="96" customHeight="1" x14ac:dyDescent="0.2">
      <c r="A323" s="1343"/>
      <c r="B323" s="1342" t="s">
        <v>926</v>
      </c>
      <c r="C323" s="1343" t="s">
        <v>927</v>
      </c>
      <c r="D323" s="1342" t="s">
        <v>46</v>
      </c>
      <c r="E323" s="1342" t="s">
        <v>50</v>
      </c>
      <c r="F323" s="1116" t="s">
        <v>1231</v>
      </c>
      <c r="G323" s="1123" t="s">
        <v>1237</v>
      </c>
      <c r="H323" s="1107" t="s">
        <v>5637</v>
      </c>
      <c r="I323" s="21"/>
    </row>
    <row r="324" spans="1:9" s="13" customFormat="1" ht="48.75" customHeight="1" x14ac:dyDescent="0.2">
      <c r="A324" s="1343"/>
      <c r="B324" s="1342"/>
      <c r="C324" s="1343"/>
      <c r="D324" s="1342"/>
      <c r="E324" s="1342"/>
      <c r="F324" s="1116" t="s">
        <v>1143</v>
      </c>
      <c r="G324" s="1123" t="s">
        <v>1230</v>
      </c>
      <c r="H324" s="1107" t="s">
        <v>5724</v>
      </c>
    </row>
    <row r="325" spans="1:9" s="13" customFormat="1" ht="93.75" customHeight="1" x14ac:dyDescent="0.2">
      <c r="A325" s="1343"/>
      <c r="B325" s="1342" t="s">
        <v>929</v>
      </c>
      <c r="C325" s="1343" t="s">
        <v>930</v>
      </c>
      <c r="D325" s="1342" t="s">
        <v>46</v>
      </c>
      <c r="E325" s="1342" t="s">
        <v>50</v>
      </c>
      <c r="F325" s="1116" t="s">
        <v>1231</v>
      </c>
      <c r="G325" s="1123" t="s">
        <v>1237</v>
      </c>
      <c r="H325" s="1107" t="s">
        <v>5637</v>
      </c>
      <c r="I325" s="21"/>
    </row>
    <row r="326" spans="1:9" s="13" customFormat="1" ht="42.75" customHeight="1" x14ac:dyDescent="0.2">
      <c r="A326" s="1343"/>
      <c r="B326" s="1342"/>
      <c r="C326" s="1343"/>
      <c r="D326" s="1342"/>
      <c r="E326" s="1342"/>
      <c r="F326" s="1116" t="s">
        <v>1143</v>
      </c>
      <c r="G326" s="1123" t="s">
        <v>1230</v>
      </c>
      <c r="H326" s="1107" t="s">
        <v>5724</v>
      </c>
    </row>
    <row r="327" spans="1:9" s="13" customFormat="1" ht="90.75" customHeight="1" x14ac:dyDescent="0.2">
      <c r="A327" s="1343"/>
      <c r="B327" s="1342" t="s">
        <v>931</v>
      </c>
      <c r="C327" s="1343" t="s">
        <v>932</v>
      </c>
      <c r="D327" s="1342" t="s">
        <v>46</v>
      </c>
      <c r="E327" s="1342" t="s">
        <v>50</v>
      </c>
      <c r="F327" s="1116" t="s">
        <v>1231</v>
      </c>
      <c r="G327" s="1123" t="s">
        <v>1238</v>
      </c>
      <c r="H327" s="1107" t="s">
        <v>5638</v>
      </c>
      <c r="I327" s="21"/>
    </row>
    <row r="328" spans="1:9" s="13" customFormat="1" ht="45.75" customHeight="1" x14ac:dyDescent="0.2">
      <c r="A328" s="1343"/>
      <c r="B328" s="1342"/>
      <c r="C328" s="1343"/>
      <c r="D328" s="1342"/>
      <c r="E328" s="1342"/>
      <c r="F328" s="1116" t="s">
        <v>1143</v>
      </c>
      <c r="G328" s="1123" t="s">
        <v>1230</v>
      </c>
      <c r="H328" s="1107" t="s">
        <v>5725</v>
      </c>
    </row>
    <row r="329" spans="1:9" s="13" customFormat="1" ht="135.75" customHeight="1" x14ac:dyDescent="0.2">
      <c r="A329" s="1343"/>
      <c r="B329" s="1098" t="s">
        <v>933</v>
      </c>
      <c r="C329" s="1108" t="s">
        <v>935</v>
      </c>
      <c r="D329" s="1098" t="s">
        <v>46</v>
      </c>
      <c r="E329" s="1098" t="s">
        <v>50</v>
      </c>
      <c r="F329" s="1116" t="s">
        <v>1233</v>
      </c>
      <c r="G329" s="1098" t="s">
        <v>1230</v>
      </c>
      <c r="H329" s="1107" t="s">
        <v>5726</v>
      </c>
      <c r="I329" s="21"/>
    </row>
    <row r="330" spans="1:9" s="13" customFormat="1" ht="52.5" customHeight="1" x14ac:dyDescent="0.2">
      <c r="A330" s="1343"/>
      <c r="B330" s="1342" t="s">
        <v>934</v>
      </c>
      <c r="C330" s="1373" t="s">
        <v>5453</v>
      </c>
      <c r="D330" s="1342" t="s">
        <v>46</v>
      </c>
      <c r="E330" s="1342" t="s">
        <v>50</v>
      </c>
      <c r="F330" s="1116" t="s">
        <v>1231</v>
      </c>
      <c r="G330" s="1123" t="s">
        <v>1239</v>
      </c>
      <c r="H330" s="1124" t="s">
        <v>5350</v>
      </c>
      <c r="I330" s="21"/>
    </row>
    <row r="331" spans="1:9" s="13" customFormat="1" ht="103.5" customHeight="1" x14ac:dyDescent="0.2">
      <c r="A331" s="1343"/>
      <c r="B331" s="1342"/>
      <c r="C331" s="1373"/>
      <c r="D331" s="1342"/>
      <c r="E331" s="1342"/>
      <c r="F331" s="1116" t="s">
        <v>1143</v>
      </c>
      <c r="G331" s="1123" t="s">
        <v>1230</v>
      </c>
      <c r="H331" s="1124" t="s">
        <v>5727</v>
      </c>
    </row>
    <row r="332" spans="1:9" s="13" customFormat="1" ht="62.25" customHeight="1" x14ac:dyDescent="0.2">
      <c r="A332" s="1343"/>
      <c r="B332" s="1098" t="s">
        <v>970</v>
      </c>
      <c r="C332" s="1108" t="s">
        <v>969</v>
      </c>
      <c r="D332" s="1098" t="s">
        <v>46</v>
      </c>
      <c r="E332" s="1098" t="s">
        <v>328</v>
      </c>
      <c r="F332" s="1107" t="s">
        <v>1115</v>
      </c>
      <c r="G332" s="1098" t="s">
        <v>1156</v>
      </c>
      <c r="H332" s="1107" t="s">
        <v>1506</v>
      </c>
      <c r="I332" s="21"/>
    </row>
    <row r="333" spans="1:9" s="13" customFormat="1" ht="32.25" customHeight="1" x14ac:dyDescent="0.2">
      <c r="A333" s="1343"/>
      <c r="B333" s="1342" t="s">
        <v>975</v>
      </c>
      <c r="C333" s="1343" t="s">
        <v>974</v>
      </c>
      <c r="D333" s="1342" t="s">
        <v>46</v>
      </c>
      <c r="E333" s="1342" t="s">
        <v>328</v>
      </c>
      <c r="F333" s="1107" t="s">
        <v>1116</v>
      </c>
      <c r="G333" s="1342" t="s">
        <v>1111</v>
      </c>
      <c r="H333" s="1337" t="s">
        <v>5712</v>
      </c>
      <c r="I333" s="21"/>
    </row>
    <row r="334" spans="1:9" s="13" customFormat="1" ht="32.25" customHeight="1" x14ac:dyDescent="0.2">
      <c r="A334" s="1343"/>
      <c r="B334" s="1342"/>
      <c r="C334" s="1343"/>
      <c r="D334" s="1342"/>
      <c r="E334" s="1342"/>
      <c r="F334" s="1107" t="s">
        <v>1117</v>
      </c>
      <c r="G334" s="1342"/>
      <c r="H334" s="1338"/>
    </row>
    <row r="335" spans="1:9" s="13" customFormat="1" ht="26.25" customHeight="1" x14ac:dyDescent="0.2">
      <c r="A335" s="1343"/>
      <c r="B335" s="1342" t="s">
        <v>976</v>
      </c>
      <c r="C335" s="1343" t="s">
        <v>977</v>
      </c>
      <c r="D335" s="1342" t="s">
        <v>46</v>
      </c>
      <c r="E335" s="1342" t="s">
        <v>328</v>
      </c>
      <c r="F335" s="1107" t="s">
        <v>1116</v>
      </c>
      <c r="G335" s="1342" t="s">
        <v>1111</v>
      </c>
      <c r="H335" s="1337" t="s">
        <v>5712</v>
      </c>
      <c r="I335" s="21"/>
    </row>
    <row r="336" spans="1:9" s="13" customFormat="1" ht="26.25" customHeight="1" x14ac:dyDescent="0.2">
      <c r="A336" s="1343"/>
      <c r="B336" s="1342"/>
      <c r="C336" s="1343"/>
      <c r="D336" s="1342"/>
      <c r="E336" s="1342"/>
      <c r="F336" s="1107" t="s">
        <v>1117</v>
      </c>
      <c r="G336" s="1342"/>
      <c r="H336" s="1338"/>
    </row>
    <row r="337" spans="1:9" s="13" customFormat="1" ht="35.25" customHeight="1" x14ac:dyDescent="0.2">
      <c r="A337" s="1343"/>
      <c r="B337" s="1342" t="s">
        <v>978</v>
      </c>
      <c r="C337" s="1343" t="s">
        <v>979</v>
      </c>
      <c r="D337" s="1342" t="s">
        <v>46</v>
      </c>
      <c r="E337" s="1342" t="s">
        <v>328</v>
      </c>
      <c r="F337" s="1107" t="s">
        <v>1116</v>
      </c>
      <c r="G337" s="1342" t="s">
        <v>1111</v>
      </c>
      <c r="H337" s="1337" t="s">
        <v>5712</v>
      </c>
      <c r="I337" s="21"/>
    </row>
    <row r="338" spans="1:9" s="13" customFormat="1" ht="35.25" customHeight="1" x14ac:dyDescent="0.2">
      <c r="A338" s="1343"/>
      <c r="B338" s="1342"/>
      <c r="C338" s="1343"/>
      <c r="D338" s="1342"/>
      <c r="E338" s="1342"/>
      <c r="F338" s="1107" t="s">
        <v>1117</v>
      </c>
      <c r="G338" s="1342"/>
      <c r="H338" s="1338"/>
    </row>
    <row r="339" spans="1:9" s="13" customFormat="1" ht="33" customHeight="1" x14ac:dyDescent="0.2">
      <c r="A339" s="1343"/>
      <c r="B339" s="1098" t="s">
        <v>980</v>
      </c>
      <c r="C339" s="1107" t="s">
        <v>983</v>
      </c>
      <c r="D339" s="1098" t="s">
        <v>46</v>
      </c>
      <c r="E339" s="1098" t="s">
        <v>328</v>
      </c>
      <c r="F339" s="1107" t="s">
        <v>1116</v>
      </c>
      <c r="G339" s="1098" t="s">
        <v>1111</v>
      </c>
      <c r="H339" s="1107" t="s">
        <v>1338</v>
      </c>
      <c r="I339" s="21"/>
    </row>
    <row r="340" spans="1:9" s="13" customFormat="1" ht="37.5" customHeight="1" x14ac:dyDescent="0.2">
      <c r="A340" s="1343"/>
      <c r="B340" s="1342" t="s">
        <v>981</v>
      </c>
      <c r="C340" s="1343" t="s">
        <v>984</v>
      </c>
      <c r="D340" s="1342" t="s">
        <v>46</v>
      </c>
      <c r="E340" s="1342" t="s">
        <v>328</v>
      </c>
      <c r="F340" s="1107" t="s">
        <v>1116</v>
      </c>
      <c r="G340" s="1342" t="s">
        <v>1111</v>
      </c>
      <c r="H340" s="1337" t="s">
        <v>5712</v>
      </c>
      <c r="I340" s="21"/>
    </row>
    <row r="341" spans="1:9" s="13" customFormat="1" ht="37.5" customHeight="1" x14ac:dyDescent="0.2">
      <c r="A341" s="1343"/>
      <c r="B341" s="1342"/>
      <c r="C341" s="1343"/>
      <c r="D341" s="1342"/>
      <c r="E341" s="1342"/>
      <c r="F341" s="1107" t="s">
        <v>1117</v>
      </c>
      <c r="G341" s="1342"/>
      <c r="H341" s="1338"/>
    </row>
    <row r="342" spans="1:9" s="13" customFormat="1" ht="30" customHeight="1" x14ac:dyDescent="0.2">
      <c r="A342" s="1343"/>
      <c r="B342" s="1098" t="s">
        <v>982</v>
      </c>
      <c r="C342" s="1107" t="s">
        <v>985</v>
      </c>
      <c r="D342" s="1098" t="s">
        <v>46</v>
      </c>
      <c r="E342" s="1098" t="s">
        <v>328</v>
      </c>
      <c r="F342" s="1107" t="s">
        <v>1116</v>
      </c>
      <c r="G342" s="1098" t="s">
        <v>1111</v>
      </c>
      <c r="H342" s="1107" t="s">
        <v>1338</v>
      </c>
      <c r="I342" s="21"/>
    </row>
    <row r="343" spans="1:9" s="13" customFormat="1" ht="26.25" customHeight="1" x14ac:dyDescent="0.2">
      <c r="A343" s="1343"/>
      <c r="B343" s="1342" t="s">
        <v>986</v>
      </c>
      <c r="C343" s="1343" t="s">
        <v>987</v>
      </c>
      <c r="D343" s="1342" t="s">
        <v>46</v>
      </c>
      <c r="E343" s="1342" t="s">
        <v>328</v>
      </c>
      <c r="F343" s="1107" t="s">
        <v>1116</v>
      </c>
      <c r="G343" s="1342" t="s">
        <v>1111</v>
      </c>
      <c r="H343" s="1337" t="s">
        <v>1338</v>
      </c>
      <c r="I343" s="21"/>
    </row>
    <row r="344" spans="1:9" s="13" customFormat="1" ht="26.25" customHeight="1" x14ac:dyDescent="0.2">
      <c r="A344" s="1343"/>
      <c r="B344" s="1342"/>
      <c r="C344" s="1343"/>
      <c r="D344" s="1342"/>
      <c r="E344" s="1342"/>
      <c r="F344" s="1107" t="s">
        <v>1117</v>
      </c>
      <c r="G344" s="1342"/>
      <c r="H344" s="1338"/>
    </row>
    <row r="345" spans="1:9" s="13" customFormat="1" ht="26.25" customHeight="1" x14ac:dyDescent="0.2">
      <c r="A345" s="1343"/>
      <c r="B345" s="1342" t="s">
        <v>1003</v>
      </c>
      <c r="C345" s="1343" t="s">
        <v>1002</v>
      </c>
      <c r="D345" s="1342" t="s">
        <v>46</v>
      </c>
      <c r="E345" s="1342" t="s">
        <v>328</v>
      </c>
      <c r="F345" s="1107" t="s">
        <v>1116</v>
      </c>
      <c r="G345" s="1342" t="s">
        <v>1111</v>
      </c>
      <c r="H345" s="1337" t="s">
        <v>5728</v>
      </c>
      <c r="I345" s="21"/>
    </row>
    <row r="346" spans="1:9" s="13" customFormat="1" ht="21" customHeight="1" x14ac:dyDescent="0.2">
      <c r="A346" s="1343"/>
      <c r="B346" s="1342"/>
      <c r="C346" s="1343"/>
      <c r="D346" s="1342"/>
      <c r="E346" s="1342"/>
      <c r="F346" s="1107" t="s">
        <v>1117</v>
      </c>
      <c r="G346" s="1342"/>
      <c r="H346" s="1338"/>
    </row>
    <row r="347" spans="1:9" s="13" customFormat="1" ht="25.5" customHeight="1" x14ac:dyDescent="0.2">
      <c r="A347" s="1343"/>
      <c r="B347" s="1342" t="s">
        <v>994</v>
      </c>
      <c r="C347" s="1343" t="s">
        <v>993</v>
      </c>
      <c r="D347" s="1342" t="s">
        <v>46</v>
      </c>
      <c r="E347" s="1342" t="s">
        <v>328</v>
      </c>
      <c r="F347" s="1107" t="s">
        <v>1116</v>
      </c>
      <c r="G347" s="1342" t="s">
        <v>1111</v>
      </c>
      <c r="H347" s="1337" t="s">
        <v>5712</v>
      </c>
      <c r="I347" s="21"/>
    </row>
    <row r="348" spans="1:9" s="13" customFormat="1" ht="25.5" customHeight="1" x14ac:dyDescent="0.2">
      <c r="A348" s="1343"/>
      <c r="B348" s="1342"/>
      <c r="C348" s="1343"/>
      <c r="D348" s="1342"/>
      <c r="E348" s="1342"/>
      <c r="F348" s="1107" t="s">
        <v>1117</v>
      </c>
      <c r="G348" s="1342"/>
      <c r="H348" s="1338"/>
    </row>
    <row r="349" spans="1:9" s="13" customFormat="1" ht="36.75" customHeight="1" x14ac:dyDescent="0.2">
      <c r="A349" s="1343"/>
      <c r="B349" s="1342" t="s">
        <v>997</v>
      </c>
      <c r="C349" s="1343" t="s">
        <v>996</v>
      </c>
      <c r="D349" s="1342" t="s">
        <v>46</v>
      </c>
      <c r="E349" s="1342" t="s">
        <v>328</v>
      </c>
      <c r="F349" s="1107" t="s">
        <v>1116</v>
      </c>
      <c r="G349" s="1342" t="s">
        <v>1111</v>
      </c>
      <c r="H349" s="1337" t="s">
        <v>5712</v>
      </c>
      <c r="I349" s="21"/>
    </row>
    <row r="350" spans="1:9" s="13" customFormat="1" ht="36.75" customHeight="1" x14ac:dyDescent="0.2">
      <c r="A350" s="1343"/>
      <c r="B350" s="1342"/>
      <c r="C350" s="1343"/>
      <c r="D350" s="1342"/>
      <c r="E350" s="1342"/>
      <c r="F350" s="1107" t="s">
        <v>1117</v>
      </c>
      <c r="G350" s="1342"/>
      <c r="H350" s="1338"/>
    </row>
    <row r="351" spans="1:9" s="13" customFormat="1" ht="31.5" customHeight="1" x14ac:dyDescent="0.2">
      <c r="A351" s="1343"/>
      <c r="B351" s="1342" t="s">
        <v>998</v>
      </c>
      <c r="C351" s="1343" t="s">
        <v>999</v>
      </c>
      <c r="D351" s="1342" t="s">
        <v>46</v>
      </c>
      <c r="E351" s="1342" t="s">
        <v>328</v>
      </c>
      <c r="F351" s="1107" t="s">
        <v>1116</v>
      </c>
      <c r="G351" s="1342" t="s">
        <v>1111</v>
      </c>
      <c r="H351" s="1337" t="s">
        <v>5712</v>
      </c>
      <c r="I351" s="21"/>
    </row>
    <row r="352" spans="1:9" s="13" customFormat="1" ht="31.5" customHeight="1" x14ac:dyDescent="0.2">
      <c r="A352" s="1343"/>
      <c r="B352" s="1342"/>
      <c r="C352" s="1343"/>
      <c r="D352" s="1342"/>
      <c r="E352" s="1342"/>
      <c r="F352" s="1107" t="s">
        <v>1117</v>
      </c>
      <c r="G352" s="1342"/>
      <c r="H352" s="1338"/>
    </row>
    <row r="353" spans="1:11" s="13" customFormat="1" ht="42.75" customHeight="1" x14ac:dyDescent="0.2">
      <c r="A353" s="1343"/>
      <c r="B353" s="1098" t="s">
        <v>992</v>
      </c>
      <c r="C353" s="1107" t="s">
        <v>991</v>
      </c>
      <c r="D353" s="1098" t="s">
        <v>46</v>
      </c>
      <c r="E353" s="1098" t="s">
        <v>328</v>
      </c>
      <c r="F353" s="1107" t="s">
        <v>1116</v>
      </c>
      <c r="G353" s="1098" t="s">
        <v>1111</v>
      </c>
      <c r="H353" s="1107" t="s">
        <v>1722</v>
      </c>
      <c r="I353" s="21"/>
    </row>
    <row r="354" spans="1:11" s="13" customFormat="1" ht="30.75" customHeight="1" x14ac:dyDescent="0.2">
      <c r="A354" s="1343"/>
      <c r="B354" s="1342" t="s">
        <v>1001</v>
      </c>
      <c r="C354" s="1343" t="s">
        <v>1000</v>
      </c>
      <c r="D354" s="1342" t="s">
        <v>46</v>
      </c>
      <c r="E354" s="1342" t="s">
        <v>328</v>
      </c>
      <c r="F354" s="1107" t="s">
        <v>1116</v>
      </c>
      <c r="G354" s="1342" t="s">
        <v>1111</v>
      </c>
      <c r="H354" s="1337" t="s">
        <v>1339</v>
      </c>
      <c r="I354" s="21"/>
    </row>
    <row r="355" spans="1:11" s="13" customFormat="1" ht="30.75" customHeight="1" x14ac:dyDescent="0.2">
      <c r="A355" s="1343"/>
      <c r="B355" s="1342"/>
      <c r="C355" s="1343"/>
      <c r="D355" s="1342"/>
      <c r="E355" s="1342"/>
      <c r="F355" s="1107" t="s">
        <v>1117</v>
      </c>
      <c r="G355" s="1342"/>
      <c r="H355" s="1338"/>
    </row>
    <row r="356" spans="1:11" s="13" customFormat="1" ht="30.75" customHeight="1" x14ac:dyDescent="0.2">
      <c r="A356" s="1343"/>
      <c r="B356" s="1342" t="s">
        <v>990</v>
      </c>
      <c r="C356" s="1343" t="s">
        <v>989</v>
      </c>
      <c r="D356" s="1342" t="s">
        <v>46</v>
      </c>
      <c r="E356" s="1342" t="s">
        <v>328</v>
      </c>
      <c r="F356" s="1107" t="s">
        <v>1116</v>
      </c>
      <c r="G356" s="1342" t="s">
        <v>1111</v>
      </c>
      <c r="H356" s="1337" t="s">
        <v>5712</v>
      </c>
      <c r="I356" s="21"/>
    </row>
    <row r="357" spans="1:11" s="13" customFormat="1" ht="30.75" customHeight="1" x14ac:dyDescent="0.2">
      <c r="A357" s="1343"/>
      <c r="B357" s="1342"/>
      <c r="C357" s="1343"/>
      <c r="D357" s="1342"/>
      <c r="E357" s="1342"/>
      <c r="F357" s="1107" t="s">
        <v>1117</v>
      </c>
      <c r="G357" s="1342"/>
      <c r="H357" s="1338"/>
    </row>
    <row r="358" spans="1:11" s="13" customFormat="1" ht="30.75" customHeight="1" x14ac:dyDescent="0.2">
      <c r="A358" s="1343"/>
      <c r="B358" s="1342" t="s">
        <v>1326</v>
      </c>
      <c r="C358" s="1343" t="s">
        <v>1327</v>
      </c>
      <c r="D358" s="1342" t="s">
        <v>46</v>
      </c>
      <c r="E358" s="1342" t="s">
        <v>328</v>
      </c>
      <c r="F358" s="1107" t="s">
        <v>1116</v>
      </c>
      <c r="G358" s="1342" t="s">
        <v>1111</v>
      </c>
      <c r="H358" s="1337" t="s">
        <v>5642</v>
      </c>
      <c r="I358" s="21"/>
    </row>
    <row r="359" spans="1:11" s="13" customFormat="1" ht="30.75" customHeight="1" x14ac:dyDescent="0.2">
      <c r="A359" s="1343"/>
      <c r="B359" s="1342"/>
      <c r="C359" s="1343"/>
      <c r="D359" s="1342"/>
      <c r="E359" s="1342"/>
      <c r="F359" s="1107" t="s">
        <v>1117</v>
      </c>
      <c r="G359" s="1342"/>
      <c r="H359" s="1338"/>
    </row>
    <row r="360" spans="1:11" s="13" customFormat="1" ht="30.75" customHeight="1" x14ac:dyDescent="0.2">
      <c r="A360" s="1343"/>
      <c r="B360" s="1342" t="s">
        <v>5454</v>
      </c>
      <c r="C360" s="1343" t="s">
        <v>5455</v>
      </c>
      <c r="D360" s="1341" t="s">
        <v>46</v>
      </c>
      <c r="E360" s="1341" t="s">
        <v>328</v>
      </c>
      <c r="F360" s="1107" t="s">
        <v>1116</v>
      </c>
      <c r="G360" s="1342" t="s">
        <v>1111</v>
      </c>
      <c r="H360" s="1337" t="s">
        <v>5712</v>
      </c>
      <c r="I360" s="21"/>
    </row>
    <row r="361" spans="1:11" s="13" customFormat="1" ht="30.75" customHeight="1" x14ac:dyDescent="0.2">
      <c r="A361" s="1343"/>
      <c r="B361" s="1342"/>
      <c r="C361" s="1343"/>
      <c r="D361" s="1320"/>
      <c r="E361" s="1320"/>
      <c r="F361" s="1107" t="s">
        <v>1117</v>
      </c>
      <c r="G361" s="1342"/>
      <c r="H361" s="1338"/>
    </row>
    <row r="362" spans="1:11" s="13" customFormat="1" ht="35.25" customHeight="1" x14ac:dyDescent="0.2">
      <c r="A362" s="1343"/>
      <c r="B362" s="1341" t="s">
        <v>5729</v>
      </c>
      <c r="C362" s="1337" t="s">
        <v>5730</v>
      </c>
      <c r="D362" s="1341" t="s">
        <v>46</v>
      </c>
      <c r="E362" s="1341" t="s">
        <v>328</v>
      </c>
      <c r="F362" s="1107" t="s">
        <v>1116</v>
      </c>
      <c r="G362" s="1342" t="s">
        <v>1111</v>
      </c>
      <c r="H362" s="1337" t="s">
        <v>5712</v>
      </c>
      <c r="I362" s="21"/>
    </row>
    <row r="363" spans="1:11" s="13" customFormat="1" ht="35.25" customHeight="1" x14ac:dyDescent="0.2">
      <c r="A363" s="1343"/>
      <c r="B363" s="1320"/>
      <c r="C363" s="1338"/>
      <c r="D363" s="1320"/>
      <c r="E363" s="1320"/>
      <c r="F363" s="1107" t="s">
        <v>1117</v>
      </c>
      <c r="G363" s="1342"/>
      <c r="H363" s="1338"/>
    </row>
    <row r="364" spans="1:11" s="13" customFormat="1" ht="46.5" customHeight="1" x14ac:dyDescent="0.2">
      <c r="A364" s="1075" t="s">
        <v>2843</v>
      </c>
      <c r="B364" s="1101" t="s">
        <v>5456</v>
      </c>
      <c r="C364" s="1128" t="s">
        <v>5457</v>
      </c>
      <c r="D364" s="1099" t="s">
        <v>21</v>
      </c>
      <c r="E364" s="1100" t="s">
        <v>5458</v>
      </c>
      <c r="F364" s="1101" t="s">
        <v>1115</v>
      </c>
      <c r="G364" s="1099" t="s">
        <v>1111</v>
      </c>
      <c r="H364" s="1101" t="s">
        <v>5731</v>
      </c>
      <c r="I364" s="21"/>
    </row>
    <row r="365" spans="1:11" s="13" customFormat="1" ht="30.75" customHeight="1" x14ac:dyDescent="0.2">
      <c r="A365" s="1337" t="s">
        <v>95</v>
      </c>
      <c r="B365" s="1109" t="s">
        <v>1219</v>
      </c>
      <c r="C365" s="1108" t="s">
        <v>1220</v>
      </c>
      <c r="D365" s="1098" t="s">
        <v>21</v>
      </c>
      <c r="E365" s="1115" t="s">
        <v>1221</v>
      </c>
      <c r="F365" s="1107" t="s">
        <v>1154</v>
      </c>
      <c r="G365" s="1098" t="s">
        <v>1111</v>
      </c>
      <c r="H365" s="1107" t="s">
        <v>5732</v>
      </c>
      <c r="I365" s="21"/>
    </row>
    <row r="366" spans="1:11" s="13" customFormat="1" ht="39.75" customHeight="1" x14ac:dyDescent="0.2">
      <c r="A366" s="1191"/>
      <c r="B366" s="1324" t="s">
        <v>898</v>
      </c>
      <c r="C366" s="1337" t="s">
        <v>897</v>
      </c>
      <c r="D366" s="1341" t="s">
        <v>21</v>
      </c>
      <c r="E366" s="1330" t="s">
        <v>899</v>
      </c>
      <c r="F366" s="1107" t="s">
        <v>1116</v>
      </c>
      <c r="G366" s="1341" t="s">
        <v>1111</v>
      </c>
      <c r="H366" s="1337" t="s">
        <v>5733</v>
      </c>
      <c r="I366" s="21"/>
    </row>
    <row r="367" spans="1:11" s="13" customFormat="1" ht="39.75" customHeight="1" x14ac:dyDescent="0.2">
      <c r="A367" s="1338"/>
      <c r="B367" s="1325"/>
      <c r="C367" s="1338"/>
      <c r="D367" s="1320"/>
      <c r="E367" s="1332"/>
      <c r="F367" s="1107" t="s">
        <v>1117</v>
      </c>
      <c r="G367" s="1320"/>
      <c r="H367" s="1338"/>
    </row>
    <row r="368" spans="1:11" ht="62.25" customHeight="1" x14ac:dyDescent="0.2">
      <c r="A368" s="1128" t="s">
        <v>229</v>
      </c>
      <c r="B368" s="1129" t="s">
        <v>483</v>
      </c>
      <c r="C368" s="1107" t="s">
        <v>484</v>
      </c>
      <c r="D368" s="1098" t="s">
        <v>58</v>
      </c>
      <c r="E368" s="1113" t="s">
        <v>16</v>
      </c>
      <c r="F368" s="1111" t="s">
        <v>1154</v>
      </c>
      <c r="G368" s="1113" t="s">
        <v>1145</v>
      </c>
      <c r="H368" s="1111" t="s">
        <v>1541</v>
      </c>
      <c r="I368" s="1119"/>
      <c r="J368" s="3"/>
      <c r="K368" s="3"/>
    </row>
    <row r="369" spans="1:9" s="13" customFormat="1" ht="14.25" customHeight="1" x14ac:dyDescent="0.2">
      <c r="A369" s="1367" t="s">
        <v>96</v>
      </c>
      <c r="B369" s="1368"/>
      <c r="C369" s="1368"/>
      <c r="D369" s="1368"/>
      <c r="E369" s="1368"/>
      <c r="F369" s="1368"/>
      <c r="G369" s="1368"/>
      <c r="H369" s="1368"/>
    </row>
    <row r="370" spans="1:9" ht="32.25" customHeight="1" x14ac:dyDescent="0.2">
      <c r="A370" s="1337" t="s">
        <v>97</v>
      </c>
      <c r="B370" s="1324" t="s">
        <v>230</v>
      </c>
      <c r="C370" s="1337" t="s">
        <v>1066</v>
      </c>
      <c r="D370" s="1341" t="s">
        <v>8</v>
      </c>
      <c r="E370" s="1330" t="s">
        <v>30</v>
      </c>
      <c r="F370" s="1130" t="s">
        <v>1116</v>
      </c>
      <c r="G370" s="1333" t="s">
        <v>1111</v>
      </c>
      <c r="H370" s="1345" t="s">
        <v>5734</v>
      </c>
      <c r="I370" s="1"/>
    </row>
    <row r="371" spans="1:9" ht="32.25" customHeight="1" x14ac:dyDescent="0.2">
      <c r="A371" s="1191"/>
      <c r="B371" s="1325"/>
      <c r="C371" s="1338"/>
      <c r="D371" s="1320"/>
      <c r="E371" s="1332"/>
      <c r="F371" s="1130" t="s">
        <v>1117</v>
      </c>
      <c r="G371" s="1335"/>
      <c r="H371" s="1346"/>
      <c r="I371" s="12"/>
    </row>
    <row r="372" spans="1:9" ht="51.75" customHeight="1" x14ac:dyDescent="0.2">
      <c r="A372" s="1191"/>
      <c r="B372" s="1107" t="s">
        <v>231</v>
      </c>
      <c r="C372" s="1107" t="s">
        <v>47</v>
      </c>
      <c r="D372" s="1109" t="s">
        <v>7</v>
      </c>
      <c r="E372" s="1109" t="s">
        <v>30</v>
      </c>
      <c r="F372" s="1107" t="s">
        <v>1166</v>
      </c>
      <c r="G372" s="1109" t="s">
        <v>1257</v>
      </c>
      <c r="H372" s="1107" t="s">
        <v>5735</v>
      </c>
      <c r="I372" s="1"/>
    </row>
    <row r="373" spans="1:9" ht="42.75" customHeight="1" x14ac:dyDescent="0.2">
      <c r="A373" s="1191"/>
      <c r="B373" s="1324" t="s">
        <v>232</v>
      </c>
      <c r="C373" s="1337" t="s">
        <v>5736</v>
      </c>
      <c r="D373" s="1324" t="s">
        <v>7</v>
      </c>
      <c r="E373" s="1324" t="s">
        <v>30</v>
      </c>
      <c r="F373" s="1107" t="s">
        <v>1116</v>
      </c>
      <c r="G373" s="1341" t="s">
        <v>1111</v>
      </c>
      <c r="H373" s="1337" t="s">
        <v>5737</v>
      </c>
      <c r="I373" s="1"/>
    </row>
    <row r="374" spans="1:9" ht="42.75" customHeight="1" x14ac:dyDescent="0.2">
      <c r="A374" s="1191"/>
      <c r="B374" s="1325"/>
      <c r="C374" s="1338"/>
      <c r="D374" s="1325"/>
      <c r="E374" s="1325"/>
      <c r="F374" s="1107" t="s">
        <v>1117</v>
      </c>
      <c r="G374" s="1320"/>
      <c r="H374" s="1338"/>
      <c r="I374" s="12"/>
    </row>
    <row r="375" spans="1:9" ht="33.75" customHeight="1" x14ac:dyDescent="0.2">
      <c r="A375" s="1191"/>
      <c r="B375" s="1324" t="s">
        <v>233</v>
      </c>
      <c r="C375" s="1337" t="s">
        <v>1342</v>
      </c>
      <c r="D375" s="1324" t="s">
        <v>7</v>
      </c>
      <c r="E375" s="1324" t="s">
        <v>30</v>
      </c>
      <c r="F375" s="1107" t="s">
        <v>1116</v>
      </c>
      <c r="G375" s="1341" t="s">
        <v>1111</v>
      </c>
      <c r="H375" s="1337" t="s">
        <v>5738</v>
      </c>
      <c r="I375" s="1"/>
    </row>
    <row r="376" spans="1:9" ht="33.75" customHeight="1" x14ac:dyDescent="0.2">
      <c r="A376" s="1191"/>
      <c r="B376" s="1325"/>
      <c r="C376" s="1338"/>
      <c r="D376" s="1325"/>
      <c r="E376" s="1325"/>
      <c r="F376" s="1107" t="s">
        <v>1117</v>
      </c>
      <c r="G376" s="1320"/>
      <c r="H376" s="1338"/>
      <c r="I376" s="12"/>
    </row>
    <row r="377" spans="1:9" ht="33.75" customHeight="1" x14ac:dyDescent="0.2">
      <c r="A377" s="1191"/>
      <c r="B377" s="1324" t="s">
        <v>234</v>
      </c>
      <c r="C377" s="1337" t="s">
        <v>1053</v>
      </c>
      <c r="D377" s="1324" t="s">
        <v>28</v>
      </c>
      <c r="E377" s="1324" t="s">
        <v>30</v>
      </c>
      <c r="F377" s="1107" t="s">
        <v>1116</v>
      </c>
      <c r="G377" s="1341" t="s">
        <v>1111</v>
      </c>
      <c r="H377" s="1337" t="s">
        <v>5459</v>
      </c>
      <c r="I377" s="1"/>
    </row>
    <row r="378" spans="1:9" ht="27.75" customHeight="1" x14ac:dyDescent="0.2">
      <c r="A378" s="1191"/>
      <c r="B378" s="1325"/>
      <c r="C378" s="1338"/>
      <c r="D378" s="1325"/>
      <c r="E378" s="1325"/>
      <c r="F378" s="1107" t="s">
        <v>1117</v>
      </c>
      <c r="G378" s="1320"/>
      <c r="H378" s="1338"/>
      <c r="I378" s="12"/>
    </row>
    <row r="379" spans="1:9" ht="34.5" customHeight="1" x14ac:dyDescent="0.2">
      <c r="A379" s="1191"/>
      <c r="B379" s="1324" t="s">
        <v>235</v>
      </c>
      <c r="C379" s="1337" t="s">
        <v>1051</v>
      </c>
      <c r="D379" s="1324" t="s">
        <v>7</v>
      </c>
      <c r="E379" s="1324" t="s">
        <v>30</v>
      </c>
      <c r="F379" s="1107" t="s">
        <v>1116</v>
      </c>
      <c r="G379" s="1341" t="s">
        <v>1111</v>
      </c>
      <c r="H379" s="1337" t="s">
        <v>1445</v>
      </c>
      <c r="I379" s="1"/>
    </row>
    <row r="380" spans="1:9" ht="34.5" customHeight="1" x14ac:dyDescent="0.2">
      <c r="A380" s="1191"/>
      <c r="B380" s="1325"/>
      <c r="C380" s="1338"/>
      <c r="D380" s="1325"/>
      <c r="E380" s="1325"/>
      <c r="F380" s="1107" t="s">
        <v>1117</v>
      </c>
      <c r="G380" s="1320"/>
      <c r="H380" s="1338"/>
      <c r="I380" s="12"/>
    </row>
    <row r="381" spans="1:9" ht="35.25" customHeight="1" x14ac:dyDescent="0.2">
      <c r="A381" s="1191"/>
      <c r="B381" s="1341" t="s">
        <v>350</v>
      </c>
      <c r="C381" s="1350" t="s">
        <v>1057</v>
      </c>
      <c r="D381" s="1341" t="s">
        <v>28</v>
      </c>
      <c r="E381" s="1341" t="s">
        <v>349</v>
      </c>
      <c r="F381" s="1107" t="s">
        <v>1188</v>
      </c>
      <c r="G381" s="1341" t="s">
        <v>1159</v>
      </c>
      <c r="H381" s="1337" t="s">
        <v>1321</v>
      </c>
      <c r="I381" s="1"/>
    </row>
    <row r="382" spans="1:9" ht="35.25" customHeight="1" x14ac:dyDescent="0.2">
      <c r="A382" s="1191"/>
      <c r="B382" s="1320"/>
      <c r="C382" s="1351"/>
      <c r="D382" s="1320"/>
      <c r="E382" s="1320"/>
      <c r="F382" s="1107" t="s">
        <v>1162</v>
      </c>
      <c r="G382" s="1320"/>
      <c r="H382" s="1338"/>
      <c r="I382" s="12"/>
    </row>
    <row r="383" spans="1:9" ht="42.75" customHeight="1" x14ac:dyDescent="0.2">
      <c r="A383" s="1191"/>
      <c r="B383" s="1341" t="s">
        <v>351</v>
      </c>
      <c r="C383" s="1350" t="s">
        <v>1031</v>
      </c>
      <c r="D383" s="1341" t="s">
        <v>28</v>
      </c>
      <c r="E383" s="1341" t="s">
        <v>349</v>
      </c>
      <c r="F383" s="1107" t="s">
        <v>1188</v>
      </c>
      <c r="G383" s="1341" t="s">
        <v>1111</v>
      </c>
      <c r="H383" s="1337" t="s">
        <v>1321</v>
      </c>
      <c r="I383" s="1"/>
    </row>
    <row r="384" spans="1:9" s="13" customFormat="1" ht="42.75" customHeight="1" x14ac:dyDescent="0.2">
      <c r="A384" s="1191"/>
      <c r="B384" s="1320"/>
      <c r="C384" s="1351"/>
      <c r="D384" s="1320"/>
      <c r="E384" s="1320"/>
      <c r="F384" s="1107" t="s">
        <v>1162</v>
      </c>
      <c r="G384" s="1320"/>
      <c r="H384" s="1338"/>
    </row>
    <row r="385" spans="1:9" s="13" customFormat="1" ht="66.75" customHeight="1" x14ac:dyDescent="0.2">
      <c r="A385" s="1191"/>
      <c r="B385" s="1098" t="s">
        <v>390</v>
      </c>
      <c r="C385" s="1107" t="s">
        <v>5739</v>
      </c>
      <c r="D385" s="1109" t="s">
        <v>7</v>
      </c>
      <c r="E385" s="1109" t="s">
        <v>30</v>
      </c>
      <c r="F385" s="1107" t="s">
        <v>1154</v>
      </c>
      <c r="G385" s="1098" t="s">
        <v>1510</v>
      </c>
      <c r="H385" s="1107" t="s">
        <v>1541</v>
      </c>
      <c r="I385" s="21"/>
    </row>
    <row r="386" spans="1:9" s="13" customFormat="1" ht="42.75" customHeight="1" x14ac:dyDescent="0.2">
      <c r="A386" s="1191"/>
      <c r="B386" s="1098" t="s">
        <v>392</v>
      </c>
      <c r="C386" s="1107" t="s">
        <v>1167</v>
      </c>
      <c r="D386" s="1098" t="s">
        <v>46</v>
      </c>
      <c r="E386" s="1109" t="s">
        <v>349</v>
      </c>
      <c r="F386" s="1107" t="s">
        <v>1115</v>
      </c>
      <c r="G386" s="1098" t="s">
        <v>1145</v>
      </c>
      <c r="H386" s="1107" t="s">
        <v>5740</v>
      </c>
      <c r="I386" s="21"/>
    </row>
    <row r="387" spans="1:9" s="13" customFormat="1" ht="53.25" customHeight="1" x14ac:dyDescent="0.2">
      <c r="A387" s="1191"/>
      <c r="B387" s="1098" t="s">
        <v>443</v>
      </c>
      <c r="C387" s="1107" t="s">
        <v>1343</v>
      </c>
      <c r="D387" s="1098" t="s">
        <v>46</v>
      </c>
      <c r="E387" s="1109" t="s">
        <v>442</v>
      </c>
      <c r="F387" s="1107" t="s">
        <v>1154</v>
      </c>
      <c r="G387" s="1098" t="s">
        <v>1510</v>
      </c>
      <c r="H387" s="1107" t="s">
        <v>5738</v>
      </c>
      <c r="I387" s="21"/>
    </row>
    <row r="388" spans="1:9" s="13" customFormat="1" ht="56.25" customHeight="1" x14ac:dyDescent="0.2">
      <c r="A388" s="1191"/>
      <c r="B388" s="1098" t="s">
        <v>444</v>
      </c>
      <c r="C388" s="1107" t="s">
        <v>1068</v>
      </c>
      <c r="D388" s="1098" t="s">
        <v>46</v>
      </c>
      <c r="E388" s="1109" t="s">
        <v>442</v>
      </c>
      <c r="F388" s="1107" t="s">
        <v>1154</v>
      </c>
      <c r="G388" s="1098" t="s">
        <v>1111</v>
      </c>
      <c r="H388" s="1107" t="s">
        <v>1506</v>
      </c>
      <c r="I388" s="21"/>
    </row>
    <row r="389" spans="1:9" s="13" customFormat="1" ht="60" customHeight="1" x14ac:dyDescent="0.2">
      <c r="A389" s="1191"/>
      <c r="B389" s="1098" t="s">
        <v>481</v>
      </c>
      <c r="C389" s="1107" t="s">
        <v>482</v>
      </c>
      <c r="D389" s="1098" t="s">
        <v>46</v>
      </c>
      <c r="E389" s="1109" t="s">
        <v>442</v>
      </c>
      <c r="F389" s="1107" t="s">
        <v>1154</v>
      </c>
      <c r="G389" s="1098" t="s">
        <v>1156</v>
      </c>
      <c r="H389" s="1107" t="s">
        <v>1506</v>
      </c>
      <c r="I389" s="21"/>
    </row>
    <row r="390" spans="1:9" s="13" customFormat="1" ht="64.5" customHeight="1" x14ac:dyDescent="0.2">
      <c r="A390" s="1191"/>
      <c r="B390" s="1098" t="s">
        <v>515</v>
      </c>
      <c r="C390" s="1107" t="s">
        <v>5460</v>
      </c>
      <c r="D390" s="1098" t="s">
        <v>46</v>
      </c>
      <c r="E390" s="1109" t="s">
        <v>442</v>
      </c>
      <c r="F390" s="1107" t="s">
        <v>1154</v>
      </c>
      <c r="G390" s="1098" t="s">
        <v>1510</v>
      </c>
      <c r="H390" s="1107" t="s">
        <v>5741</v>
      </c>
      <c r="I390" s="21"/>
    </row>
    <row r="391" spans="1:9" s="13" customFormat="1" ht="66.75" customHeight="1" x14ac:dyDescent="0.2">
      <c r="A391" s="1191"/>
      <c r="B391" s="1098" t="s">
        <v>516</v>
      </c>
      <c r="C391" s="1107" t="s">
        <v>1048</v>
      </c>
      <c r="D391" s="1098" t="s">
        <v>46</v>
      </c>
      <c r="E391" s="1109" t="s">
        <v>442</v>
      </c>
      <c r="F391" s="1107" t="s">
        <v>1154</v>
      </c>
      <c r="G391" s="1098" t="s">
        <v>1168</v>
      </c>
      <c r="H391" s="1107" t="s">
        <v>5738</v>
      </c>
      <c r="I391" s="21"/>
    </row>
    <row r="392" spans="1:9" s="13" customFormat="1" ht="33.75" customHeight="1" x14ac:dyDescent="0.2">
      <c r="A392" s="1191"/>
      <c r="B392" s="1341" t="s">
        <v>537</v>
      </c>
      <c r="C392" s="1337" t="s">
        <v>536</v>
      </c>
      <c r="D392" s="1341" t="s">
        <v>524</v>
      </c>
      <c r="E392" s="1324" t="s">
        <v>538</v>
      </c>
      <c r="F392" s="1107" t="s">
        <v>1160</v>
      </c>
      <c r="G392" s="1341" t="s">
        <v>3255</v>
      </c>
      <c r="H392" s="1337" t="s">
        <v>5461</v>
      </c>
      <c r="I392" s="21"/>
    </row>
    <row r="393" spans="1:9" s="13" customFormat="1" ht="33.75" customHeight="1" x14ac:dyDescent="0.2">
      <c r="A393" s="1191"/>
      <c r="B393" s="1184"/>
      <c r="C393" s="1191"/>
      <c r="D393" s="1184"/>
      <c r="E393" s="1189"/>
      <c r="F393" s="1107" t="s">
        <v>1157</v>
      </c>
      <c r="G393" s="1184"/>
      <c r="H393" s="1191"/>
    </row>
    <row r="394" spans="1:9" s="13" customFormat="1" ht="33.75" customHeight="1" x14ac:dyDescent="0.2">
      <c r="A394" s="1191"/>
      <c r="B394" s="1320"/>
      <c r="C394" s="1338"/>
      <c r="D394" s="1320"/>
      <c r="E394" s="1325"/>
      <c r="F394" s="1107" t="s">
        <v>1158</v>
      </c>
      <c r="G394" s="1320"/>
      <c r="H394" s="1338"/>
    </row>
    <row r="395" spans="1:9" s="13" customFormat="1" ht="50.25" customHeight="1" x14ac:dyDescent="0.2">
      <c r="A395" s="1191"/>
      <c r="B395" s="1098" t="s">
        <v>913</v>
      </c>
      <c r="C395" s="1107" t="s">
        <v>912</v>
      </c>
      <c r="D395" s="1098" t="s">
        <v>46</v>
      </c>
      <c r="E395" s="1109" t="s">
        <v>50</v>
      </c>
      <c r="F395" s="1107" t="s">
        <v>1228</v>
      </c>
      <c r="G395" s="1123" t="s">
        <v>1230</v>
      </c>
      <c r="H395" s="1107" t="s">
        <v>5742</v>
      </c>
      <c r="I395" s="21"/>
    </row>
    <row r="396" spans="1:9" s="13" customFormat="1" ht="50.25" customHeight="1" x14ac:dyDescent="0.2">
      <c r="A396" s="1191"/>
      <c r="B396" s="1098" t="s">
        <v>924</v>
      </c>
      <c r="C396" s="1107" t="s">
        <v>925</v>
      </c>
      <c r="D396" s="1098" t="s">
        <v>46</v>
      </c>
      <c r="E396" s="1109" t="s">
        <v>50</v>
      </c>
      <c r="F396" s="1107" t="s">
        <v>1228</v>
      </c>
      <c r="G396" s="1123" t="s">
        <v>1230</v>
      </c>
      <c r="H396" s="1107" t="s">
        <v>5743</v>
      </c>
      <c r="I396" s="21"/>
    </row>
    <row r="397" spans="1:9" s="13" customFormat="1" ht="30" customHeight="1" x14ac:dyDescent="0.2">
      <c r="A397" s="1191"/>
      <c r="B397" s="1341" t="s">
        <v>1028</v>
      </c>
      <c r="C397" s="1337" t="s">
        <v>1029</v>
      </c>
      <c r="D397" s="1341" t="s">
        <v>28</v>
      </c>
      <c r="E397" s="1324" t="s">
        <v>442</v>
      </c>
      <c r="F397" s="1107" t="s">
        <v>1188</v>
      </c>
      <c r="G397" s="1341" t="s">
        <v>1156</v>
      </c>
      <c r="H397" s="1337" t="s">
        <v>1506</v>
      </c>
      <c r="I397" s="21"/>
    </row>
    <row r="398" spans="1:9" s="13" customFormat="1" ht="30" customHeight="1" x14ac:dyDescent="0.2">
      <c r="A398" s="1191"/>
      <c r="B398" s="1320"/>
      <c r="C398" s="1338"/>
      <c r="D398" s="1320"/>
      <c r="E398" s="1325"/>
      <c r="F398" s="1107" t="s">
        <v>1162</v>
      </c>
      <c r="G398" s="1320"/>
      <c r="H398" s="1338"/>
    </row>
    <row r="399" spans="1:9" s="13" customFormat="1" ht="41.25" customHeight="1" x14ac:dyDescent="0.2">
      <c r="A399" s="1191"/>
      <c r="B399" s="1341" t="s">
        <v>1034</v>
      </c>
      <c r="C399" s="1337" t="s">
        <v>1035</v>
      </c>
      <c r="D399" s="1341" t="s">
        <v>28</v>
      </c>
      <c r="E399" s="1324" t="s">
        <v>442</v>
      </c>
      <c r="F399" s="1107" t="s">
        <v>1188</v>
      </c>
      <c r="G399" s="1341" t="s">
        <v>1159</v>
      </c>
      <c r="H399" s="1337" t="s">
        <v>2077</v>
      </c>
      <c r="I399" s="21"/>
    </row>
    <row r="400" spans="1:9" s="13" customFormat="1" ht="41.25" customHeight="1" x14ac:dyDescent="0.2">
      <c r="A400" s="1191"/>
      <c r="B400" s="1320"/>
      <c r="C400" s="1338"/>
      <c r="D400" s="1320"/>
      <c r="E400" s="1325"/>
      <c r="F400" s="1107" t="s">
        <v>1162</v>
      </c>
      <c r="G400" s="1320"/>
      <c r="H400" s="1338"/>
    </row>
    <row r="401" spans="1:9" s="13" customFormat="1" ht="33" customHeight="1" x14ac:dyDescent="0.2">
      <c r="A401" s="1191"/>
      <c r="B401" s="1341" t="s">
        <v>1036</v>
      </c>
      <c r="C401" s="1365" t="s">
        <v>1351</v>
      </c>
      <c r="D401" s="1341" t="s">
        <v>28</v>
      </c>
      <c r="E401" s="1324" t="s">
        <v>442</v>
      </c>
      <c r="F401" s="1107" t="s">
        <v>1116</v>
      </c>
      <c r="G401" s="1341" t="s">
        <v>1111</v>
      </c>
      <c r="H401" s="1337" t="s">
        <v>5744</v>
      </c>
      <c r="I401" s="21"/>
    </row>
    <row r="402" spans="1:9" s="13" customFormat="1" ht="33" customHeight="1" x14ac:dyDescent="0.2">
      <c r="A402" s="1191"/>
      <c r="B402" s="1320"/>
      <c r="C402" s="1366"/>
      <c r="D402" s="1320"/>
      <c r="E402" s="1325"/>
      <c r="F402" s="1107" t="s">
        <v>1117</v>
      </c>
      <c r="G402" s="1320"/>
      <c r="H402" s="1338"/>
    </row>
    <row r="403" spans="1:9" s="13" customFormat="1" ht="27.75" customHeight="1" x14ac:dyDescent="0.2">
      <c r="A403" s="1191"/>
      <c r="B403" s="1341" t="s">
        <v>1037</v>
      </c>
      <c r="C403" s="1337" t="s">
        <v>1042</v>
      </c>
      <c r="D403" s="1341" t="s">
        <v>28</v>
      </c>
      <c r="E403" s="1324" t="s">
        <v>442</v>
      </c>
      <c r="F403" s="1107" t="s">
        <v>1188</v>
      </c>
      <c r="G403" s="1341" t="s">
        <v>1257</v>
      </c>
      <c r="H403" s="1337" t="s">
        <v>2077</v>
      </c>
      <c r="I403" s="21"/>
    </row>
    <row r="404" spans="1:9" s="13" customFormat="1" ht="27.75" customHeight="1" x14ac:dyDescent="0.2">
      <c r="A404" s="1191"/>
      <c r="B404" s="1320"/>
      <c r="C404" s="1338"/>
      <c r="D404" s="1320"/>
      <c r="E404" s="1325"/>
      <c r="F404" s="1107" t="s">
        <v>1162</v>
      </c>
      <c r="G404" s="1320"/>
      <c r="H404" s="1338"/>
    </row>
    <row r="405" spans="1:9" s="13" customFormat="1" ht="38.25" customHeight="1" x14ac:dyDescent="0.2">
      <c r="A405" s="1191"/>
      <c r="B405" s="1341" t="s">
        <v>1043</v>
      </c>
      <c r="C405" s="1337" t="s">
        <v>1352</v>
      </c>
      <c r="D405" s="1341" t="s">
        <v>46</v>
      </c>
      <c r="E405" s="1324" t="s">
        <v>442</v>
      </c>
      <c r="F405" s="1107" t="s">
        <v>1116</v>
      </c>
      <c r="G405" s="1341" t="s">
        <v>1111</v>
      </c>
      <c r="H405" s="1337" t="s">
        <v>1575</v>
      </c>
      <c r="I405" s="21"/>
    </row>
    <row r="406" spans="1:9" s="13" customFormat="1" ht="38.25" customHeight="1" x14ac:dyDescent="0.2">
      <c r="A406" s="1191"/>
      <c r="B406" s="1320"/>
      <c r="C406" s="1338"/>
      <c r="D406" s="1320"/>
      <c r="E406" s="1325"/>
      <c r="F406" s="1107" t="s">
        <v>1117</v>
      </c>
      <c r="G406" s="1320"/>
      <c r="H406" s="1338"/>
    </row>
    <row r="407" spans="1:9" s="13" customFormat="1" ht="34.5" customHeight="1" x14ac:dyDescent="0.2">
      <c r="A407" s="1191"/>
      <c r="B407" s="1341" t="s">
        <v>1044</v>
      </c>
      <c r="C407" s="1337" t="s">
        <v>1045</v>
      </c>
      <c r="D407" s="1341" t="s">
        <v>46</v>
      </c>
      <c r="E407" s="1324" t="s">
        <v>442</v>
      </c>
      <c r="F407" s="1107" t="s">
        <v>1116</v>
      </c>
      <c r="G407" s="1341" t="s">
        <v>1111</v>
      </c>
      <c r="H407" s="1337" t="s">
        <v>1575</v>
      </c>
      <c r="I407" s="21"/>
    </row>
    <row r="408" spans="1:9" s="13" customFormat="1" ht="34.5" customHeight="1" x14ac:dyDescent="0.2">
      <c r="A408" s="1191"/>
      <c r="B408" s="1320"/>
      <c r="C408" s="1338"/>
      <c r="D408" s="1320"/>
      <c r="E408" s="1325"/>
      <c r="F408" s="1107" t="s">
        <v>1117</v>
      </c>
      <c r="G408" s="1320"/>
      <c r="H408" s="1338"/>
    </row>
    <row r="409" spans="1:9" s="13" customFormat="1" ht="41.25" customHeight="1" x14ac:dyDescent="0.2">
      <c r="A409" s="1191"/>
      <c r="B409" s="1341" t="s">
        <v>1046</v>
      </c>
      <c r="C409" s="1337" t="s">
        <v>1047</v>
      </c>
      <c r="D409" s="1341" t="s">
        <v>46</v>
      </c>
      <c r="E409" s="1324" t="s">
        <v>442</v>
      </c>
      <c r="F409" s="1107" t="s">
        <v>1116</v>
      </c>
      <c r="G409" s="1341" t="s">
        <v>1111</v>
      </c>
      <c r="H409" s="1337" t="s">
        <v>5741</v>
      </c>
      <c r="I409" s="21"/>
    </row>
    <row r="410" spans="1:9" s="13" customFormat="1" ht="34.5" customHeight="1" x14ac:dyDescent="0.2">
      <c r="A410" s="1191"/>
      <c r="B410" s="1320"/>
      <c r="C410" s="1338"/>
      <c r="D410" s="1320"/>
      <c r="E410" s="1325"/>
      <c r="F410" s="1107" t="s">
        <v>1117</v>
      </c>
      <c r="G410" s="1320"/>
      <c r="H410" s="1338"/>
    </row>
    <row r="411" spans="1:9" s="13" customFormat="1" ht="25.5" customHeight="1" x14ac:dyDescent="0.2">
      <c r="A411" s="1191"/>
      <c r="B411" s="1341" t="s">
        <v>1049</v>
      </c>
      <c r="C411" s="1337" t="s">
        <v>1344</v>
      </c>
      <c r="D411" s="1341" t="s">
        <v>46</v>
      </c>
      <c r="E411" s="1324" t="s">
        <v>442</v>
      </c>
      <c r="F411" s="1107" t="s">
        <v>1116</v>
      </c>
      <c r="G411" s="1341" t="s">
        <v>1168</v>
      </c>
      <c r="H411" s="1337" t="s">
        <v>5738</v>
      </c>
      <c r="I411" s="21"/>
    </row>
    <row r="412" spans="1:9" s="13" customFormat="1" ht="25.5" customHeight="1" x14ac:dyDescent="0.2">
      <c r="A412" s="1191"/>
      <c r="B412" s="1320"/>
      <c r="C412" s="1338"/>
      <c r="D412" s="1320"/>
      <c r="E412" s="1325"/>
      <c r="F412" s="1107" t="s">
        <v>1117</v>
      </c>
      <c r="G412" s="1320"/>
      <c r="H412" s="1338"/>
    </row>
    <row r="413" spans="1:9" s="13" customFormat="1" ht="30" customHeight="1" x14ac:dyDescent="0.2">
      <c r="A413" s="1191"/>
      <c r="B413" s="1341" t="s">
        <v>1050</v>
      </c>
      <c r="C413" s="1337" t="s">
        <v>5745</v>
      </c>
      <c r="D413" s="1341" t="s">
        <v>46</v>
      </c>
      <c r="E413" s="1324" t="s">
        <v>442</v>
      </c>
      <c r="F413" s="1107" t="s">
        <v>1116</v>
      </c>
      <c r="G413" s="1341" t="s">
        <v>1510</v>
      </c>
      <c r="H413" s="1337" t="s">
        <v>1338</v>
      </c>
      <c r="I413" s="21"/>
    </row>
    <row r="414" spans="1:9" s="13" customFormat="1" ht="30" customHeight="1" x14ac:dyDescent="0.2">
      <c r="A414" s="1191"/>
      <c r="B414" s="1320"/>
      <c r="C414" s="1338"/>
      <c r="D414" s="1320"/>
      <c r="E414" s="1325"/>
      <c r="F414" s="1107" t="s">
        <v>1117</v>
      </c>
      <c r="G414" s="1320"/>
      <c r="H414" s="1338"/>
    </row>
    <row r="415" spans="1:9" s="13" customFormat="1" ht="28.5" customHeight="1" x14ac:dyDescent="0.2">
      <c r="A415" s="1191"/>
      <c r="B415" s="1341" t="s">
        <v>1052</v>
      </c>
      <c r="C415" s="1337" t="s">
        <v>5462</v>
      </c>
      <c r="D415" s="1341" t="s">
        <v>46</v>
      </c>
      <c r="E415" s="1324" t="s">
        <v>442</v>
      </c>
      <c r="F415" s="1107" t="s">
        <v>1116</v>
      </c>
      <c r="G415" s="1341" t="s">
        <v>1111</v>
      </c>
      <c r="H415" s="1337" t="s">
        <v>5746</v>
      </c>
      <c r="I415" s="21"/>
    </row>
    <row r="416" spans="1:9" s="13" customFormat="1" ht="28.5" customHeight="1" x14ac:dyDescent="0.2">
      <c r="A416" s="1191"/>
      <c r="B416" s="1320"/>
      <c r="C416" s="1338"/>
      <c r="D416" s="1320"/>
      <c r="E416" s="1325"/>
      <c r="F416" s="1107" t="s">
        <v>1117</v>
      </c>
      <c r="G416" s="1320"/>
      <c r="H416" s="1338"/>
    </row>
    <row r="417" spans="1:9" s="13" customFormat="1" ht="32.25" customHeight="1" x14ac:dyDescent="0.2">
      <c r="A417" s="1191"/>
      <c r="B417" s="1341" t="s">
        <v>1054</v>
      </c>
      <c r="C417" s="1337" t="s">
        <v>1055</v>
      </c>
      <c r="D417" s="1341" t="s">
        <v>46</v>
      </c>
      <c r="E417" s="1324" t="s">
        <v>442</v>
      </c>
      <c r="F417" s="1107" t="s">
        <v>1116</v>
      </c>
      <c r="G417" s="1341" t="s">
        <v>1111</v>
      </c>
      <c r="H417" s="1337" t="s">
        <v>1338</v>
      </c>
      <c r="I417" s="21"/>
    </row>
    <row r="418" spans="1:9" s="13" customFormat="1" ht="39" customHeight="1" x14ac:dyDescent="0.2">
      <c r="A418" s="1191"/>
      <c r="B418" s="1320"/>
      <c r="C418" s="1338"/>
      <c r="D418" s="1320"/>
      <c r="E418" s="1325"/>
      <c r="F418" s="1107" t="s">
        <v>1117</v>
      </c>
      <c r="G418" s="1320"/>
      <c r="H418" s="1338"/>
    </row>
    <row r="419" spans="1:9" s="13" customFormat="1" ht="31.5" customHeight="1" x14ac:dyDescent="0.2">
      <c r="A419" s="1191"/>
      <c r="B419" s="1341" t="s">
        <v>1056</v>
      </c>
      <c r="C419" s="1337" t="s">
        <v>1345</v>
      </c>
      <c r="D419" s="1341" t="s">
        <v>46</v>
      </c>
      <c r="E419" s="1324" t="s">
        <v>442</v>
      </c>
      <c r="F419" s="1107" t="s">
        <v>1116</v>
      </c>
      <c r="G419" s="1341" t="s">
        <v>1111</v>
      </c>
      <c r="H419" s="1337" t="s">
        <v>1338</v>
      </c>
      <c r="I419" s="21"/>
    </row>
    <row r="420" spans="1:9" s="13" customFormat="1" ht="31.5" customHeight="1" x14ac:dyDescent="0.2">
      <c r="A420" s="1191"/>
      <c r="B420" s="1320"/>
      <c r="C420" s="1338"/>
      <c r="D420" s="1320"/>
      <c r="E420" s="1325"/>
      <c r="F420" s="1107" t="s">
        <v>1117</v>
      </c>
      <c r="G420" s="1320"/>
      <c r="H420" s="1338"/>
    </row>
    <row r="421" spans="1:9" s="13" customFormat="1" ht="35.25" customHeight="1" x14ac:dyDescent="0.2">
      <c r="A421" s="1191"/>
      <c r="B421" s="1341" t="s">
        <v>1058</v>
      </c>
      <c r="C421" s="1337" t="s">
        <v>1059</v>
      </c>
      <c r="D421" s="1341" t="s">
        <v>28</v>
      </c>
      <c r="E421" s="1324" t="s">
        <v>442</v>
      </c>
      <c r="F421" s="1107" t="s">
        <v>1188</v>
      </c>
      <c r="G421" s="1341" t="s">
        <v>1111</v>
      </c>
      <c r="H421" s="1337" t="s">
        <v>2053</v>
      </c>
      <c r="I421" s="21"/>
    </row>
    <row r="422" spans="1:9" s="13" customFormat="1" ht="35.25" customHeight="1" x14ac:dyDescent="0.2">
      <c r="A422" s="1191"/>
      <c r="B422" s="1320"/>
      <c r="C422" s="1338"/>
      <c r="D422" s="1320"/>
      <c r="E422" s="1325"/>
      <c r="F422" s="1107" t="s">
        <v>1162</v>
      </c>
      <c r="G422" s="1320"/>
      <c r="H422" s="1338"/>
    </row>
    <row r="423" spans="1:9" s="13" customFormat="1" ht="44.25" customHeight="1" x14ac:dyDescent="0.2">
      <c r="A423" s="1191"/>
      <c r="B423" s="1341" t="s">
        <v>1060</v>
      </c>
      <c r="C423" s="1337" t="s">
        <v>5463</v>
      </c>
      <c r="D423" s="1341" t="s">
        <v>46</v>
      </c>
      <c r="E423" s="1324" t="s">
        <v>442</v>
      </c>
      <c r="F423" s="1107" t="s">
        <v>1116</v>
      </c>
      <c r="G423" s="1341" t="s">
        <v>1111</v>
      </c>
      <c r="H423" s="1337" t="s">
        <v>5746</v>
      </c>
      <c r="I423" s="21"/>
    </row>
    <row r="424" spans="1:9" s="13" customFormat="1" ht="44.25" customHeight="1" x14ac:dyDescent="0.2">
      <c r="A424" s="1191"/>
      <c r="B424" s="1320"/>
      <c r="C424" s="1338"/>
      <c r="D424" s="1320"/>
      <c r="E424" s="1325"/>
      <c r="F424" s="1107" t="s">
        <v>1117</v>
      </c>
      <c r="G424" s="1320"/>
      <c r="H424" s="1338"/>
    </row>
    <row r="425" spans="1:9" s="13" customFormat="1" ht="38.25" customHeight="1" x14ac:dyDescent="0.2">
      <c r="A425" s="1191"/>
      <c r="B425" s="1341" t="s">
        <v>1061</v>
      </c>
      <c r="C425" s="1337" t="s">
        <v>1062</v>
      </c>
      <c r="D425" s="1341" t="s">
        <v>46</v>
      </c>
      <c r="E425" s="1324" t="s">
        <v>442</v>
      </c>
      <c r="F425" s="1107" t="s">
        <v>1116</v>
      </c>
      <c r="G425" s="1341" t="s">
        <v>1111</v>
      </c>
      <c r="H425" s="1337" t="s">
        <v>5738</v>
      </c>
      <c r="I425" s="21"/>
    </row>
    <row r="426" spans="1:9" s="13" customFormat="1" ht="38.25" customHeight="1" x14ac:dyDescent="0.2">
      <c r="A426" s="1191"/>
      <c r="B426" s="1320"/>
      <c r="C426" s="1338"/>
      <c r="D426" s="1320"/>
      <c r="E426" s="1325"/>
      <c r="F426" s="1107" t="s">
        <v>1117</v>
      </c>
      <c r="G426" s="1320"/>
      <c r="H426" s="1338"/>
    </row>
    <row r="427" spans="1:9" s="13" customFormat="1" ht="37.5" customHeight="1" x14ac:dyDescent="0.2">
      <c r="A427" s="1191"/>
      <c r="B427" s="1341" t="s">
        <v>1063</v>
      </c>
      <c r="C427" s="1337" t="s">
        <v>1064</v>
      </c>
      <c r="D427" s="1341" t="s">
        <v>46</v>
      </c>
      <c r="E427" s="1324" t="s">
        <v>442</v>
      </c>
      <c r="F427" s="1107" t="s">
        <v>1116</v>
      </c>
      <c r="G427" s="1341" t="s">
        <v>1111</v>
      </c>
      <c r="H427" s="1337" t="s">
        <v>1338</v>
      </c>
      <c r="I427" s="21"/>
    </row>
    <row r="428" spans="1:9" s="13" customFormat="1" ht="37.5" customHeight="1" x14ac:dyDescent="0.2">
      <c r="A428" s="1191"/>
      <c r="B428" s="1320"/>
      <c r="C428" s="1338"/>
      <c r="D428" s="1320"/>
      <c r="E428" s="1325"/>
      <c r="F428" s="1107" t="s">
        <v>1117</v>
      </c>
      <c r="G428" s="1320"/>
      <c r="H428" s="1338"/>
    </row>
    <row r="429" spans="1:9" s="13" customFormat="1" ht="39" customHeight="1" x14ac:dyDescent="0.2">
      <c r="A429" s="1191"/>
      <c r="B429" s="1341" t="s">
        <v>1065</v>
      </c>
      <c r="C429" s="1337" t="s">
        <v>1069</v>
      </c>
      <c r="D429" s="1341" t="s">
        <v>46</v>
      </c>
      <c r="E429" s="1324" t="s">
        <v>442</v>
      </c>
      <c r="F429" s="1107" t="s">
        <v>1116</v>
      </c>
      <c r="G429" s="1341" t="s">
        <v>1111</v>
      </c>
      <c r="H429" s="1337" t="s">
        <v>5747</v>
      </c>
      <c r="I429" s="21"/>
    </row>
    <row r="430" spans="1:9" s="13" customFormat="1" ht="39" customHeight="1" x14ac:dyDescent="0.2">
      <c r="A430" s="1191"/>
      <c r="B430" s="1320"/>
      <c r="C430" s="1338"/>
      <c r="D430" s="1320"/>
      <c r="E430" s="1325"/>
      <c r="F430" s="1107" t="s">
        <v>1117</v>
      </c>
      <c r="G430" s="1320"/>
      <c r="H430" s="1338"/>
    </row>
    <row r="431" spans="1:9" s="13" customFormat="1" ht="39" customHeight="1" x14ac:dyDescent="0.2">
      <c r="A431" s="1191"/>
      <c r="B431" s="1341" t="s">
        <v>5464</v>
      </c>
      <c r="C431" s="1337" t="s">
        <v>5465</v>
      </c>
      <c r="D431" s="1341" t="s">
        <v>28</v>
      </c>
      <c r="E431" s="1324" t="s">
        <v>442</v>
      </c>
      <c r="F431" s="1107" t="s">
        <v>1188</v>
      </c>
      <c r="G431" s="1341" t="s">
        <v>1111</v>
      </c>
      <c r="H431" s="1337" t="s">
        <v>3528</v>
      </c>
      <c r="I431" s="21"/>
    </row>
    <row r="432" spans="1:9" ht="39" customHeight="1" x14ac:dyDescent="0.2">
      <c r="A432" s="1191"/>
      <c r="B432" s="1320"/>
      <c r="C432" s="1338"/>
      <c r="D432" s="1320"/>
      <c r="E432" s="1325"/>
      <c r="F432" s="1107" t="s">
        <v>1162</v>
      </c>
      <c r="G432" s="1320"/>
      <c r="H432" s="1338"/>
      <c r="I432" s="12"/>
    </row>
    <row r="433" spans="1:9" ht="39" customHeight="1" x14ac:dyDescent="0.2">
      <c r="A433" s="1338"/>
      <c r="B433" s="1098" t="s">
        <v>5748</v>
      </c>
      <c r="C433" s="1107" t="s">
        <v>5749</v>
      </c>
      <c r="D433" s="1098" t="s">
        <v>28</v>
      </c>
      <c r="E433" s="1109" t="s">
        <v>5750</v>
      </c>
      <c r="F433" s="1096" t="s">
        <v>3522</v>
      </c>
      <c r="G433" s="1131" t="s">
        <v>1111</v>
      </c>
      <c r="H433" s="21" t="s">
        <v>5642</v>
      </c>
      <c r="I433" s="1"/>
    </row>
    <row r="434" spans="1:9" ht="39" customHeight="1" x14ac:dyDescent="0.2">
      <c r="A434" s="1337" t="s">
        <v>98</v>
      </c>
      <c r="B434" s="1107" t="s">
        <v>2992</v>
      </c>
      <c r="C434" s="1107" t="s">
        <v>2993</v>
      </c>
      <c r="D434" s="1115" t="s">
        <v>46</v>
      </c>
      <c r="E434" s="1115" t="s">
        <v>1493</v>
      </c>
      <c r="F434" s="1116" t="s">
        <v>2482</v>
      </c>
      <c r="G434" s="1099" t="s">
        <v>1230</v>
      </c>
      <c r="H434" s="1107" t="s">
        <v>5751</v>
      </c>
      <c r="I434" s="1"/>
    </row>
    <row r="435" spans="1:9" ht="39" customHeight="1" x14ac:dyDescent="0.2">
      <c r="A435" s="1191"/>
      <c r="B435" s="1107" t="s">
        <v>236</v>
      </c>
      <c r="C435" s="1107" t="s">
        <v>485</v>
      </c>
      <c r="D435" s="1109" t="s">
        <v>46</v>
      </c>
      <c r="E435" s="1098" t="s">
        <v>518</v>
      </c>
      <c r="F435" s="1107" t="s">
        <v>1228</v>
      </c>
      <c r="G435" s="1123" t="s">
        <v>1230</v>
      </c>
      <c r="H435" s="1124" t="s">
        <v>5743</v>
      </c>
      <c r="I435" s="1"/>
    </row>
    <row r="436" spans="1:9" ht="25.5" customHeight="1" x14ac:dyDescent="0.2">
      <c r="A436" s="1191"/>
      <c r="B436" s="1337" t="s">
        <v>5354</v>
      </c>
      <c r="C436" s="1337" t="s">
        <v>5355</v>
      </c>
      <c r="D436" s="1324" t="s">
        <v>46</v>
      </c>
      <c r="E436" s="1333" t="s">
        <v>442</v>
      </c>
      <c r="F436" s="1107" t="s">
        <v>1116</v>
      </c>
      <c r="G436" s="1341" t="s">
        <v>1111</v>
      </c>
      <c r="H436" s="1337" t="s">
        <v>1338</v>
      </c>
      <c r="I436" s="1"/>
    </row>
    <row r="437" spans="1:9" ht="25.5" customHeight="1" x14ac:dyDescent="0.2">
      <c r="A437" s="1338"/>
      <c r="B437" s="1338"/>
      <c r="C437" s="1338"/>
      <c r="D437" s="1325"/>
      <c r="E437" s="1335"/>
      <c r="F437" s="1107" t="s">
        <v>1117</v>
      </c>
      <c r="G437" s="1320"/>
      <c r="H437" s="1338"/>
      <c r="I437" s="12"/>
    </row>
    <row r="438" spans="1:9" ht="75" customHeight="1" x14ac:dyDescent="0.2">
      <c r="A438" s="1261" t="s">
        <v>99</v>
      </c>
      <c r="B438" s="1107" t="s">
        <v>237</v>
      </c>
      <c r="C438" s="1107" t="s">
        <v>53</v>
      </c>
      <c r="D438" s="1109" t="s">
        <v>46</v>
      </c>
      <c r="E438" s="1098" t="s">
        <v>50</v>
      </c>
      <c r="F438" s="1107" t="s">
        <v>1240</v>
      </c>
      <c r="G438" s="1109" t="s">
        <v>1241</v>
      </c>
      <c r="H438" s="1107" t="s">
        <v>5642</v>
      </c>
      <c r="I438" s="1"/>
    </row>
    <row r="439" spans="1:9" ht="112.5" customHeight="1" x14ac:dyDescent="0.2">
      <c r="A439" s="1363"/>
      <c r="B439" s="1107" t="s">
        <v>238</v>
      </c>
      <c r="C439" s="1107" t="s">
        <v>340</v>
      </c>
      <c r="D439" s="1109" t="s">
        <v>46</v>
      </c>
      <c r="E439" s="1098" t="s">
        <v>49</v>
      </c>
      <c r="F439" s="1107" t="s">
        <v>1240</v>
      </c>
      <c r="G439" s="1109" t="s">
        <v>1241</v>
      </c>
      <c r="H439" s="1107" t="s">
        <v>5642</v>
      </c>
      <c r="I439" s="1"/>
    </row>
    <row r="440" spans="1:9" ht="112.5" customHeight="1" x14ac:dyDescent="0.2">
      <c r="A440" s="1363"/>
      <c r="B440" s="1107" t="s">
        <v>239</v>
      </c>
      <c r="C440" s="1107" t="s">
        <v>51</v>
      </c>
      <c r="D440" s="1109" t="s">
        <v>46</v>
      </c>
      <c r="E440" s="1098" t="s">
        <v>52</v>
      </c>
      <c r="F440" s="1107" t="s">
        <v>1240</v>
      </c>
      <c r="G440" s="1109" t="s">
        <v>1241</v>
      </c>
      <c r="H440" s="1107" t="s">
        <v>5642</v>
      </c>
      <c r="I440" s="1"/>
    </row>
    <row r="441" spans="1:9" ht="36.75" customHeight="1" x14ac:dyDescent="0.2">
      <c r="A441" s="1363"/>
      <c r="B441" s="1324" t="s">
        <v>5356</v>
      </c>
      <c r="C441" s="1337" t="s">
        <v>5357</v>
      </c>
      <c r="D441" s="1360" t="s">
        <v>46</v>
      </c>
      <c r="E441" s="1341" t="s">
        <v>50</v>
      </c>
      <c r="F441" s="1107" t="s">
        <v>5358</v>
      </c>
      <c r="G441" s="1109" t="s">
        <v>1269</v>
      </c>
      <c r="H441" s="1107" t="s">
        <v>5752</v>
      </c>
      <c r="I441" s="1"/>
    </row>
    <row r="442" spans="1:9" ht="36.75" customHeight="1" x14ac:dyDescent="0.2">
      <c r="A442" s="1363"/>
      <c r="B442" s="1189"/>
      <c r="C442" s="1191"/>
      <c r="D442" s="1361"/>
      <c r="E442" s="1184"/>
      <c r="F442" s="1107" t="s">
        <v>5359</v>
      </c>
      <c r="G442" s="1109" t="s">
        <v>5360</v>
      </c>
      <c r="H442" s="1107" t="s">
        <v>5753</v>
      </c>
      <c r="I442" s="12"/>
    </row>
    <row r="443" spans="1:9" ht="36.75" customHeight="1" x14ac:dyDescent="0.2">
      <c r="A443" s="1363"/>
      <c r="B443" s="1189"/>
      <c r="C443" s="1191"/>
      <c r="D443" s="1361"/>
      <c r="E443" s="1184"/>
      <c r="F443" s="1107" t="s">
        <v>5361</v>
      </c>
      <c r="G443" s="1109" t="s">
        <v>5362</v>
      </c>
      <c r="H443" s="1132" t="s">
        <v>5754</v>
      </c>
      <c r="I443" s="12"/>
    </row>
    <row r="444" spans="1:9" ht="36.75" customHeight="1" x14ac:dyDescent="0.2">
      <c r="A444" s="1363"/>
      <c r="B444" s="1325"/>
      <c r="C444" s="1338"/>
      <c r="D444" s="1362"/>
      <c r="E444" s="1320"/>
      <c r="F444" s="1107" t="s">
        <v>5363</v>
      </c>
      <c r="G444" s="1109" t="s">
        <v>1235</v>
      </c>
      <c r="H444" s="1132" t="s">
        <v>5755</v>
      </c>
      <c r="I444" s="12"/>
    </row>
    <row r="445" spans="1:9" ht="34.5" customHeight="1" x14ac:dyDescent="0.2">
      <c r="A445" s="1363"/>
      <c r="B445" s="1324" t="s">
        <v>5364</v>
      </c>
      <c r="C445" s="1337" t="s">
        <v>5365</v>
      </c>
      <c r="D445" s="1360" t="s">
        <v>46</v>
      </c>
      <c r="E445" s="1341" t="s">
        <v>50</v>
      </c>
      <c r="F445" s="1107" t="s">
        <v>5366</v>
      </c>
      <c r="G445" s="1109" t="s">
        <v>5367</v>
      </c>
      <c r="H445" s="1132" t="s">
        <v>5756</v>
      </c>
      <c r="I445" s="1"/>
    </row>
    <row r="446" spans="1:9" ht="34.5" customHeight="1" x14ac:dyDescent="0.2">
      <c r="A446" s="1363"/>
      <c r="B446" s="1189"/>
      <c r="C446" s="1191"/>
      <c r="D446" s="1361"/>
      <c r="E446" s="1184"/>
      <c r="F446" s="1107" t="s">
        <v>5368</v>
      </c>
      <c r="G446" s="1109" t="s">
        <v>5362</v>
      </c>
      <c r="H446" s="1132" t="s">
        <v>5757</v>
      </c>
      <c r="I446" s="12"/>
    </row>
    <row r="447" spans="1:9" ht="34.5" customHeight="1" x14ac:dyDescent="0.2">
      <c r="A447" s="1363"/>
      <c r="B447" s="1325"/>
      <c r="C447" s="1338"/>
      <c r="D447" s="1362"/>
      <c r="E447" s="1320"/>
      <c r="F447" s="1107" t="s">
        <v>5369</v>
      </c>
      <c r="G447" s="1109" t="s">
        <v>1230</v>
      </c>
      <c r="H447" s="1132" t="s">
        <v>5758</v>
      </c>
      <c r="I447" s="12"/>
    </row>
    <row r="448" spans="1:9" ht="41.25" customHeight="1" x14ac:dyDescent="0.2">
      <c r="A448" s="1363"/>
      <c r="B448" s="1324" t="s">
        <v>5370</v>
      </c>
      <c r="C448" s="1337" t="s">
        <v>5371</v>
      </c>
      <c r="D448" s="1360" t="s">
        <v>46</v>
      </c>
      <c r="E448" s="1341" t="s">
        <v>50</v>
      </c>
      <c r="F448" s="1107" t="s">
        <v>5358</v>
      </c>
      <c r="G448" s="1109" t="s">
        <v>5372</v>
      </c>
      <c r="H448" s="1107" t="s">
        <v>5752</v>
      </c>
      <c r="I448" s="1"/>
    </row>
    <row r="449" spans="1:9" ht="33.75" customHeight="1" x14ac:dyDescent="0.2">
      <c r="A449" s="1363"/>
      <c r="B449" s="1189"/>
      <c r="C449" s="1191"/>
      <c r="D449" s="1361"/>
      <c r="E449" s="1184"/>
      <c r="F449" s="1107" t="s">
        <v>5359</v>
      </c>
      <c r="G449" s="1109" t="s">
        <v>5373</v>
      </c>
      <c r="H449" s="1132" t="s">
        <v>5753</v>
      </c>
      <c r="I449" s="12"/>
    </row>
    <row r="450" spans="1:9" ht="33.75" customHeight="1" x14ac:dyDescent="0.2">
      <c r="A450" s="1363"/>
      <c r="B450" s="1189"/>
      <c r="C450" s="1191"/>
      <c r="D450" s="1361"/>
      <c r="E450" s="1184"/>
      <c r="F450" s="1107" t="s">
        <v>5361</v>
      </c>
      <c r="G450" s="1109" t="s">
        <v>5362</v>
      </c>
      <c r="H450" s="1132" t="s">
        <v>5754</v>
      </c>
      <c r="I450" s="12"/>
    </row>
    <row r="451" spans="1:9" ht="33.75" customHeight="1" x14ac:dyDescent="0.2">
      <c r="A451" s="1364"/>
      <c r="B451" s="1325"/>
      <c r="C451" s="1338"/>
      <c r="D451" s="1362"/>
      <c r="E451" s="1320"/>
      <c r="F451" s="1107" t="s">
        <v>5363</v>
      </c>
      <c r="G451" s="1109" t="s">
        <v>1230</v>
      </c>
      <c r="H451" s="1107" t="s">
        <v>5755</v>
      </c>
      <c r="I451" s="12"/>
    </row>
    <row r="452" spans="1:9" s="195" customFormat="1" ht="15" customHeight="1" x14ac:dyDescent="0.25">
      <c r="A452" s="1358" t="s">
        <v>100</v>
      </c>
      <c r="B452" s="1359"/>
      <c r="C452" s="1359"/>
      <c r="D452" s="1359"/>
      <c r="E452" s="1359"/>
      <c r="F452" s="1359"/>
      <c r="G452" s="1359"/>
      <c r="H452" s="1359"/>
    </row>
    <row r="453" spans="1:9" ht="92.25" customHeight="1" x14ac:dyDescent="0.2">
      <c r="A453" s="1337" t="s">
        <v>101</v>
      </c>
      <c r="B453" s="1107" t="s">
        <v>240</v>
      </c>
      <c r="C453" s="1108" t="s">
        <v>902</v>
      </c>
      <c r="D453" s="1098" t="s">
        <v>21</v>
      </c>
      <c r="E453" s="1098" t="s">
        <v>22</v>
      </c>
      <c r="F453" s="1116" t="s">
        <v>1228</v>
      </c>
      <c r="G453" s="1123" t="s">
        <v>1230</v>
      </c>
      <c r="H453" s="1124" t="s">
        <v>5759</v>
      </c>
      <c r="I453" s="1"/>
    </row>
    <row r="454" spans="1:9" ht="27.75" customHeight="1" x14ac:dyDescent="0.2">
      <c r="A454" s="1191"/>
      <c r="B454" s="1324" t="s">
        <v>241</v>
      </c>
      <c r="C454" s="1337" t="s">
        <v>1340</v>
      </c>
      <c r="D454" s="1341" t="s">
        <v>55</v>
      </c>
      <c r="E454" s="1341" t="s">
        <v>345</v>
      </c>
      <c r="F454" s="1133" t="s">
        <v>1169</v>
      </c>
      <c r="G454" s="1341" t="s">
        <v>1170</v>
      </c>
      <c r="H454" s="1337" t="s">
        <v>1338</v>
      </c>
      <c r="I454" s="1"/>
    </row>
    <row r="455" spans="1:9" ht="27.75" customHeight="1" x14ac:dyDescent="0.2">
      <c r="A455" s="1191"/>
      <c r="B455" s="1189"/>
      <c r="C455" s="1191"/>
      <c r="D455" s="1184"/>
      <c r="E455" s="1184"/>
      <c r="F455" s="1133" t="s">
        <v>1171</v>
      </c>
      <c r="G455" s="1320"/>
      <c r="H455" s="1191"/>
      <c r="I455" s="12"/>
    </row>
    <row r="456" spans="1:9" ht="27.75" customHeight="1" x14ac:dyDescent="0.2">
      <c r="A456" s="1191"/>
      <c r="B456" s="1189"/>
      <c r="C456" s="1191"/>
      <c r="D456" s="1184"/>
      <c r="E456" s="1184"/>
      <c r="F456" s="1133" t="s">
        <v>1172</v>
      </c>
      <c r="G456" s="1341" t="s">
        <v>1173</v>
      </c>
      <c r="H456" s="1191"/>
      <c r="I456" s="12"/>
    </row>
    <row r="457" spans="1:9" ht="27.75" customHeight="1" x14ac:dyDescent="0.2">
      <c r="A457" s="1191"/>
      <c r="B457" s="1325"/>
      <c r="C457" s="1338"/>
      <c r="D457" s="1320"/>
      <c r="E457" s="1320"/>
      <c r="F457" s="1133" t="s">
        <v>1174</v>
      </c>
      <c r="G457" s="1320"/>
      <c r="H457" s="1338"/>
      <c r="I457" s="12"/>
    </row>
    <row r="458" spans="1:9" ht="47.25" customHeight="1" x14ac:dyDescent="0.2">
      <c r="A458" s="1191"/>
      <c r="B458" s="1098" t="s">
        <v>445</v>
      </c>
      <c r="C458" s="1134" t="s">
        <v>5466</v>
      </c>
      <c r="D458" s="1135" t="s">
        <v>46</v>
      </c>
      <c r="E458" s="1136" t="s">
        <v>5760</v>
      </c>
      <c r="F458" s="1107" t="s">
        <v>1253</v>
      </c>
      <c r="G458" s="1136" t="s">
        <v>1111</v>
      </c>
      <c r="H458" s="1137" t="s">
        <v>5761</v>
      </c>
      <c r="I458" s="1"/>
    </row>
    <row r="459" spans="1:9" ht="59.25" customHeight="1" x14ac:dyDescent="0.2">
      <c r="A459" s="1191"/>
      <c r="B459" s="1098" t="s">
        <v>513</v>
      </c>
      <c r="C459" s="1134" t="s">
        <v>1071</v>
      </c>
      <c r="D459" s="1135" t="s">
        <v>46</v>
      </c>
      <c r="E459" s="1136" t="s">
        <v>514</v>
      </c>
      <c r="F459" s="1137" t="s">
        <v>1115</v>
      </c>
      <c r="G459" s="1098" t="s">
        <v>1111</v>
      </c>
      <c r="H459" s="1108" t="s">
        <v>5740</v>
      </c>
      <c r="I459" s="1"/>
    </row>
    <row r="460" spans="1:9" ht="26.25" customHeight="1" x14ac:dyDescent="0.2">
      <c r="A460" s="1191"/>
      <c r="B460" s="1341" t="s">
        <v>950</v>
      </c>
      <c r="C460" s="1326" t="s">
        <v>955</v>
      </c>
      <c r="D460" s="1352" t="s">
        <v>329</v>
      </c>
      <c r="E460" s="1328" t="s">
        <v>949</v>
      </c>
      <c r="F460" s="1133" t="s">
        <v>1169</v>
      </c>
      <c r="G460" s="1136" t="s">
        <v>1155</v>
      </c>
      <c r="H460" s="1326" t="s">
        <v>5762</v>
      </c>
      <c r="I460" s="1"/>
    </row>
    <row r="461" spans="1:9" ht="26.25" customHeight="1" x14ac:dyDescent="0.2">
      <c r="A461" s="1191"/>
      <c r="B461" s="1184"/>
      <c r="C461" s="1213"/>
      <c r="D461" s="1220"/>
      <c r="E461" s="1221"/>
      <c r="F461" s="1133" t="s">
        <v>1360</v>
      </c>
      <c r="G461" s="1136" t="s">
        <v>1175</v>
      </c>
      <c r="H461" s="1213"/>
      <c r="I461" s="12"/>
    </row>
    <row r="462" spans="1:9" ht="26.25" customHeight="1" x14ac:dyDescent="0.2">
      <c r="A462" s="1191"/>
      <c r="B462" s="1184"/>
      <c r="C462" s="1213"/>
      <c r="D462" s="1220"/>
      <c r="E462" s="1221"/>
      <c r="F462" s="1133" t="s">
        <v>1172</v>
      </c>
      <c r="G462" s="1136" t="s">
        <v>1176</v>
      </c>
      <c r="H462" s="1213"/>
      <c r="I462" s="12"/>
    </row>
    <row r="463" spans="1:9" ht="26.25" customHeight="1" x14ac:dyDescent="0.2">
      <c r="A463" s="1191"/>
      <c r="B463" s="1320"/>
      <c r="C463" s="1327"/>
      <c r="D463" s="1353"/>
      <c r="E463" s="1329"/>
      <c r="F463" s="1133" t="s">
        <v>1177</v>
      </c>
      <c r="G463" s="1136" t="s">
        <v>1178</v>
      </c>
      <c r="H463" s="1327"/>
      <c r="I463" s="12"/>
    </row>
    <row r="464" spans="1:9" ht="32.25" customHeight="1" x14ac:dyDescent="0.2">
      <c r="A464" s="1191"/>
      <c r="B464" s="1341" t="s">
        <v>951</v>
      </c>
      <c r="C464" s="1326" t="s">
        <v>956</v>
      </c>
      <c r="D464" s="1352" t="s">
        <v>46</v>
      </c>
      <c r="E464" s="1328" t="s">
        <v>949</v>
      </c>
      <c r="F464" s="1133" t="s">
        <v>1169</v>
      </c>
      <c r="G464" s="1136" t="s">
        <v>1155</v>
      </c>
      <c r="H464" s="1326" t="s">
        <v>5763</v>
      </c>
      <c r="I464" s="1"/>
    </row>
    <row r="465" spans="1:9" ht="32.25" customHeight="1" x14ac:dyDescent="0.2">
      <c r="A465" s="1191"/>
      <c r="B465" s="1184"/>
      <c r="C465" s="1213"/>
      <c r="D465" s="1220"/>
      <c r="E465" s="1221"/>
      <c r="F465" s="1133" t="s">
        <v>1171</v>
      </c>
      <c r="G465" s="1136" t="s">
        <v>1159</v>
      </c>
      <c r="H465" s="1213"/>
      <c r="I465" s="12"/>
    </row>
    <row r="466" spans="1:9" ht="32.25" customHeight="1" x14ac:dyDescent="0.2">
      <c r="A466" s="1191"/>
      <c r="B466" s="1184"/>
      <c r="C466" s="1213"/>
      <c r="D466" s="1220"/>
      <c r="E466" s="1221"/>
      <c r="F466" s="1133" t="s">
        <v>1172</v>
      </c>
      <c r="G466" s="1136" t="s">
        <v>1179</v>
      </c>
      <c r="H466" s="1213"/>
      <c r="I466" s="12"/>
    </row>
    <row r="467" spans="1:9" ht="32.25" customHeight="1" x14ac:dyDescent="0.2">
      <c r="A467" s="1191"/>
      <c r="B467" s="1320"/>
      <c r="C467" s="1327"/>
      <c r="D467" s="1353"/>
      <c r="E467" s="1329"/>
      <c r="F467" s="1133" t="s">
        <v>1180</v>
      </c>
      <c r="G467" s="1136" t="s">
        <v>1179</v>
      </c>
      <c r="H467" s="1327"/>
      <c r="I467" s="12"/>
    </row>
    <row r="468" spans="1:9" ht="24.75" customHeight="1" x14ac:dyDescent="0.2">
      <c r="A468" s="1191"/>
      <c r="B468" s="1341" t="s">
        <v>952</v>
      </c>
      <c r="C468" s="1326" t="s">
        <v>957</v>
      </c>
      <c r="D468" s="1352" t="s">
        <v>46</v>
      </c>
      <c r="E468" s="1328" t="s">
        <v>949</v>
      </c>
      <c r="F468" s="1133" t="s">
        <v>1169</v>
      </c>
      <c r="G468" s="1136" t="s">
        <v>1181</v>
      </c>
      <c r="H468" s="1326" t="s">
        <v>5764</v>
      </c>
      <c r="I468" s="1"/>
    </row>
    <row r="469" spans="1:9" ht="24.75" customHeight="1" x14ac:dyDescent="0.2">
      <c r="A469" s="1191"/>
      <c r="B469" s="1184"/>
      <c r="C469" s="1213"/>
      <c r="D469" s="1220"/>
      <c r="E469" s="1221"/>
      <c r="F469" s="1133" t="s">
        <v>1171</v>
      </c>
      <c r="G469" s="1136" t="s">
        <v>1175</v>
      </c>
      <c r="H469" s="1213"/>
      <c r="I469" s="12"/>
    </row>
    <row r="470" spans="1:9" ht="24.75" customHeight="1" x14ac:dyDescent="0.2">
      <c r="A470" s="1191"/>
      <c r="B470" s="1184"/>
      <c r="C470" s="1213"/>
      <c r="D470" s="1220"/>
      <c r="E470" s="1221"/>
      <c r="F470" s="1133" t="s">
        <v>1172</v>
      </c>
      <c r="G470" s="1136" t="s">
        <v>1182</v>
      </c>
      <c r="H470" s="1213"/>
      <c r="I470" s="12"/>
    </row>
    <row r="471" spans="1:9" ht="43.5" customHeight="1" x14ac:dyDescent="0.2">
      <c r="A471" s="1191"/>
      <c r="B471" s="1320"/>
      <c r="C471" s="1327"/>
      <c r="D471" s="1353"/>
      <c r="E471" s="1329"/>
      <c r="F471" s="1133" t="s">
        <v>1177</v>
      </c>
      <c r="G471" s="1136" t="s">
        <v>1183</v>
      </c>
      <c r="H471" s="1327"/>
      <c r="I471" s="12"/>
    </row>
    <row r="472" spans="1:9" ht="33.75" customHeight="1" x14ac:dyDescent="0.2">
      <c r="A472" s="1191"/>
      <c r="B472" s="1341" t="s">
        <v>953</v>
      </c>
      <c r="C472" s="1326" t="s">
        <v>5765</v>
      </c>
      <c r="D472" s="1352" t="s">
        <v>329</v>
      </c>
      <c r="E472" s="1328" t="s">
        <v>949</v>
      </c>
      <c r="F472" s="1133" t="s">
        <v>1169</v>
      </c>
      <c r="G472" s="1136" t="s">
        <v>1155</v>
      </c>
      <c r="H472" s="1326" t="s">
        <v>5766</v>
      </c>
      <c r="I472" s="1"/>
    </row>
    <row r="473" spans="1:9" ht="33.75" customHeight="1" x14ac:dyDescent="0.2">
      <c r="A473" s="1191"/>
      <c r="B473" s="1184"/>
      <c r="C473" s="1213"/>
      <c r="D473" s="1220"/>
      <c r="E473" s="1221"/>
      <c r="F473" s="1133" t="s">
        <v>1171</v>
      </c>
      <c r="G473" s="1136" t="s">
        <v>1175</v>
      </c>
      <c r="H473" s="1213"/>
      <c r="I473" s="12"/>
    </row>
    <row r="474" spans="1:9" ht="33.75" customHeight="1" x14ac:dyDescent="0.2">
      <c r="A474" s="1191"/>
      <c r="B474" s="1184"/>
      <c r="C474" s="1213"/>
      <c r="D474" s="1220"/>
      <c r="E474" s="1221"/>
      <c r="F474" s="1133" t="s">
        <v>1172</v>
      </c>
      <c r="G474" s="1136" t="s">
        <v>1179</v>
      </c>
      <c r="H474" s="1213"/>
      <c r="I474" s="12"/>
    </row>
    <row r="475" spans="1:9" ht="33.75" customHeight="1" x14ac:dyDescent="0.2">
      <c r="A475" s="1191"/>
      <c r="B475" s="1320"/>
      <c r="C475" s="1327"/>
      <c r="D475" s="1353"/>
      <c r="E475" s="1329"/>
      <c r="F475" s="1133" t="s">
        <v>1180</v>
      </c>
      <c r="G475" s="1136" t="s">
        <v>1179</v>
      </c>
      <c r="H475" s="1327"/>
      <c r="I475" s="12"/>
    </row>
    <row r="476" spans="1:9" ht="32.25" customHeight="1" x14ac:dyDescent="0.2">
      <c r="A476" s="1191"/>
      <c r="B476" s="1341" t="s">
        <v>954</v>
      </c>
      <c r="C476" s="1326" t="s">
        <v>958</v>
      </c>
      <c r="D476" s="1352" t="s">
        <v>46</v>
      </c>
      <c r="E476" s="1328" t="s">
        <v>949</v>
      </c>
      <c r="F476" s="1133" t="s">
        <v>1169</v>
      </c>
      <c r="G476" s="1136" t="s">
        <v>1181</v>
      </c>
      <c r="H476" s="1326" t="s">
        <v>5767</v>
      </c>
      <c r="I476" s="1"/>
    </row>
    <row r="477" spans="1:9" ht="32.25" customHeight="1" x14ac:dyDescent="0.2">
      <c r="A477" s="1191"/>
      <c r="B477" s="1184"/>
      <c r="C477" s="1213"/>
      <c r="D477" s="1220"/>
      <c r="E477" s="1221"/>
      <c r="F477" s="1133" t="s">
        <v>1171</v>
      </c>
      <c r="G477" s="1136" t="s">
        <v>1175</v>
      </c>
      <c r="H477" s="1213"/>
      <c r="I477" s="12"/>
    </row>
    <row r="478" spans="1:9" ht="32.25" customHeight="1" x14ac:dyDescent="0.2">
      <c r="A478" s="1191"/>
      <c r="B478" s="1184"/>
      <c r="C478" s="1213"/>
      <c r="D478" s="1220"/>
      <c r="E478" s="1221"/>
      <c r="F478" s="1133" t="s">
        <v>1172</v>
      </c>
      <c r="G478" s="1136" t="s">
        <v>1184</v>
      </c>
      <c r="H478" s="1213"/>
      <c r="I478" s="12"/>
    </row>
    <row r="479" spans="1:9" ht="32.25" customHeight="1" x14ac:dyDescent="0.2">
      <c r="A479" s="1191"/>
      <c r="B479" s="1320"/>
      <c r="C479" s="1327"/>
      <c r="D479" s="1353"/>
      <c r="E479" s="1329"/>
      <c r="F479" s="1133" t="s">
        <v>1177</v>
      </c>
      <c r="G479" s="1136" t="s">
        <v>1185</v>
      </c>
      <c r="H479" s="1327"/>
      <c r="I479" s="12"/>
    </row>
    <row r="480" spans="1:9" ht="29.25" customHeight="1" x14ac:dyDescent="0.2">
      <c r="A480" s="1191"/>
      <c r="B480" s="1341" t="s">
        <v>959</v>
      </c>
      <c r="C480" s="1326" t="s">
        <v>5768</v>
      </c>
      <c r="D480" s="1352" t="s">
        <v>329</v>
      </c>
      <c r="E480" s="1328" t="s">
        <v>949</v>
      </c>
      <c r="F480" s="1133" t="s">
        <v>1169</v>
      </c>
      <c r="G480" s="1136" t="s">
        <v>1175</v>
      </c>
      <c r="H480" s="1326" t="s">
        <v>5769</v>
      </c>
      <c r="I480" s="1"/>
    </row>
    <row r="481" spans="1:9" ht="29.25" customHeight="1" x14ac:dyDescent="0.2">
      <c r="A481" s="1191"/>
      <c r="B481" s="1184"/>
      <c r="C481" s="1213"/>
      <c r="D481" s="1220"/>
      <c r="E481" s="1221"/>
      <c r="F481" s="1133" t="s">
        <v>1171</v>
      </c>
      <c r="G481" s="1136" t="s">
        <v>1159</v>
      </c>
      <c r="H481" s="1213"/>
      <c r="I481" s="12"/>
    </row>
    <row r="482" spans="1:9" ht="29.25" customHeight="1" x14ac:dyDescent="0.2">
      <c r="A482" s="1191"/>
      <c r="B482" s="1184"/>
      <c r="C482" s="1213"/>
      <c r="D482" s="1220"/>
      <c r="E482" s="1221"/>
      <c r="F482" s="1133" t="s">
        <v>1172</v>
      </c>
      <c r="G482" s="1136" t="s">
        <v>1186</v>
      </c>
      <c r="H482" s="1213"/>
      <c r="I482" s="12"/>
    </row>
    <row r="483" spans="1:9" ht="29.25" customHeight="1" x14ac:dyDescent="0.2">
      <c r="A483" s="1191"/>
      <c r="B483" s="1320"/>
      <c r="C483" s="1327"/>
      <c r="D483" s="1353"/>
      <c r="E483" s="1329"/>
      <c r="F483" s="1133" t="s">
        <v>1180</v>
      </c>
      <c r="G483" s="1136" t="s">
        <v>1186</v>
      </c>
      <c r="H483" s="1327"/>
      <c r="I483" s="12"/>
    </row>
    <row r="484" spans="1:9" ht="28.5" customHeight="1" x14ac:dyDescent="0.2">
      <c r="A484" s="1191"/>
      <c r="B484" s="1341" t="s">
        <v>960</v>
      </c>
      <c r="C484" s="1326" t="s">
        <v>963</v>
      </c>
      <c r="D484" s="1352" t="s">
        <v>329</v>
      </c>
      <c r="E484" s="1328" t="s">
        <v>949</v>
      </c>
      <c r="F484" s="1133" t="s">
        <v>1169</v>
      </c>
      <c r="G484" s="1136" t="s">
        <v>1159</v>
      </c>
      <c r="H484" s="1326" t="s">
        <v>5770</v>
      </c>
      <c r="I484" s="1"/>
    </row>
    <row r="485" spans="1:9" ht="28.5" customHeight="1" x14ac:dyDescent="0.2">
      <c r="A485" s="1191"/>
      <c r="B485" s="1184"/>
      <c r="C485" s="1213"/>
      <c r="D485" s="1220"/>
      <c r="E485" s="1221"/>
      <c r="F485" s="1133" t="s">
        <v>1171</v>
      </c>
      <c r="G485" s="1136" t="s">
        <v>1179</v>
      </c>
      <c r="H485" s="1213"/>
      <c r="I485" s="12"/>
    </row>
    <row r="486" spans="1:9" ht="28.5" customHeight="1" x14ac:dyDescent="0.2">
      <c r="A486" s="1191"/>
      <c r="B486" s="1184"/>
      <c r="C486" s="1213"/>
      <c r="D486" s="1220"/>
      <c r="E486" s="1221"/>
      <c r="F486" s="1133" t="s">
        <v>1172</v>
      </c>
      <c r="G486" s="1136" t="s">
        <v>1186</v>
      </c>
      <c r="H486" s="1213"/>
      <c r="I486" s="12"/>
    </row>
    <row r="487" spans="1:9" ht="28.5" customHeight="1" x14ac:dyDescent="0.2">
      <c r="A487" s="1191"/>
      <c r="B487" s="1320"/>
      <c r="C487" s="1327"/>
      <c r="D487" s="1353"/>
      <c r="E487" s="1329"/>
      <c r="F487" s="1133" t="s">
        <v>1180</v>
      </c>
      <c r="G487" s="1136" t="s">
        <v>1186</v>
      </c>
      <c r="H487" s="1327"/>
      <c r="I487" s="12"/>
    </row>
    <row r="488" spans="1:9" ht="29.25" customHeight="1" x14ac:dyDescent="0.2">
      <c r="A488" s="1191"/>
      <c r="B488" s="1341" t="s">
        <v>961</v>
      </c>
      <c r="C488" s="1326" t="s">
        <v>5374</v>
      </c>
      <c r="D488" s="1352" t="s">
        <v>55</v>
      </c>
      <c r="E488" s="1328" t="s">
        <v>949</v>
      </c>
      <c r="F488" s="1133" t="s">
        <v>1169</v>
      </c>
      <c r="G488" s="1136" t="s">
        <v>1179</v>
      </c>
      <c r="H488" s="1326" t="s">
        <v>5770</v>
      </c>
      <c r="I488" s="1"/>
    </row>
    <row r="489" spans="1:9" ht="29.25" customHeight="1" x14ac:dyDescent="0.2">
      <c r="A489" s="1191"/>
      <c r="B489" s="1184"/>
      <c r="C489" s="1213"/>
      <c r="D489" s="1220"/>
      <c r="E489" s="1221"/>
      <c r="F489" s="1133" t="s">
        <v>1171</v>
      </c>
      <c r="G489" s="1136" t="s">
        <v>1179</v>
      </c>
      <c r="H489" s="1213"/>
      <c r="I489" s="12"/>
    </row>
    <row r="490" spans="1:9" ht="29.25" customHeight="1" x14ac:dyDescent="0.2">
      <c r="A490" s="1191"/>
      <c r="B490" s="1184"/>
      <c r="C490" s="1213"/>
      <c r="D490" s="1220"/>
      <c r="E490" s="1221"/>
      <c r="F490" s="1133" t="s">
        <v>1172</v>
      </c>
      <c r="G490" s="1136" t="s">
        <v>1187</v>
      </c>
      <c r="H490" s="1213"/>
      <c r="I490" s="12"/>
    </row>
    <row r="491" spans="1:9" ht="29.25" customHeight="1" x14ac:dyDescent="0.2">
      <c r="A491" s="1191"/>
      <c r="B491" s="1320"/>
      <c r="C491" s="1327"/>
      <c r="D491" s="1353"/>
      <c r="E491" s="1329"/>
      <c r="F491" s="1138" t="s">
        <v>1174</v>
      </c>
      <c r="G491" s="1139" t="s">
        <v>1186</v>
      </c>
      <c r="H491" s="1327"/>
      <c r="I491" s="12"/>
    </row>
    <row r="492" spans="1:9" ht="33" customHeight="1" x14ac:dyDescent="0.2">
      <c r="A492" s="1191"/>
      <c r="B492" s="1341" t="s">
        <v>962</v>
      </c>
      <c r="C492" s="1326" t="s">
        <v>964</v>
      </c>
      <c r="D492" s="1352" t="s">
        <v>55</v>
      </c>
      <c r="E492" s="1328" t="s">
        <v>949</v>
      </c>
      <c r="F492" s="1137" t="s">
        <v>1188</v>
      </c>
      <c r="G492" s="1136" t="s">
        <v>1189</v>
      </c>
      <c r="H492" s="1326" t="s">
        <v>5467</v>
      </c>
      <c r="I492" s="1"/>
    </row>
    <row r="493" spans="1:9" ht="33" customHeight="1" x14ac:dyDescent="0.2">
      <c r="A493" s="1191"/>
      <c r="B493" s="1184"/>
      <c r="C493" s="1213"/>
      <c r="D493" s="1220"/>
      <c r="E493" s="1221"/>
      <c r="F493" s="1137" t="s">
        <v>1190</v>
      </c>
      <c r="G493" s="1136" t="s">
        <v>1191</v>
      </c>
      <c r="H493" s="1213"/>
      <c r="I493" s="12"/>
    </row>
    <row r="494" spans="1:9" ht="33" customHeight="1" x14ac:dyDescent="0.2">
      <c r="A494" s="1191"/>
      <c r="B494" s="1320"/>
      <c r="C494" s="1327"/>
      <c r="D494" s="1353"/>
      <c r="E494" s="1329"/>
      <c r="F494" s="1140" t="s">
        <v>1172</v>
      </c>
      <c r="G494" s="1098" t="s">
        <v>1191</v>
      </c>
      <c r="H494" s="1327"/>
      <c r="I494" s="12"/>
    </row>
    <row r="495" spans="1:9" ht="103.5" customHeight="1" x14ac:dyDescent="0.2">
      <c r="A495" s="1191"/>
      <c r="B495" s="1341" t="s">
        <v>907</v>
      </c>
      <c r="C495" s="1326" t="s">
        <v>908</v>
      </c>
      <c r="D495" s="1352" t="s">
        <v>46</v>
      </c>
      <c r="E495" s="1328" t="s">
        <v>50</v>
      </c>
      <c r="F495" s="1116" t="s">
        <v>1231</v>
      </c>
      <c r="G495" s="1123" t="s">
        <v>1156</v>
      </c>
      <c r="H495" s="1107" t="s">
        <v>5771</v>
      </c>
      <c r="I495" s="1"/>
    </row>
    <row r="496" spans="1:9" ht="32.25" customHeight="1" x14ac:dyDescent="0.2">
      <c r="A496" s="1191"/>
      <c r="B496" s="1320"/>
      <c r="C496" s="1327"/>
      <c r="D496" s="1353"/>
      <c r="E496" s="1329"/>
      <c r="F496" s="1116" t="s">
        <v>1143</v>
      </c>
      <c r="G496" s="1123" t="s">
        <v>1230</v>
      </c>
      <c r="H496" s="1116" t="s">
        <v>5772</v>
      </c>
      <c r="I496" s="12"/>
    </row>
    <row r="497" spans="1:9" ht="45" customHeight="1" x14ac:dyDescent="0.2">
      <c r="A497" s="1338"/>
      <c r="B497" s="1098" t="s">
        <v>1274</v>
      </c>
      <c r="C497" s="1134" t="s">
        <v>5468</v>
      </c>
      <c r="D497" s="1135" t="s">
        <v>46</v>
      </c>
      <c r="E497" s="1136" t="s">
        <v>5760</v>
      </c>
      <c r="F497" s="1107" t="s">
        <v>1253</v>
      </c>
      <c r="G497" s="1141" t="s">
        <v>1111</v>
      </c>
      <c r="H497" s="1108" t="s">
        <v>5773</v>
      </c>
      <c r="I497" s="1"/>
    </row>
    <row r="498" spans="1:9" ht="45" customHeight="1" x14ac:dyDescent="0.2">
      <c r="A498" s="1337" t="s">
        <v>102</v>
      </c>
      <c r="B498" s="1098" t="s">
        <v>1248</v>
      </c>
      <c r="C498" s="1108" t="s">
        <v>1249</v>
      </c>
      <c r="D498" s="1142" t="s">
        <v>46</v>
      </c>
      <c r="E498" s="1109" t="s">
        <v>32</v>
      </c>
      <c r="F498" s="1140" t="s">
        <v>1250</v>
      </c>
      <c r="G498" s="1141" t="s">
        <v>1111</v>
      </c>
      <c r="H498" s="1107" t="s">
        <v>5774</v>
      </c>
      <c r="I498" s="1"/>
    </row>
    <row r="499" spans="1:9" ht="33.75" customHeight="1" x14ac:dyDescent="0.2">
      <c r="A499" s="1191"/>
      <c r="B499" s="1324" t="s">
        <v>242</v>
      </c>
      <c r="C499" s="1356" t="s">
        <v>901</v>
      </c>
      <c r="D499" s="1341" t="s">
        <v>17</v>
      </c>
      <c r="E499" s="1341" t="s">
        <v>22</v>
      </c>
      <c r="F499" s="1116" t="s">
        <v>1228</v>
      </c>
      <c r="G499" s="1123" t="s">
        <v>1229</v>
      </c>
      <c r="H499" s="1354" t="s">
        <v>5375</v>
      </c>
      <c r="I499" s="1"/>
    </row>
    <row r="500" spans="1:9" ht="78" customHeight="1" x14ac:dyDescent="0.2">
      <c r="A500" s="1191"/>
      <c r="B500" s="1325"/>
      <c r="C500" s="1357"/>
      <c r="D500" s="1320"/>
      <c r="E500" s="1320"/>
      <c r="F500" s="1116" t="s">
        <v>1143</v>
      </c>
      <c r="G500" s="1123" t="s">
        <v>1242</v>
      </c>
      <c r="H500" s="1355"/>
      <c r="I500" s="12"/>
    </row>
    <row r="501" spans="1:9" ht="49.5" customHeight="1" x14ac:dyDescent="0.2">
      <c r="A501" s="1191"/>
      <c r="B501" s="1098" t="s">
        <v>1251</v>
      </c>
      <c r="C501" s="1118" t="s">
        <v>1252</v>
      </c>
      <c r="D501" s="1109" t="s">
        <v>46</v>
      </c>
      <c r="E501" s="1109" t="s">
        <v>339</v>
      </c>
      <c r="F501" s="1108" t="s">
        <v>1253</v>
      </c>
      <c r="G501" s="1141" t="s">
        <v>1227</v>
      </c>
      <c r="H501" s="1107" t="s">
        <v>5469</v>
      </c>
      <c r="I501" s="1"/>
    </row>
    <row r="502" spans="1:9" ht="49.5" customHeight="1" x14ac:dyDescent="0.2">
      <c r="A502" s="1191"/>
      <c r="B502" s="1098" t="s">
        <v>1254</v>
      </c>
      <c r="C502" s="1108" t="s">
        <v>1255</v>
      </c>
      <c r="D502" s="1142" t="s">
        <v>46</v>
      </c>
      <c r="E502" s="1142" t="s">
        <v>32</v>
      </c>
      <c r="F502" s="1108" t="s">
        <v>1253</v>
      </c>
      <c r="G502" s="1141" t="s">
        <v>1155</v>
      </c>
      <c r="H502" s="1107" t="s">
        <v>5469</v>
      </c>
      <c r="I502" s="1"/>
    </row>
    <row r="503" spans="1:9" ht="46.5" customHeight="1" x14ac:dyDescent="0.2">
      <c r="A503" s="1337" t="s">
        <v>104</v>
      </c>
      <c r="B503" s="1324" t="s">
        <v>398</v>
      </c>
      <c r="C503" s="1326" t="s">
        <v>539</v>
      </c>
      <c r="D503" s="1352" t="s">
        <v>46</v>
      </c>
      <c r="E503" s="1328" t="s">
        <v>447</v>
      </c>
      <c r="F503" s="1134" t="s">
        <v>1223</v>
      </c>
      <c r="G503" s="1136" t="s">
        <v>1224</v>
      </c>
      <c r="H503" s="1137" t="s">
        <v>5775</v>
      </c>
      <c r="I503" s="1"/>
    </row>
    <row r="504" spans="1:9" ht="36.75" customHeight="1" x14ac:dyDescent="0.2">
      <c r="A504" s="1338"/>
      <c r="B504" s="1325"/>
      <c r="C504" s="1327"/>
      <c r="D504" s="1353"/>
      <c r="E504" s="1329"/>
      <c r="F504" s="1134" t="s">
        <v>1335</v>
      </c>
      <c r="G504" s="1136" t="s">
        <v>1558</v>
      </c>
      <c r="H504" s="1137" t="s">
        <v>5776</v>
      </c>
      <c r="I504" s="12"/>
    </row>
    <row r="505" spans="1:9" ht="48.75" customHeight="1" x14ac:dyDescent="0.2">
      <c r="A505" s="1337" t="s">
        <v>1328</v>
      </c>
      <c r="B505" s="1324" t="s">
        <v>1329</v>
      </c>
      <c r="C505" s="1345" t="s">
        <v>1330</v>
      </c>
      <c r="D505" s="1333" t="s">
        <v>55</v>
      </c>
      <c r="E505" s="1333" t="s">
        <v>1331</v>
      </c>
      <c r="F505" s="1134" t="s">
        <v>1332</v>
      </c>
      <c r="G505" s="1136" t="s">
        <v>1161</v>
      </c>
      <c r="H505" s="1143" t="s">
        <v>5470</v>
      </c>
      <c r="I505" s="1"/>
    </row>
    <row r="506" spans="1:9" ht="36.75" customHeight="1" x14ac:dyDescent="0.2">
      <c r="A506" s="1191"/>
      <c r="B506" s="1189"/>
      <c r="C506" s="1193"/>
      <c r="D506" s="1334"/>
      <c r="E506" s="1334"/>
      <c r="F506" s="1134" t="s">
        <v>1333</v>
      </c>
      <c r="G506" s="1136" t="s">
        <v>1227</v>
      </c>
      <c r="H506" s="1144" t="s">
        <v>5471</v>
      </c>
      <c r="I506" s="12"/>
    </row>
    <row r="507" spans="1:9" ht="36.75" customHeight="1" x14ac:dyDescent="0.2">
      <c r="A507" s="1191"/>
      <c r="B507" s="1325"/>
      <c r="C507" s="1346"/>
      <c r="D507" s="1335"/>
      <c r="E507" s="1335"/>
      <c r="F507" s="1134" t="s">
        <v>1334</v>
      </c>
      <c r="G507" s="1136" t="s">
        <v>1200</v>
      </c>
      <c r="H507" s="1137" t="s">
        <v>5777</v>
      </c>
      <c r="I507" s="12"/>
    </row>
    <row r="508" spans="1:9" ht="70.5" customHeight="1" x14ac:dyDescent="0.2">
      <c r="A508" s="1191"/>
      <c r="B508" s="1324" t="s">
        <v>5472</v>
      </c>
      <c r="C508" s="1345" t="s">
        <v>5473</v>
      </c>
      <c r="D508" s="1333" t="s">
        <v>55</v>
      </c>
      <c r="E508" s="1333" t="s">
        <v>3346</v>
      </c>
      <c r="F508" s="1134" t="s">
        <v>1332</v>
      </c>
      <c r="G508" s="1136" t="s">
        <v>1226</v>
      </c>
      <c r="H508" s="1143" t="s">
        <v>5474</v>
      </c>
      <c r="I508" s="1"/>
    </row>
    <row r="509" spans="1:9" ht="23.25" customHeight="1" x14ac:dyDescent="0.2">
      <c r="A509" s="1191"/>
      <c r="B509" s="1189"/>
      <c r="C509" s="1193"/>
      <c r="D509" s="1334"/>
      <c r="E509" s="1334"/>
      <c r="F509" s="1134" t="s">
        <v>1333</v>
      </c>
      <c r="G509" s="1136" t="s">
        <v>1227</v>
      </c>
      <c r="H509" s="1144" t="s">
        <v>5475</v>
      </c>
      <c r="I509" s="12"/>
    </row>
    <row r="510" spans="1:9" ht="36.75" customHeight="1" x14ac:dyDescent="0.2">
      <c r="A510" s="1191"/>
      <c r="B510" s="1325"/>
      <c r="C510" s="1346"/>
      <c r="D510" s="1335"/>
      <c r="E510" s="1335"/>
      <c r="F510" s="1134" t="s">
        <v>1334</v>
      </c>
      <c r="G510" s="1136" t="s">
        <v>1200</v>
      </c>
      <c r="H510" s="1137" t="s">
        <v>5778</v>
      </c>
      <c r="I510" s="12"/>
    </row>
    <row r="511" spans="1:9" ht="30.75" customHeight="1" x14ac:dyDescent="0.2">
      <c r="A511" s="1191"/>
      <c r="B511" s="1324" t="s">
        <v>5476</v>
      </c>
      <c r="C511" s="1345" t="s">
        <v>5477</v>
      </c>
      <c r="D511" s="1333" t="s">
        <v>46</v>
      </c>
      <c r="E511" s="1333" t="s">
        <v>5478</v>
      </c>
      <c r="F511" s="1134" t="s">
        <v>1332</v>
      </c>
      <c r="G511" s="1136" t="s">
        <v>1226</v>
      </c>
      <c r="H511" s="1137" t="s">
        <v>5479</v>
      </c>
      <c r="I511" s="1"/>
    </row>
    <row r="512" spans="1:9" ht="30.75" customHeight="1" x14ac:dyDescent="0.2">
      <c r="A512" s="1191"/>
      <c r="B512" s="1189"/>
      <c r="C512" s="1193"/>
      <c r="D512" s="1334"/>
      <c r="E512" s="1334"/>
      <c r="F512" s="1134" t="s">
        <v>1333</v>
      </c>
      <c r="G512" s="1136" t="s">
        <v>1227</v>
      </c>
      <c r="H512" s="1326" t="s">
        <v>5779</v>
      </c>
      <c r="I512" s="12"/>
    </row>
    <row r="513" spans="1:9" ht="30.75" customHeight="1" x14ac:dyDescent="0.2">
      <c r="A513" s="1338"/>
      <c r="B513" s="1325"/>
      <c r="C513" s="1346"/>
      <c r="D513" s="1335"/>
      <c r="E513" s="1335"/>
      <c r="F513" s="1134" t="s">
        <v>1334</v>
      </c>
      <c r="G513" s="1136" t="s">
        <v>1200</v>
      </c>
      <c r="H513" s="1327"/>
      <c r="I513" s="12"/>
    </row>
    <row r="514" spans="1:9" ht="36" customHeight="1" x14ac:dyDescent="0.2">
      <c r="A514" s="1191" t="s">
        <v>243</v>
      </c>
      <c r="B514" s="1324" t="s">
        <v>395</v>
      </c>
      <c r="C514" s="1326" t="s">
        <v>848</v>
      </c>
      <c r="D514" s="1328" t="s">
        <v>55</v>
      </c>
      <c r="E514" s="1328" t="s">
        <v>394</v>
      </c>
      <c r="F514" s="1134" t="s">
        <v>1223</v>
      </c>
      <c r="G514" s="1136" t="s">
        <v>1224</v>
      </c>
      <c r="H514" s="1137" t="s">
        <v>5780</v>
      </c>
      <c r="I514" s="1"/>
    </row>
    <row r="515" spans="1:9" ht="36" customHeight="1" x14ac:dyDescent="0.2">
      <c r="A515" s="1191"/>
      <c r="B515" s="1325"/>
      <c r="C515" s="1327"/>
      <c r="D515" s="1329"/>
      <c r="E515" s="1329"/>
      <c r="F515" s="1134" t="s">
        <v>1335</v>
      </c>
      <c r="G515" s="1136" t="s">
        <v>1558</v>
      </c>
      <c r="H515" s="1137" t="s">
        <v>5778</v>
      </c>
      <c r="I515" s="12"/>
    </row>
    <row r="516" spans="1:9" ht="23.25" customHeight="1" x14ac:dyDescent="0.2">
      <c r="A516" s="1191"/>
      <c r="B516" s="1324" t="s">
        <v>943</v>
      </c>
      <c r="C516" s="1326" t="s">
        <v>5480</v>
      </c>
      <c r="D516" s="1330" t="s">
        <v>46</v>
      </c>
      <c r="E516" s="1333" t="s">
        <v>56</v>
      </c>
      <c r="F516" s="1133" t="s">
        <v>1169</v>
      </c>
      <c r="G516" s="1341" t="s">
        <v>1170</v>
      </c>
      <c r="H516" s="1350" t="s">
        <v>1338</v>
      </c>
      <c r="I516" s="1"/>
    </row>
    <row r="517" spans="1:9" ht="23.25" customHeight="1" x14ac:dyDescent="0.2">
      <c r="A517" s="1191"/>
      <c r="B517" s="1189"/>
      <c r="C517" s="1213"/>
      <c r="D517" s="1331"/>
      <c r="E517" s="1334"/>
      <c r="F517" s="1133" t="s">
        <v>1171</v>
      </c>
      <c r="G517" s="1320"/>
      <c r="H517" s="1210"/>
      <c r="I517" s="12"/>
    </row>
    <row r="518" spans="1:9" ht="23.25" customHeight="1" x14ac:dyDescent="0.2">
      <c r="A518" s="1191"/>
      <c r="B518" s="1189"/>
      <c r="C518" s="1213"/>
      <c r="D518" s="1331"/>
      <c r="E518" s="1334"/>
      <c r="F518" s="1133" t="s">
        <v>1172</v>
      </c>
      <c r="G518" s="1341" t="s">
        <v>1173</v>
      </c>
      <c r="H518" s="1210"/>
      <c r="I518" s="12"/>
    </row>
    <row r="519" spans="1:9" ht="23.25" customHeight="1" x14ac:dyDescent="0.2">
      <c r="A519" s="1191"/>
      <c r="B519" s="1325"/>
      <c r="C519" s="1327"/>
      <c r="D519" s="1332"/>
      <c r="E519" s="1335"/>
      <c r="F519" s="1133" t="s">
        <v>1177</v>
      </c>
      <c r="G519" s="1320"/>
      <c r="H519" s="1351"/>
      <c r="I519" s="12"/>
    </row>
    <row r="520" spans="1:9" ht="27" customHeight="1" x14ac:dyDescent="0.2">
      <c r="A520" s="1191"/>
      <c r="B520" s="1324" t="s">
        <v>944</v>
      </c>
      <c r="C520" s="1326" t="s">
        <v>945</v>
      </c>
      <c r="D520" s="1330" t="s">
        <v>46</v>
      </c>
      <c r="E520" s="1333" t="s">
        <v>56</v>
      </c>
      <c r="F520" s="1133" t="s">
        <v>1169</v>
      </c>
      <c r="G520" s="1341" t="s">
        <v>1170</v>
      </c>
      <c r="H520" s="1337" t="s">
        <v>5642</v>
      </c>
      <c r="I520" s="1"/>
    </row>
    <row r="521" spans="1:9" ht="27" customHeight="1" x14ac:dyDescent="0.2">
      <c r="A521" s="1191"/>
      <c r="B521" s="1189"/>
      <c r="C521" s="1213"/>
      <c r="D521" s="1331"/>
      <c r="E521" s="1334"/>
      <c r="F521" s="1133" t="s">
        <v>1171</v>
      </c>
      <c r="G521" s="1320"/>
      <c r="H521" s="1191"/>
      <c r="I521" s="12"/>
    </row>
    <row r="522" spans="1:9" ht="27" customHeight="1" x14ac:dyDescent="0.2">
      <c r="A522" s="1191"/>
      <c r="B522" s="1189"/>
      <c r="C522" s="1213"/>
      <c r="D522" s="1331"/>
      <c r="E522" s="1334"/>
      <c r="F522" s="1133" t="s">
        <v>1172</v>
      </c>
      <c r="G522" s="1341" t="s">
        <v>1173</v>
      </c>
      <c r="H522" s="1191"/>
      <c r="I522" s="12"/>
    </row>
    <row r="523" spans="1:9" ht="27" customHeight="1" x14ac:dyDescent="0.2">
      <c r="A523" s="1338"/>
      <c r="B523" s="1325"/>
      <c r="C523" s="1327"/>
      <c r="D523" s="1332"/>
      <c r="E523" s="1335"/>
      <c r="F523" s="1133" t="s">
        <v>1174</v>
      </c>
      <c r="G523" s="1320"/>
      <c r="H523" s="1338"/>
      <c r="I523" s="12"/>
    </row>
    <row r="524" spans="1:9" ht="19.5" customHeight="1" x14ac:dyDescent="0.2">
      <c r="A524" s="1337" t="s">
        <v>105</v>
      </c>
      <c r="B524" s="1324" t="s">
        <v>946</v>
      </c>
      <c r="C524" s="1337" t="s">
        <v>5481</v>
      </c>
      <c r="D524" s="1330" t="s">
        <v>46</v>
      </c>
      <c r="E524" s="1333" t="s">
        <v>56</v>
      </c>
      <c r="F524" s="1133" t="s">
        <v>1169</v>
      </c>
      <c r="G524" s="1341" t="s">
        <v>1170</v>
      </c>
      <c r="H524" s="1337" t="s">
        <v>5642</v>
      </c>
      <c r="I524" s="1"/>
    </row>
    <row r="525" spans="1:9" ht="19.5" customHeight="1" x14ac:dyDescent="0.2">
      <c r="A525" s="1191"/>
      <c r="B525" s="1189"/>
      <c r="C525" s="1191"/>
      <c r="D525" s="1331"/>
      <c r="E525" s="1334"/>
      <c r="F525" s="1133" t="s">
        <v>1171</v>
      </c>
      <c r="G525" s="1320"/>
      <c r="H525" s="1191"/>
      <c r="I525" s="12"/>
    </row>
    <row r="526" spans="1:9" ht="19.5" customHeight="1" x14ac:dyDescent="0.2">
      <c r="A526" s="1191"/>
      <c r="B526" s="1189"/>
      <c r="C526" s="1191"/>
      <c r="D526" s="1331"/>
      <c r="E526" s="1334"/>
      <c r="F526" s="1133" t="s">
        <v>1172</v>
      </c>
      <c r="G526" s="1341" t="s">
        <v>1173</v>
      </c>
      <c r="H526" s="1191"/>
      <c r="I526" s="12"/>
    </row>
    <row r="527" spans="1:9" ht="19.5" customHeight="1" x14ac:dyDescent="0.2">
      <c r="A527" s="1338"/>
      <c r="B527" s="1325"/>
      <c r="C527" s="1338"/>
      <c r="D527" s="1332"/>
      <c r="E527" s="1335"/>
      <c r="F527" s="1133" t="s">
        <v>1177</v>
      </c>
      <c r="G527" s="1320"/>
      <c r="H527" s="1338"/>
      <c r="I527" s="12"/>
    </row>
    <row r="528" spans="1:9" ht="30" customHeight="1" x14ac:dyDescent="0.2">
      <c r="A528" s="1337" t="s">
        <v>106</v>
      </c>
      <c r="B528" s="1347" t="s">
        <v>947</v>
      </c>
      <c r="C528" s="1345" t="s">
        <v>948</v>
      </c>
      <c r="D528" s="1330" t="s">
        <v>46</v>
      </c>
      <c r="E528" s="1333" t="s">
        <v>56</v>
      </c>
      <c r="F528" s="1133" t="s">
        <v>1169</v>
      </c>
      <c r="G528" s="1342" t="s">
        <v>1170</v>
      </c>
      <c r="H528" s="1337" t="s">
        <v>5482</v>
      </c>
      <c r="I528" s="1"/>
    </row>
    <row r="529" spans="1:11" ht="24" customHeight="1" x14ac:dyDescent="0.2">
      <c r="A529" s="1191"/>
      <c r="B529" s="1348"/>
      <c r="C529" s="1193"/>
      <c r="D529" s="1331"/>
      <c r="E529" s="1334"/>
      <c r="F529" s="1133" t="s">
        <v>1171</v>
      </c>
      <c r="G529" s="1342"/>
      <c r="H529" s="1191"/>
      <c r="I529" s="12"/>
    </row>
    <row r="530" spans="1:11" ht="24" customHeight="1" x14ac:dyDescent="0.2">
      <c r="A530" s="1191"/>
      <c r="B530" s="1348"/>
      <c r="C530" s="1193"/>
      <c r="D530" s="1331"/>
      <c r="E530" s="1334"/>
      <c r="F530" s="1133" t="s">
        <v>1172</v>
      </c>
      <c r="G530" s="1342" t="s">
        <v>1173</v>
      </c>
      <c r="H530" s="1191"/>
      <c r="I530" s="12"/>
    </row>
    <row r="531" spans="1:11" ht="24" customHeight="1" x14ac:dyDescent="0.2">
      <c r="A531" s="1338"/>
      <c r="B531" s="1349"/>
      <c r="C531" s="1346"/>
      <c r="D531" s="1332"/>
      <c r="E531" s="1335"/>
      <c r="F531" s="1133" t="s">
        <v>1174</v>
      </c>
      <c r="G531" s="1342"/>
      <c r="H531" s="1338"/>
      <c r="I531" s="12"/>
    </row>
    <row r="532" spans="1:11" ht="36" customHeight="1" x14ac:dyDescent="0.2">
      <c r="A532" s="1343" t="s">
        <v>1204</v>
      </c>
      <c r="B532" s="1343" t="s">
        <v>1205</v>
      </c>
      <c r="C532" s="1344" t="s">
        <v>1206</v>
      </c>
      <c r="D532" s="1336" t="s">
        <v>46</v>
      </c>
      <c r="E532" s="1336" t="s">
        <v>72</v>
      </c>
      <c r="F532" s="1108" t="s">
        <v>1198</v>
      </c>
      <c r="G532" s="1142" t="s">
        <v>1199</v>
      </c>
      <c r="H532" s="1345" t="s">
        <v>5781</v>
      </c>
      <c r="I532" s="1"/>
    </row>
    <row r="533" spans="1:11" ht="24" customHeight="1" x14ac:dyDescent="0.2">
      <c r="A533" s="1343"/>
      <c r="B533" s="1343"/>
      <c r="C533" s="1344"/>
      <c r="D533" s="1336"/>
      <c r="E533" s="1336"/>
      <c r="F533" s="1108" t="s">
        <v>1117</v>
      </c>
      <c r="G533" s="1142" t="s">
        <v>1200</v>
      </c>
      <c r="H533" s="1193"/>
      <c r="I533" s="12"/>
    </row>
    <row r="534" spans="1:11" ht="24" customHeight="1" x14ac:dyDescent="0.2">
      <c r="A534" s="1343"/>
      <c r="B534" s="1343"/>
      <c r="C534" s="1344"/>
      <c r="D534" s="1336"/>
      <c r="E534" s="1336"/>
      <c r="F534" s="1108" t="s">
        <v>1201</v>
      </c>
      <c r="G534" s="1336" t="s">
        <v>1202</v>
      </c>
      <c r="H534" s="1193"/>
      <c r="I534" s="12"/>
    </row>
    <row r="535" spans="1:11" ht="24" customHeight="1" x14ac:dyDescent="0.2">
      <c r="A535" s="1343"/>
      <c r="B535" s="1343"/>
      <c r="C535" s="1344"/>
      <c r="D535" s="1336"/>
      <c r="E535" s="1336"/>
      <c r="F535" s="1108" t="s">
        <v>1203</v>
      </c>
      <c r="G535" s="1336"/>
      <c r="H535" s="1346"/>
      <c r="I535" s="12"/>
    </row>
    <row r="536" spans="1:11" ht="24" customHeight="1" x14ac:dyDescent="0.2">
      <c r="A536" s="1337" t="s">
        <v>244</v>
      </c>
      <c r="B536" s="1107" t="s">
        <v>3409</v>
      </c>
      <c r="C536" s="1107" t="s">
        <v>5782</v>
      </c>
      <c r="D536" s="1098" t="s">
        <v>44</v>
      </c>
      <c r="E536" s="1098" t="s">
        <v>22</v>
      </c>
      <c r="F536" s="1116" t="s">
        <v>1228</v>
      </c>
      <c r="G536" s="1123" t="s">
        <v>1230</v>
      </c>
      <c r="H536" s="1145" t="s">
        <v>5706</v>
      </c>
      <c r="I536" s="1"/>
    </row>
    <row r="537" spans="1:11" s="13" customFormat="1" ht="59.25" customHeight="1" x14ac:dyDescent="0.2">
      <c r="A537" s="1191"/>
      <c r="B537" s="1324" t="s">
        <v>396</v>
      </c>
      <c r="C537" s="1339" t="s">
        <v>446</v>
      </c>
      <c r="D537" s="1341" t="s">
        <v>21</v>
      </c>
      <c r="E537" s="1341" t="s">
        <v>22</v>
      </c>
      <c r="F537" s="1116" t="s">
        <v>1228</v>
      </c>
      <c r="G537" s="1123" t="s">
        <v>1239</v>
      </c>
      <c r="H537" s="1124" t="s">
        <v>5350</v>
      </c>
      <c r="I537" s="730"/>
      <c r="J537" s="1027"/>
      <c r="K537" s="1027"/>
    </row>
    <row r="538" spans="1:11" s="13" customFormat="1" ht="100.5" customHeight="1" x14ac:dyDescent="0.2">
      <c r="A538" s="1338"/>
      <c r="B538" s="1325"/>
      <c r="C538" s="1340"/>
      <c r="D538" s="1320"/>
      <c r="E538" s="1320"/>
      <c r="F538" s="1116" t="s">
        <v>1143</v>
      </c>
      <c r="G538" s="1123" t="s">
        <v>1230</v>
      </c>
      <c r="H538" s="1124" t="s">
        <v>5783</v>
      </c>
      <c r="I538" s="1027"/>
      <c r="J538" s="1027"/>
      <c r="K538" s="1027"/>
    </row>
    <row r="539" spans="1:11" ht="11.25" customHeight="1" x14ac:dyDescent="0.2">
      <c r="I539" s="12"/>
    </row>
    <row r="540" spans="1:11" ht="12.75" customHeight="1" x14ac:dyDescent="0.2">
      <c r="A540" s="1318" t="s">
        <v>107</v>
      </c>
      <c r="B540" s="1318"/>
      <c r="C540" s="1318"/>
      <c r="D540" s="1318"/>
      <c r="E540" s="1318"/>
      <c r="F540" s="1318"/>
      <c r="G540" s="1318"/>
      <c r="H540" s="1318"/>
      <c r="I540" s="12"/>
    </row>
    <row r="541" spans="1:11" ht="15" customHeight="1" x14ac:dyDescent="0.2">
      <c r="A541" s="1236" t="s">
        <v>2</v>
      </c>
      <c r="B541" s="1236" t="s">
        <v>3</v>
      </c>
      <c r="C541" s="1236"/>
      <c r="D541" s="1236" t="s">
        <v>4</v>
      </c>
      <c r="E541" s="1236" t="s">
        <v>5</v>
      </c>
      <c r="F541" s="1319" t="s">
        <v>1104</v>
      </c>
      <c r="G541" s="1319" t="s">
        <v>1105</v>
      </c>
      <c r="H541" s="1321" t="s">
        <v>1293</v>
      </c>
      <c r="I541" s="12"/>
    </row>
    <row r="542" spans="1:11" ht="6.75" customHeight="1" x14ac:dyDescent="0.2">
      <c r="A542" s="1236"/>
      <c r="B542" s="1236"/>
      <c r="C542" s="1236"/>
      <c r="D542" s="1236"/>
      <c r="E542" s="1236"/>
      <c r="F542" s="1184"/>
      <c r="G542" s="1184"/>
      <c r="H542" s="1322"/>
      <c r="I542" s="12"/>
    </row>
    <row r="543" spans="1:11" ht="11.25" customHeight="1" x14ac:dyDescent="0.2">
      <c r="A543" s="1236"/>
      <c r="B543" s="1236"/>
      <c r="C543" s="1236"/>
      <c r="D543" s="1236"/>
      <c r="E543" s="1236"/>
      <c r="F543" s="1184"/>
      <c r="G543" s="1184"/>
      <c r="H543" s="1322"/>
      <c r="I543" s="12"/>
    </row>
    <row r="544" spans="1:11" ht="3.75" customHeight="1" x14ac:dyDescent="0.2">
      <c r="A544" s="1236"/>
      <c r="B544" s="1236"/>
      <c r="C544" s="1236"/>
      <c r="D544" s="1236"/>
      <c r="E544" s="1236"/>
      <c r="F544" s="1320"/>
      <c r="G544" s="1320"/>
      <c r="H544" s="1323"/>
      <c r="I544" s="12"/>
    </row>
    <row r="545" spans="1:9" ht="13.5" customHeight="1" x14ac:dyDescent="0.2">
      <c r="A545" s="1055">
        <v>1</v>
      </c>
      <c r="B545" s="1236">
        <v>2</v>
      </c>
      <c r="C545" s="1236"/>
      <c r="D545" s="1055">
        <v>3</v>
      </c>
      <c r="E545" s="1055">
        <v>4</v>
      </c>
      <c r="F545" s="1055"/>
      <c r="G545" s="1055"/>
      <c r="H545" s="1055"/>
      <c r="I545" s="12"/>
    </row>
    <row r="546" spans="1:9" s="213" customFormat="1" ht="12.75" customHeight="1" x14ac:dyDescent="0.2">
      <c r="A546" s="1314" t="s">
        <v>108</v>
      </c>
      <c r="B546" s="1315"/>
      <c r="C546" s="1315"/>
      <c r="D546" s="1315"/>
      <c r="E546" s="1315"/>
      <c r="F546" s="1315"/>
      <c r="G546" s="1315"/>
      <c r="H546" s="1315"/>
    </row>
    <row r="547" spans="1:9" ht="100.5" customHeight="1" x14ac:dyDescent="0.2">
      <c r="A547" s="1253" t="s">
        <v>109</v>
      </c>
      <c r="B547" s="1069" t="s">
        <v>245</v>
      </c>
      <c r="C547" s="1074" t="s">
        <v>317</v>
      </c>
      <c r="D547" s="1021" t="s">
        <v>17</v>
      </c>
      <c r="E547" s="1083" t="s">
        <v>75</v>
      </c>
      <c r="F547" s="1049" t="s">
        <v>1240</v>
      </c>
      <c r="G547" s="1050" t="s">
        <v>1241</v>
      </c>
      <c r="H547" s="1039" t="s">
        <v>5642</v>
      </c>
      <c r="I547" s="1"/>
    </row>
    <row r="548" spans="1:9" ht="75" customHeight="1" x14ac:dyDescent="0.2">
      <c r="A548" s="1254"/>
      <c r="B548" s="1069" t="s">
        <v>5483</v>
      </c>
      <c r="C548" s="1069" t="s">
        <v>5784</v>
      </c>
      <c r="D548" s="1055" t="s">
        <v>7</v>
      </c>
      <c r="E548" s="1055" t="s">
        <v>57</v>
      </c>
      <c r="F548" s="1069" t="s">
        <v>1233</v>
      </c>
      <c r="G548" s="1055" t="s">
        <v>1111</v>
      </c>
      <c r="H548" s="1069" t="s">
        <v>3127</v>
      </c>
      <c r="I548" s="1"/>
    </row>
    <row r="549" spans="1:9" ht="12.75" customHeight="1" x14ac:dyDescent="0.2">
      <c r="A549" s="1316" t="s">
        <v>110</v>
      </c>
      <c r="B549" s="1317"/>
      <c r="C549" s="1317"/>
      <c r="D549" s="1317"/>
      <c r="E549" s="1317"/>
      <c r="F549" s="1317"/>
      <c r="G549" s="1317"/>
      <c r="H549" s="1317"/>
      <c r="I549" s="12"/>
    </row>
    <row r="550" spans="1:9" ht="43.5" customHeight="1" x14ac:dyDescent="0.2">
      <c r="A550" s="1292" t="s">
        <v>111</v>
      </c>
      <c r="B550" s="1069" t="s">
        <v>246</v>
      </c>
      <c r="C550" s="1069" t="s">
        <v>671</v>
      </c>
      <c r="D550" s="1055" t="s">
        <v>48</v>
      </c>
      <c r="E550" s="1055" t="s">
        <v>57</v>
      </c>
      <c r="F550" s="1096" t="s">
        <v>1115</v>
      </c>
      <c r="G550" s="1029" t="s">
        <v>1111</v>
      </c>
      <c r="H550" s="1084" t="s">
        <v>3443</v>
      </c>
      <c r="I550" s="1"/>
    </row>
    <row r="551" spans="1:9" ht="61.5" customHeight="1" x14ac:dyDescent="0.2">
      <c r="A551" s="1293"/>
      <c r="B551" s="1055" t="s">
        <v>352</v>
      </c>
      <c r="C551" s="1074" t="s">
        <v>800</v>
      </c>
      <c r="D551" s="1055" t="s">
        <v>46</v>
      </c>
      <c r="E551" s="1055" t="s">
        <v>57</v>
      </c>
      <c r="F551" s="1096" t="s">
        <v>1115</v>
      </c>
      <c r="G551" s="1029" t="s">
        <v>1111</v>
      </c>
      <c r="H551" s="1084" t="s">
        <v>1506</v>
      </c>
      <c r="I551" s="1"/>
    </row>
    <row r="552" spans="1:9" ht="32.25" customHeight="1" x14ac:dyDescent="0.2">
      <c r="A552" s="1293"/>
      <c r="B552" s="1243" t="s">
        <v>429</v>
      </c>
      <c r="C552" s="1253" t="s">
        <v>769</v>
      </c>
      <c r="D552" s="1243" t="s">
        <v>8</v>
      </c>
      <c r="E552" s="1300" t="s">
        <v>428</v>
      </c>
      <c r="F552" s="1096" t="s">
        <v>1116</v>
      </c>
      <c r="G552" s="1029" t="s">
        <v>1118</v>
      </c>
      <c r="H552" s="1084" t="s">
        <v>2647</v>
      </c>
      <c r="I552" s="1"/>
    </row>
    <row r="553" spans="1:9" ht="32.25" customHeight="1" x14ac:dyDescent="0.2">
      <c r="A553" s="1293"/>
      <c r="B553" s="1245"/>
      <c r="C553" s="1254"/>
      <c r="D553" s="1245"/>
      <c r="E553" s="1301"/>
      <c r="F553" s="1096" t="s">
        <v>1117</v>
      </c>
      <c r="G553" s="1029" t="s">
        <v>1111</v>
      </c>
      <c r="H553" s="1084" t="s">
        <v>1734</v>
      </c>
      <c r="I553" s="12"/>
    </row>
    <row r="554" spans="1:9" ht="35.25" customHeight="1" x14ac:dyDescent="0.2">
      <c r="A554" s="1293"/>
      <c r="B554" s="1055" t="s">
        <v>449</v>
      </c>
      <c r="C554" s="607" t="s">
        <v>512</v>
      </c>
      <c r="D554" s="1057" t="s">
        <v>46</v>
      </c>
      <c r="E554" s="1072" t="s">
        <v>57</v>
      </c>
      <c r="F554" s="1146" t="s">
        <v>1115</v>
      </c>
      <c r="G554" s="1030" t="s">
        <v>1111</v>
      </c>
      <c r="H554" s="1084" t="s">
        <v>5643</v>
      </c>
      <c r="I554" s="1"/>
    </row>
    <row r="555" spans="1:9" ht="30" customHeight="1" x14ac:dyDescent="0.2">
      <c r="A555" s="1293"/>
      <c r="B555" s="1055" t="s">
        <v>471</v>
      </c>
      <c r="C555" s="1074" t="s">
        <v>472</v>
      </c>
      <c r="D555" s="1055" t="s">
        <v>28</v>
      </c>
      <c r="E555" s="1055" t="s">
        <v>57</v>
      </c>
      <c r="F555" s="1069" t="s">
        <v>1119</v>
      </c>
      <c r="G555" s="1085" t="s">
        <v>1120</v>
      </c>
      <c r="H555" s="1084" t="s">
        <v>5642</v>
      </c>
      <c r="I555" s="1"/>
    </row>
    <row r="556" spans="1:9" ht="49.5" customHeight="1" x14ac:dyDescent="0.2">
      <c r="A556" s="1293"/>
      <c r="B556" s="1055" t="s">
        <v>540</v>
      </c>
      <c r="C556" s="1147" t="s">
        <v>803</v>
      </c>
      <c r="D556" s="1058" t="s">
        <v>28</v>
      </c>
      <c r="E556" s="1058" t="s">
        <v>57</v>
      </c>
      <c r="F556" s="1092" t="s">
        <v>1119</v>
      </c>
      <c r="G556" s="1093" t="s">
        <v>1120</v>
      </c>
      <c r="H556" s="1084" t="s">
        <v>5785</v>
      </c>
      <c r="I556" s="1"/>
    </row>
    <row r="557" spans="1:9" ht="42.75" customHeight="1" x14ac:dyDescent="0.2">
      <c r="A557" s="1293"/>
      <c r="B557" s="1055" t="s">
        <v>665</v>
      </c>
      <c r="C557" s="1074" t="s">
        <v>664</v>
      </c>
      <c r="D557" s="1055" t="s">
        <v>46</v>
      </c>
      <c r="E557" s="1055" t="s">
        <v>57</v>
      </c>
      <c r="F557" s="1096" t="s">
        <v>1115</v>
      </c>
      <c r="G557" s="1029" t="s">
        <v>1111</v>
      </c>
      <c r="H557" s="1084" t="s">
        <v>1546</v>
      </c>
      <c r="I557" s="1"/>
    </row>
    <row r="558" spans="1:9" ht="39" customHeight="1" x14ac:dyDescent="0.2">
      <c r="A558" s="1293"/>
      <c r="B558" s="1243" t="s">
        <v>770</v>
      </c>
      <c r="C558" s="1253" t="s">
        <v>1353</v>
      </c>
      <c r="D558" s="1243" t="s">
        <v>46</v>
      </c>
      <c r="E558" s="1255" t="s">
        <v>57</v>
      </c>
      <c r="F558" s="1096" t="s">
        <v>1116</v>
      </c>
      <c r="G558" s="1029" t="s">
        <v>1118</v>
      </c>
      <c r="H558" s="1302" t="s">
        <v>5254</v>
      </c>
      <c r="I558" s="1"/>
    </row>
    <row r="559" spans="1:9" ht="27" customHeight="1" x14ac:dyDescent="0.2">
      <c r="A559" s="1293"/>
      <c r="B559" s="1245"/>
      <c r="C559" s="1254"/>
      <c r="D559" s="1245"/>
      <c r="E559" s="1256"/>
      <c r="F559" s="1096" t="s">
        <v>1117</v>
      </c>
      <c r="G559" s="1029" t="s">
        <v>1111</v>
      </c>
      <c r="H559" s="1303"/>
      <c r="I559" s="12"/>
    </row>
    <row r="560" spans="1:9" ht="54" customHeight="1" x14ac:dyDescent="0.2">
      <c r="A560" s="1293"/>
      <c r="B560" s="1055" t="s">
        <v>615</v>
      </c>
      <c r="C560" s="1074" t="s">
        <v>616</v>
      </c>
      <c r="D560" s="1055" t="s">
        <v>28</v>
      </c>
      <c r="E560" s="1055" t="s">
        <v>57</v>
      </c>
      <c r="F560" s="1096" t="s">
        <v>1121</v>
      </c>
      <c r="G560" s="1029" t="s">
        <v>1120</v>
      </c>
      <c r="H560" s="1084" t="s">
        <v>5786</v>
      </c>
      <c r="I560" s="1"/>
    </row>
    <row r="561" spans="1:9" ht="54" customHeight="1" x14ac:dyDescent="0.2">
      <c r="A561" s="1293"/>
      <c r="B561" s="1055" t="s">
        <v>618</v>
      </c>
      <c r="C561" s="1074" t="s">
        <v>617</v>
      </c>
      <c r="D561" s="1055" t="s">
        <v>28</v>
      </c>
      <c r="E561" s="1055" t="s">
        <v>57</v>
      </c>
      <c r="F561" s="1096" t="s">
        <v>1121</v>
      </c>
      <c r="G561" s="1029" t="s">
        <v>1120</v>
      </c>
      <c r="H561" s="1084" t="s">
        <v>5787</v>
      </c>
      <c r="I561" s="1"/>
    </row>
    <row r="562" spans="1:9" ht="54" customHeight="1" x14ac:dyDescent="0.2">
      <c r="A562" s="1293"/>
      <c r="B562" s="1055" t="s">
        <v>620</v>
      </c>
      <c r="C562" s="1074" t="s">
        <v>619</v>
      </c>
      <c r="D562" s="1055" t="s">
        <v>28</v>
      </c>
      <c r="E562" s="1055" t="s">
        <v>57</v>
      </c>
      <c r="F562" s="1096" t="s">
        <v>1122</v>
      </c>
      <c r="G562" s="1029" t="s">
        <v>1120</v>
      </c>
      <c r="H562" s="1084" t="s">
        <v>5786</v>
      </c>
      <c r="I562" s="1"/>
    </row>
    <row r="563" spans="1:9" ht="54" customHeight="1" x14ac:dyDescent="0.2">
      <c r="A563" s="1293"/>
      <c r="B563" s="1055" t="s">
        <v>622</v>
      </c>
      <c r="C563" s="1074" t="s">
        <v>621</v>
      </c>
      <c r="D563" s="1055" t="s">
        <v>28</v>
      </c>
      <c r="E563" s="1055" t="s">
        <v>57</v>
      </c>
      <c r="F563" s="1096" t="s">
        <v>1121</v>
      </c>
      <c r="G563" s="1029" t="s">
        <v>1120</v>
      </c>
      <c r="H563" s="1084" t="s">
        <v>5788</v>
      </c>
      <c r="I563" s="1"/>
    </row>
    <row r="564" spans="1:9" ht="27.75" customHeight="1" x14ac:dyDescent="0.2">
      <c r="A564" s="1293"/>
      <c r="B564" s="1243" t="s">
        <v>677</v>
      </c>
      <c r="C564" s="1253" t="s">
        <v>676</v>
      </c>
      <c r="D564" s="1243" t="s">
        <v>46</v>
      </c>
      <c r="E564" s="1255" t="s">
        <v>57</v>
      </c>
      <c r="F564" s="1096" t="s">
        <v>1116</v>
      </c>
      <c r="G564" s="1029" t="s">
        <v>1118</v>
      </c>
      <c r="H564" s="1286" t="s">
        <v>3443</v>
      </c>
      <c r="I564" s="1"/>
    </row>
    <row r="565" spans="1:9" ht="27.75" customHeight="1" x14ac:dyDescent="0.2">
      <c r="A565" s="1293"/>
      <c r="B565" s="1245"/>
      <c r="C565" s="1254"/>
      <c r="D565" s="1245"/>
      <c r="E565" s="1256"/>
      <c r="F565" s="1096" t="s">
        <v>1117</v>
      </c>
      <c r="G565" s="1029" t="s">
        <v>1111</v>
      </c>
      <c r="H565" s="1258"/>
      <c r="I565" s="12"/>
    </row>
    <row r="566" spans="1:9" ht="54" customHeight="1" x14ac:dyDescent="0.2">
      <c r="A566" s="1293"/>
      <c r="B566" s="1055" t="s">
        <v>678</v>
      </c>
      <c r="C566" s="1074" t="s">
        <v>679</v>
      </c>
      <c r="D566" s="1055" t="s">
        <v>28</v>
      </c>
      <c r="E566" s="1055" t="s">
        <v>57</v>
      </c>
      <c r="F566" s="1096" t="s">
        <v>1121</v>
      </c>
      <c r="G566" s="1029" t="s">
        <v>1120</v>
      </c>
      <c r="H566" s="1084" t="s">
        <v>5787</v>
      </c>
      <c r="I566" s="1"/>
    </row>
    <row r="567" spans="1:9" ht="54" customHeight="1" x14ac:dyDescent="0.2">
      <c r="A567" s="1293"/>
      <c r="B567" s="1055" t="s">
        <v>680</v>
      </c>
      <c r="C567" s="1074" t="s">
        <v>681</v>
      </c>
      <c r="D567" s="1055" t="s">
        <v>28</v>
      </c>
      <c r="E567" s="1055" t="s">
        <v>57</v>
      </c>
      <c r="F567" s="1096" t="s">
        <v>1121</v>
      </c>
      <c r="G567" s="1029" t="s">
        <v>1120</v>
      </c>
      <c r="H567" s="1084" t="s">
        <v>5788</v>
      </c>
      <c r="I567" s="1"/>
    </row>
    <row r="568" spans="1:9" ht="54" customHeight="1" x14ac:dyDescent="0.2">
      <c r="A568" s="1293"/>
      <c r="B568" s="1055" t="s">
        <v>683</v>
      </c>
      <c r="C568" s="1074" t="s">
        <v>682</v>
      </c>
      <c r="D568" s="1055" t="s">
        <v>28</v>
      </c>
      <c r="E568" s="1055" t="s">
        <v>57</v>
      </c>
      <c r="F568" s="1096" t="s">
        <v>1121</v>
      </c>
      <c r="G568" s="1029" t="s">
        <v>1120</v>
      </c>
      <c r="H568" s="1084" t="s">
        <v>5788</v>
      </c>
      <c r="I568" s="1"/>
    </row>
    <row r="569" spans="1:9" ht="54" customHeight="1" x14ac:dyDescent="0.2">
      <c r="A569" s="1293"/>
      <c r="B569" s="1055" t="s">
        <v>687</v>
      </c>
      <c r="C569" s="1074" t="s">
        <v>684</v>
      </c>
      <c r="D569" s="1055" t="s">
        <v>28</v>
      </c>
      <c r="E569" s="1055" t="s">
        <v>57</v>
      </c>
      <c r="F569" s="1096" t="s">
        <v>1121</v>
      </c>
      <c r="G569" s="1029" t="s">
        <v>1120</v>
      </c>
      <c r="H569" s="1084" t="s">
        <v>5788</v>
      </c>
      <c r="I569" s="1"/>
    </row>
    <row r="570" spans="1:9" ht="54" customHeight="1" x14ac:dyDescent="0.2">
      <c r="A570" s="1293"/>
      <c r="B570" s="1055" t="s">
        <v>688</v>
      </c>
      <c r="C570" s="1074" t="s">
        <v>685</v>
      </c>
      <c r="D570" s="1055" t="s">
        <v>28</v>
      </c>
      <c r="E570" s="1055" t="s">
        <v>57</v>
      </c>
      <c r="F570" s="1096" t="s">
        <v>1121</v>
      </c>
      <c r="G570" s="1029" t="s">
        <v>1120</v>
      </c>
      <c r="H570" s="1084" t="s">
        <v>5788</v>
      </c>
      <c r="I570" s="1"/>
    </row>
    <row r="571" spans="1:9" ht="54" customHeight="1" x14ac:dyDescent="0.2">
      <c r="A571" s="1293"/>
      <c r="B571" s="1055" t="s">
        <v>689</v>
      </c>
      <c r="C571" s="1074" t="s">
        <v>686</v>
      </c>
      <c r="D571" s="1055" t="s">
        <v>28</v>
      </c>
      <c r="E571" s="1055" t="s">
        <v>57</v>
      </c>
      <c r="F571" s="1096" t="s">
        <v>1121</v>
      </c>
      <c r="G571" s="1029" t="s">
        <v>1120</v>
      </c>
      <c r="H571" s="1084" t="s">
        <v>5787</v>
      </c>
      <c r="I571" s="1"/>
    </row>
    <row r="572" spans="1:9" ht="54" customHeight="1" x14ac:dyDescent="0.2">
      <c r="A572" s="1293"/>
      <c r="B572" s="1055" t="s">
        <v>693</v>
      </c>
      <c r="C572" s="1074" t="s">
        <v>690</v>
      </c>
      <c r="D572" s="1055" t="s">
        <v>28</v>
      </c>
      <c r="E572" s="1055" t="s">
        <v>57</v>
      </c>
      <c r="F572" s="1096" t="s">
        <v>1121</v>
      </c>
      <c r="G572" s="1029" t="s">
        <v>1120</v>
      </c>
      <c r="H572" s="1084" t="s">
        <v>5787</v>
      </c>
      <c r="I572" s="1"/>
    </row>
    <row r="573" spans="1:9" ht="54" customHeight="1" x14ac:dyDescent="0.2">
      <c r="A573" s="1293"/>
      <c r="B573" s="1055" t="s">
        <v>694</v>
      </c>
      <c r="C573" s="1074" t="s">
        <v>691</v>
      </c>
      <c r="D573" s="1055" t="s">
        <v>28</v>
      </c>
      <c r="E573" s="1055" t="s">
        <v>57</v>
      </c>
      <c r="F573" s="1096" t="s">
        <v>1121</v>
      </c>
      <c r="G573" s="1029" t="s">
        <v>1120</v>
      </c>
      <c r="H573" s="1084" t="s">
        <v>5787</v>
      </c>
      <c r="I573" s="1"/>
    </row>
    <row r="574" spans="1:9" ht="54" customHeight="1" x14ac:dyDescent="0.2">
      <c r="A574" s="1293"/>
      <c r="B574" s="1055" t="s">
        <v>695</v>
      </c>
      <c r="C574" s="1074" t="s">
        <v>692</v>
      </c>
      <c r="D574" s="1055" t="s">
        <v>28</v>
      </c>
      <c r="E574" s="1055" t="s">
        <v>57</v>
      </c>
      <c r="F574" s="1096" t="s">
        <v>1121</v>
      </c>
      <c r="G574" s="1029" t="s">
        <v>1120</v>
      </c>
      <c r="H574" s="1084" t="s">
        <v>5787</v>
      </c>
      <c r="I574" s="1"/>
    </row>
    <row r="575" spans="1:9" ht="54" customHeight="1" x14ac:dyDescent="0.2">
      <c r="A575" s="1293"/>
      <c r="B575" s="1055" t="s">
        <v>700</v>
      </c>
      <c r="C575" s="1074" t="s">
        <v>696</v>
      </c>
      <c r="D575" s="1055" t="s">
        <v>28</v>
      </c>
      <c r="E575" s="1055" t="s">
        <v>57</v>
      </c>
      <c r="F575" s="1096" t="s">
        <v>1121</v>
      </c>
      <c r="G575" s="1029" t="s">
        <v>1120</v>
      </c>
      <c r="H575" s="1084" t="s">
        <v>5787</v>
      </c>
      <c r="I575" s="1"/>
    </row>
    <row r="576" spans="1:9" ht="54" customHeight="1" x14ac:dyDescent="0.2">
      <c r="A576" s="1293"/>
      <c r="B576" s="1055" t="s">
        <v>701</v>
      </c>
      <c r="C576" s="1074" t="s">
        <v>697</v>
      </c>
      <c r="D576" s="1055" t="s">
        <v>28</v>
      </c>
      <c r="E576" s="1055" t="s">
        <v>57</v>
      </c>
      <c r="F576" s="1096" t="s">
        <v>1121</v>
      </c>
      <c r="G576" s="1029" t="s">
        <v>1120</v>
      </c>
      <c r="H576" s="1084" t="s">
        <v>5787</v>
      </c>
      <c r="I576" s="1"/>
    </row>
    <row r="577" spans="1:9" ht="54" customHeight="1" x14ac:dyDescent="0.2">
      <c r="A577" s="1293"/>
      <c r="B577" s="1055" t="s">
        <v>702</v>
      </c>
      <c r="C577" s="1074" t="s">
        <v>698</v>
      </c>
      <c r="D577" s="1055" t="s">
        <v>28</v>
      </c>
      <c r="E577" s="1055" t="s">
        <v>57</v>
      </c>
      <c r="F577" s="1096" t="s">
        <v>1121</v>
      </c>
      <c r="G577" s="1029" t="s">
        <v>1120</v>
      </c>
      <c r="H577" s="1084" t="s">
        <v>5787</v>
      </c>
      <c r="I577" s="1"/>
    </row>
    <row r="578" spans="1:9" ht="54" customHeight="1" x14ac:dyDescent="0.2">
      <c r="A578" s="1293"/>
      <c r="B578" s="1055" t="s">
        <v>703</v>
      </c>
      <c r="C578" s="1074" t="s">
        <v>699</v>
      </c>
      <c r="D578" s="1055" t="s">
        <v>28</v>
      </c>
      <c r="E578" s="1055" t="s">
        <v>57</v>
      </c>
      <c r="F578" s="1096" t="s">
        <v>1121</v>
      </c>
      <c r="G578" s="1029" t="s">
        <v>1120</v>
      </c>
      <c r="H578" s="1084" t="s">
        <v>5787</v>
      </c>
      <c r="I578" s="1"/>
    </row>
    <row r="579" spans="1:9" ht="27.75" customHeight="1" x14ac:dyDescent="0.2">
      <c r="A579" s="1293"/>
      <c r="B579" s="1243" t="s">
        <v>706</v>
      </c>
      <c r="C579" s="1253" t="s">
        <v>704</v>
      </c>
      <c r="D579" s="1243" t="s">
        <v>46</v>
      </c>
      <c r="E579" s="1255" t="s">
        <v>57</v>
      </c>
      <c r="F579" s="1096" t="s">
        <v>1116</v>
      </c>
      <c r="G579" s="1029" t="s">
        <v>1118</v>
      </c>
      <c r="H579" s="1097" t="s">
        <v>1338</v>
      </c>
      <c r="I579" s="1"/>
    </row>
    <row r="580" spans="1:9" ht="27.75" customHeight="1" x14ac:dyDescent="0.2">
      <c r="A580" s="1293"/>
      <c r="B580" s="1245"/>
      <c r="C580" s="1254"/>
      <c r="D580" s="1245"/>
      <c r="E580" s="1256"/>
      <c r="F580" s="1096" t="s">
        <v>1117</v>
      </c>
      <c r="G580" s="1029" t="s">
        <v>1111</v>
      </c>
      <c r="H580" s="1097" t="s">
        <v>3453</v>
      </c>
      <c r="I580" s="12"/>
    </row>
    <row r="581" spans="1:9" ht="54" customHeight="1" x14ac:dyDescent="0.2">
      <c r="A581" s="1293"/>
      <c r="B581" s="1055" t="s">
        <v>707</v>
      </c>
      <c r="C581" s="1074" t="s">
        <v>705</v>
      </c>
      <c r="D581" s="1055" t="s">
        <v>28</v>
      </c>
      <c r="E581" s="1055" t="s">
        <v>57</v>
      </c>
      <c r="F581" s="1096" t="s">
        <v>1121</v>
      </c>
      <c r="G581" s="1029" t="s">
        <v>1120</v>
      </c>
      <c r="H581" s="1084" t="s">
        <v>5787</v>
      </c>
      <c r="I581" s="1"/>
    </row>
    <row r="582" spans="1:9" ht="54" customHeight="1" x14ac:dyDescent="0.2">
      <c r="A582" s="1293"/>
      <c r="B582" s="1055" t="s">
        <v>709</v>
      </c>
      <c r="C582" s="1074" t="s">
        <v>708</v>
      </c>
      <c r="D582" s="1055" t="s">
        <v>28</v>
      </c>
      <c r="E582" s="1055" t="s">
        <v>57</v>
      </c>
      <c r="F582" s="1096" t="s">
        <v>1121</v>
      </c>
      <c r="G582" s="1029" t="s">
        <v>1120</v>
      </c>
      <c r="H582" s="1084" t="s">
        <v>5787</v>
      </c>
      <c r="I582" s="1"/>
    </row>
    <row r="583" spans="1:9" ht="54" customHeight="1" x14ac:dyDescent="0.2">
      <c r="A583" s="1293"/>
      <c r="B583" s="1055" t="s">
        <v>714</v>
      </c>
      <c r="C583" s="1074" t="s">
        <v>710</v>
      </c>
      <c r="D583" s="1055" t="s">
        <v>28</v>
      </c>
      <c r="E583" s="1055" t="s">
        <v>57</v>
      </c>
      <c r="F583" s="1096" t="s">
        <v>1121</v>
      </c>
      <c r="G583" s="1029" t="s">
        <v>1120</v>
      </c>
      <c r="H583" s="1084" t="s">
        <v>5786</v>
      </c>
      <c r="I583" s="1"/>
    </row>
    <row r="584" spans="1:9" ht="54" customHeight="1" x14ac:dyDescent="0.2">
      <c r="A584" s="1293"/>
      <c r="B584" s="1055" t="s">
        <v>715</v>
      </c>
      <c r="C584" s="1074" t="s">
        <v>711</v>
      </c>
      <c r="D584" s="1055" t="s">
        <v>28</v>
      </c>
      <c r="E584" s="1055" t="s">
        <v>57</v>
      </c>
      <c r="F584" s="1096" t="s">
        <v>1121</v>
      </c>
      <c r="G584" s="1029" t="s">
        <v>1120</v>
      </c>
      <c r="H584" s="1084" t="s">
        <v>5787</v>
      </c>
      <c r="I584" s="1"/>
    </row>
    <row r="585" spans="1:9" ht="54" customHeight="1" x14ac:dyDescent="0.2">
      <c r="A585" s="1293"/>
      <c r="B585" s="1055" t="s">
        <v>716</v>
      </c>
      <c r="C585" s="1074" t="s">
        <v>712</v>
      </c>
      <c r="D585" s="1055" t="s">
        <v>28</v>
      </c>
      <c r="E585" s="1055" t="s">
        <v>57</v>
      </c>
      <c r="F585" s="1096" t="s">
        <v>1121</v>
      </c>
      <c r="G585" s="1029" t="s">
        <v>1120</v>
      </c>
      <c r="H585" s="1084" t="s">
        <v>5787</v>
      </c>
      <c r="I585" s="1"/>
    </row>
    <row r="586" spans="1:9" ht="54" customHeight="1" x14ac:dyDescent="0.2">
      <c r="A586" s="1293"/>
      <c r="B586" s="1055" t="s">
        <v>717</v>
      </c>
      <c r="C586" s="1074" t="s">
        <v>713</v>
      </c>
      <c r="D586" s="1055" t="s">
        <v>28</v>
      </c>
      <c r="E586" s="1055" t="s">
        <v>57</v>
      </c>
      <c r="F586" s="1096" t="s">
        <v>1121</v>
      </c>
      <c r="G586" s="1029" t="s">
        <v>1120</v>
      </c>
      <c r="H586" s="1084" t="s">
        <v>5787</v>
      </c>
      <c r="I586" s="1"/>
    </row>
    <row r="587" spans="1:9" ht="54" customHeight="1" x14ac:dyDescent="0.2">
      <c r="A587" s="1293"/>
      <c r="B587" s="1055" t="s">
        <v>723</v>
      </c>
      <c r="C587" s="1074" t="s">
        <v>718</v>
      </c>
      <c r="D587" s="1055" t="s">
        <v>28</v>
      </c>
      <c r="E587" s="1055" t="s">
        <v>57</v>
      </c>
      <c r="F587" s="1096" t="s">
        <v>1121</v>
      </c>
      <c r="G587" s="1029" t="s">
        <v>1120</v>
      </c>
      <c r="H587" s="1084" t="s">
        <v>5787</v>
      </c>
      <c r="I587" s="1"/>
    </row>
    <row r="588" spans="1:9" ht="54" customHeight="1" x14ac:dyDescent="0.2">
      <c r="A588" s="1293"/>
      <c r="B588" s="1055" t="s">
        <v>724</v>
      </c>
      <c r="C588" s="1074" t="s">
        <v>719</v>
      </c>
      <c r="D588" s="1055" t="s">
        <v>28</v>
      </c>
      <c r="E588" s="1055" t="s">
        <v>57</v>
      </c>
      <c r="F588" s="1096" t="s">
        <v>1121</v>
      </c>
      <c r="G588" s="1029" t="s">
        <v>1120</v>
      </c>
      <c r="H588" s="1084" t="s">
        <v>5787</v>
      </c>
      <c r="I588" s="1"/>
    </row>
    <row r="589" spans="1:9" ht="54" customHeight="1" x14ac:dyDescent="0.2">
      <c r="A589" s="1293"/>
      <c r="B589" s="1055" t="s">
        <v>725</v>
      </c>
      <c r="C589" s="1074" t="s">
        <v>720</v>
      </c>
      <c r="D589" s="1055" t="s">
        <v>28</v>
      </c>
      <c r="E589" s="1055" t="s">
        <v>57</v>
      </c>
      <c r="F589" s="1096" t="s">
        <v>1121</v>
      </c>
      <c r="G589" s="1029" t="s">
        <v>1120</v>
      </c>
      <c r="H589" s="1084" t="s">
        <v>5788</v>
      </c>
      <c r="I589" s="1"/>
    </row>
    <row r="590" spans="1:9" ht="54" customHeight="1" x14ac:dyDescent="0.2">
      <c r="A590" s="1293"/>
      <c r="B590" s="1055" t="s">
        <v>726</v>
      </c>
      <c r="C590" s="1074" t="s">
        <v>721</v>
      </c>
      <c r="D590" s="1055" t="s">
        <v>28</v>
      </c>
      <c r="E590" s="1055" t="s">
        <v>57</v>
      </c>
      <c r="F590" s="1096" t="s">
        <v>1121</v>
      </c>
      <c r="G590" s="1029" t="s">
        <v>1120</v>
      </c>
      <c r="H590" s="1084" t="s">
        <v>5788</v>
      </c>
      <c r="I590" s="1"/>
    </row>
    <row r="591" spans="1:9" ht="54" customHeight="1" x14ac:dyDescent="0.2">
      <c r="A591" s="1293"/>
      <c r="B591" s="1055" t="s">
        <v>727</v>
      </c>
      <c r="C591" s="1074" t="s">
        <v>722</v>
      </c>
      <c r="D591" s="1055" t="s">
        <v>28</v>
      </c>
      <c r="E591" s="1055" t="s">
        <v>57</v>
      </c>
      <c r="F591" s="1096" t="s">
        <v>1121</v>
      </c>
      <c r="G591" s="1029" t="s">
        <v>1120</v>
      </c>
      <c r="H591" s="1084" t="s">
        <v>5788</v>
      </c>
      <c r="I591" s="1"/>
    </row>
    <row r="592" spans="1:9" ht="54" customHeight="1" x14ac:dyDescent="0.2">
      <c r="A592" s="1293"/>
      <c r="B592" s="1055" t="s">
        <v>728</v>
      </c>
      <c r="C592" s="1074" t="s">
        <v>731</v>
      </c>
      <c r="D592" s="1055" t="s">
        <v>28</v>
      </c>
      <c r="E592" s="1055" t="s">
        <v>57</v>
      </c>
      <c r="F592" s="1096" t="s">
        <v>1121</v>
      </c>
      <c r="G592" s="1029" t="s">
        <v>1120</v>
      </c>
      <c r="H592" s="1084" t="s">
        <v>5787</v>
      </c>
      <c r="I592" s="1"/>
    </row>
    <row r="593" spans="1:9" ht="54" customHeight="1" x14ac:dyDescent="0.2">
      <c r="A593" s="1293"/>
      <c r="B593" s="1055" t="s">
        <v>729</v>
      </c>
      <c r="C593" s="1074" t="s">
        <v>732</v>
      </c>
      <c r="D593" s="1055" t="s">
        <v>28</v>
      </c>
      <c r="E593" s="1055" t="s">
        <v>57</v>
      </c>
      <c r="F593" s="1096" t="s">
        <v>1121</v>
      </c>
      <c r="G593" s="1029" t="s">
        <v>1120</v>
      </c>
      <c r="H593" s="1084" t="s">
        <v>5787</v>
      </c>
      <c r="I593" s="1"/>
    </row>
    <row r="594" spans="1:9" ht="54" customHeight="1" x14ac:dyDescent="0.2">
      <c r="A594" s="1293"/>
      <c r="B594" s="1055" t="s">
        <v>730</v>
      </c>
      <c r="C594" s="1074" t="s">
        <v>733</v>
      </c>
      <c r="D594" s="1055" t="s">
        <v>28</v>
      </c>
      <c r="E594" s="1055" t="s">
        <v>57</v>
      </c>
      <c r="F594" s="1096" t="s">
        <v>1121</v>
      </c>
      <c r="G594" s="1029" t="s">
        <v>1120</v>
      </c>
      <c r="H594" s="1084" t="s">
        <v>5787</v>
      </c>
      <c r="I594" s="1"/>
    </row>
    <row r="595" spans="1:9" ht="54" customHeight="1" x14ac:dyDescent="0.2">
      <c r="A595" s="1293"/>
      <c r="B595" s="1055" t="s">
        <v>734</v>
      </c>
      <c r="C595" s="1074" t="s">
        <v>735</v>
      </c>
      <c r="D595" s="1055" t="s">
        <v>28</v>
      </c>
      <c r="E595" s="1055" t="s">
        <v>57</v>
      </c>
      <c r="F595" s="1096" t="s">
        <v>1121</v>
      </c>
      <c r="G595" s="1029" t="s">
        <v>1120</v>
      </c>
      <c r="H595" s="1084" t="s">
        <v>5787</v>
      </c>
      <c r="I595" s="1"/>
    </row>
    <row r="596" spans="1:9" ht="54" customHeight="1" x14ac:dyDescent="0.2">
      <c r="A596" s="1293"/>
      <c r="B596" s="1055" t="s">
        <v>737</v>
      </c>
      <c r="C596" s="1074" t="s">
        <v>736</v>
      </c>
      <c r="D596" s="1055" t="s">
        <v>28</v>
      </c>
      <c r="E596" s="1055" t="s">
        <v>57</v>
      </c>
      <c r="F596" s="1096" t="s">
        <v>1121</v>
      </c>
      <c r="G596" s="1029" t="s">
        <v>1120</v>
      </c>
      <c r="H596" s="1084" t="s">
        <v>5787</v>
      </c>
      <c r="I596" s="1"/>
    </row>
    <row r="597" spans="1:9" ht="54" customHeight="1" x14ac:dyDescent="0.2">
      <c r="A597" s="1293"/>
      <c r="B597" s="1055" t="s">
        <v>738</v>
      </c>
      <c r="C597" s="1074" t="s">
        <v>740</v>
      </c>
      <c r="D597" s="1055" t="s">
        <v>28</v>
      </c>
      <c r="E597" s="1055" t="s">
        <v>57</v>
      </c>
      <c r="F597" s="1096" t="s">
        <v>1121</v>
      </c>
      <c r="G597" s="1029" t="s">
        <v>1120</v>
      </c>
      <c r="H597" s="1084" t="s">
        <v>5787</v>
      </c>
      <c r="I597" s="1"/>
    </row>
    <row r="598" spans="1:9" ht="54" customHeight="1" x14ac:dyDescent="0.2">
      <c r="A598" s="1293"/>
      <c r="B598" s="1055" t="s">
        <v>739</v>
      </c>
      <c r="C598" s="1074" t="s">
        <v>741</v>
      </c>
      <c r="D598" s="1055" t="s">
        <v>28</v>
      </c>
      <c r="E598" s="1055" t="s">
        <v>57</v>
      </c>
      <c r="F598" s="1096" t="s">
        <v>1121</v>
      </c>
      <c r="G598" s="1029" t="s">
        <v>1120</v>
      </c>
      <c r="H598" s="1084" t="s">
        <v>5788</v>
      </c>
      <c r="I598" s="1"/>
    </row>
    <row r="599" spans="1:9" ht="33" customHeight="1" x14ac:dyDescent="0.2">
      <c r="A599" s="1293"/>
      <c r="B599" s="1055" t="s">
        <v>749</v>
      </c>
      <c r="C599" s="1074" t="s">
        <v>742</v>
      </c>
      <c r="D599" s="1055" t="s">
        <v>28</v>
      </c>
      <c r="E599" s="1055" t="s">
        <v>57</v>
      </c>
      <c r="F599" s="1096" t="s">
        <v>1121</v>
      </c>
      <c r="G599" s="1029" t="s">
        <v>1120</v>
      </c>
      <c r="H599" s="1084" t="s">
        <v>5788</v>
      </c>
      <c r="I599" s="1"/>
    </row>
    <row r="600" spans="1:9" ht="33" customHeight="1" x14ac:dyDescent="0.2">
      <c r="A600" s="1293"/>
      <c r="B600" s="1243" t="s">
        <v>750</v>
      </c>
      <c r="C600" s="1253" t="s">
        <v>5484</v>
      </c>
      <c r="D600" s="1243" t="s">
        <v>46</v>
      </c>
      <c r="E600" s="1255" t="s">
        <v>57</v>
      </c>
      <c r="F600" s="1096" t="s">
        <v>1116</v>
      </c>
      <c r="G600" s="1029" t="s">
        <v>1118</v>
      </c>
      <c r="H600" s="1084" t="s">
        <v>1338</v>
      </c>
      <c r="I600" s="1"/>
    </row>
    <row r="601" spans="1:9" ht="33" customHeight="1" x14ac:dyDescent="0.2">
      <c r="A601" s="1293"/>
      <c r="B601" s="1245"/>
      <c r="C601" s="1254"/>
      <c r="D601" s="1245"/>
      <c r="E601" s="1256"/>
      <c r="F601" s="1096" t="s">
        <v>1117</v>
      </c>
      <c r="G601" s="1029" t="s">
        <v>1111</v>
      </c>
      <c r="H601" s="1084" t="s">
        <v>5790</v>
      </c>
      <c r="I601" s="12"/>
    </row>
    <row r="602" spans="1:9" ht="31.5" customHeight="1" x14ac:dyDescent="0.2">
      <c r="A602" s="1293"/>
      <c r="B602" s="1243" t="s">
        <v>751</v>
      </c>
      <c r="C602" s="1253" t="s">
        <v>743</v>
      </c>
      <c r="D602" s="1243" t="s">
        <v>46</v>
      </c>
      <c r="E602" s="1255" t="s">
        <v>764</v>
      </c>
      <c r="F602" s="1096" t="s">
        <v>1116</v>
      </c>
      <c r="G602" s="1029" t="s">
        <v>1118</v>
      </c>
      <c r="H602" s="1097" t="s">
        <v>2647</v>
      </c>
      <c r="I602" s="1"/>
    </row>
    <row r="603" spans="1:9" ht="31.5" customHeight="1" x14ac:dyDescent="0.2">
      <c r="A603" s="1293"/>
      <c r="B603" s="1245"/>
      <c r="C603" s="1254"/>
      <c r="D603" s="1245"/>
      <c r="E603" s="1256"/>
      <c r="F603" s="1096" t="s">
        <v>1123</v>
      </c>
      <c r="G603" s="1029" t="s">
        <v>1111</v>
      </c>
      <c r="H603" s="1097" t="s">
        <v>1734</v>
      </c>
      <c r="I603" s="12"/>
    </row>
    <row r="604" spans="1:9" ht="24" customHeight="1" x14ac:dyDescent="0.2">
      <c r="A604" s="1293"/>
      <c r="B604" s="1243" t="s">
        <v>752</v>
      </c>
      <c r="C604" s="1253" t="s">
        <v>744</v>
      </c>
      <c r="D604" s="1243" t="s">
        <v>46</v>
      </c>
      <c r="E604" s="1255" t="s">
        <v>764</v>
      </c>
      <c r="F604" s="1096" t="s">
        <v>1116</v>
      </c>
      <c r="G604" s="1029" t="s">
        <v>1118</v>
      </c>
      <c r="H604" s="1084" t="s">
        <v>2647</v>
      </c>
      <c r="I604" s="1"/>
    </row>
    <row r="605" spans="1:9" ht="24" customHeight="1" x14ac:dyDescent="0.2">
      <c r="A605" s="1293"/>
      <c r="B605" s="1245"/>
      <c r="C605" s="1254"/>
      <c r="D605" s="1245"/>
      <c r="E605" s="1256"/>
      <c r="F605" s="1096" t="s">
        <v>1117</v>
      </c>
      <c r="G605" s="1029" t="s">
        <v>1111</v>
      </c>
      <c r="H605" s="1084" t="s">
        <v>1734</v>
      </c>
      <c r="I605" s="12"/>
    </row>
    <row r="606" spans="1:9" ht="27.75" customHeight="1" x14ac:dyDescent="0.2">
      <c r="A606" s="1293"/>
      <c r="B606" s="1243" t="s">
        <v>753</v>
      </c>
      <c r="C606" s="1253" t="s">
        <v>745</v>
      </c>
      <c r="D606" s="1243" t="s">
        <v>46</v>
      </c>
      <c r="E606" s="1255" t="s">
        <v>764</v>
      </c>
      <c r="F606" s="1096" t="s">
        <v>1116</v>
      </c>
      <c r="G606" s="1029" t="s">
        <v>1118</v>
      </c>
      <c r="H606" s="1084" t="s">
        <v>2647</v>
      </c>
      <c r="I606" s="1"/>
    </row>
    <row r="607" spans="1:9" ht="27.75" customHeight="1" x14ac:dyDescent="0.2">
      <c r="A607" s="1293"/>
      <c r="B607" s="1245"/>
      <c r="C607" s="1254"/>
      <c r="D607" s="1245"/>
      <c r="E607" s="1256"/>
      <c r="F607" s="1096" t="s">
        <v>1117</v>
      </c>
      <c r="G607" s="1029" t="s">
        <v>1111</v>
      </c>
      <c r="H607" s="1084" t="s">
        <v>1734</v>
      </c>
      <c r="I607" s="12"/>
    </row>
    <row r="608" spans="1:9" ht="29.25" customHeight="1" x14ac:dyDescent="0.2">
      <c r="A608" s="1293"/>
      <c r="B608" s="1243" t="s">
        <v>754</v>
      </c>
      <c r="C608" s="1253" t="s">
        <v>746</v>
      </c>
      <c r="D608" s="1243" t="s">
        <v>46</v>
      </c>
      <c r="E608" s="1255" t="s">
        <v>764</v>
      </c>
      <c r="F608" s="1096" t="s">
        <v>1116</v>
      </c>
      <c r="G608" s="1029" t="s">
        <v>1118</v>
      </c>
      <c r="H608" s="1084" t="s">
        <v>2647</v>
      </c>
      <c r="I608" s="1"/>
    </row>
    <row r="609" spans="1:9" ht="29.25" customHeight="1" x14ac:dyDescent="0.2">
      <c r="A609" s="1293"/>
      <c r="B609" s="1245"/>
      <c r="C609" s="1254"/>
      <c r="D609" s="1245"/>
      <c r="E609" s="1256"/>
      <c r="F609" s="1096" t="s">
        <v>1117</v>
      </c>
      <c r="G609" s="1029" t="s">
        <v>1111</v>
      </c>
      <c r="H609" s="1084" t="s">
        <v>1734</v>
      </c>
      <c r="I609" s="12"/>
    </row>
    <row r="610" spans="1:9" ht="24.75" customHeight="1" x14ac:dyDescent="0.2">
      <c r="A610" s="1293"/>
      <c r="B610" s="1243" t="s">
        <v>755</v>
      </c>
      <c r="C610" s="1253" t="s">
        <v>747</v>
      </c>
      <c r="D610" s="1243" t="s">
        <v>46</v>
      </c>
      <c r="E610" s="1255" t="s">
        <v>764</v>
      </c>
      <c r="F610" s="1096" t="s">
        <v>1116</v>
      </c>
      <c r="G610" s="1029" t="s">
        <v>1118</v>
      </c>
      <c r="H610" s="1084" t="s">
        <v>1733</v>
      </c>
      <c r="I610" s="1"/>
    </row>
    <row r="611" spans="1:9" ht="24.75" customHeight="1" x14ac:dyDescent="0.2">
      <c r="A611" s="1293"/>
      <c r="B611" s="1245"/>
      <c r="C611" s="1254"/>
      <c r="D611" s="1245"/>
      <c r="E611" s="1256"/>
      <c r="F611" s="1096" t="s">
        <v>1117</v>
      </c>
      <c r="G611" s="1029" t="s">
        <v>1111</v>
      </c>
      <c r="H611" s="1084" t="s">
        <v>1734</v>
      </c>
      <c r="I611" s="12"/>
    </row>
    <row r="612" spans="1:9" ht="23.25" customHeight="1" x14ac:dyDescent="0.2">
      <c r="A612" s="1293"/>
      <c r="B612" s="1243" t="s">
        <v>756</v>
      </c>
      <c r="C612" s="1253" t="s">
        <v>748</v>
      </c>
      <c r="D612" s="1243" t="s">
        <v>46</v>
      </c>
      <c r="E612" s="1255" t="s">
        <v>764</v>
      </c>
      <c r="F612" s="1096" t="s">
        <v>1116</v>
      </c>
      <c r="G612" s="1029" t="s">
        <v>1118</v>
      </c>
      <c r="H612" s="1023" t="s">
        <v>2647</v>
      </c>
      <c r="I612" s="1"/>
    </row>
    <row r="613" spans="1:9" ht="23.25" customHeight="1" x14ac:dyDescent="0.2">
      <c r="A613" s="1293"/>
      <c r="B613" s="1245"/>
      <c r="C613" s="1254"/>
      <c r="D613" s="1245"/>
      <c r="E613" s="1256"/>
      <c r="F613" s="1096" t="s">
        <v>1117</v>
      </c>
      <c r="G613" s="1029" t="s">
        <v>1111</v>
      </c>
      <c r="H613" s="1084" t="s">
        <v>1734</v>
      </c>
      <c r="I613" s="12"/>
    </row>
    <row r="614" spans="1:9" ht="54" customHeight="1" x14ac:dyDescent="0.2">
      <c r="A614" s="1293"/>
      <c r="B614" s="1055" t="s">
        <v>757</v>
      </c>
      <c r="C614" s="1074" t="s">
        <v>5791</v>
      </c>
      <c r="D614" s="1055" t="s">
        <v>28</v>
      </c>
      <c r="E614" s="1055" t="s">
        <v>764</v>
      </c>
      <c r="F614" s="1096" t="s">
        <v>1121</v>
      </c>
      <c r="G614" s="1029" t="s">
        <v>1120</v>
      </c>
      <c r="H614" s="1084" t="s">
        <v>5788</v>
      </c>
      <c r="I614" s="1"/>
    </row>
    <row r="615" spans="1:9" ht="54" customHeight="1" x14ac:dyDescent="0.2">
      <c r="A615" s="1293"/>
      <c r="B615" s="1055" t="s">
        <v>760</v>
      </c>
      <c r="C615" s="1074" t="s">
        <v>758</v>
      </c>
      <c r="D615" s="1055" t="s">
        <v>28</v>
      </c>
      <c r="E615" s="1055" t="s">
        <v>764</v>
      </c>
      <c r="F615" s="1096" t="s">
        <v>1121</v>
      </c>
      <c r="G615" s="1029" t="s">
        <v>1120</v>
      </c>
      <c r="H615" s="1084" t="s">
        <v>5788</v>
      </c>
      <c r="I615" s="1"/>
    </row>
    <row r="616" spans="1:9" ht="54" customHeight="1" x14ac:dyDescent="0.2">
      <c r="A616" s="1293"/>
      <c r="B616" s="1055" t="s">
        <v>761</v>
      </c>
      <c r="C616" s="1074" t="s">
        <v>759</v>
      </c>
      <c r="D616" s="1055" t="s">
        <v>28</v>
      </c>
      <c r="E616" s="1055" t="s">
        <v>764</v>
      </c>
      <c r="F616" s="1096" t="s">
        <v>1121</v>
      </c>
      <c r="G616" s="1029" t="s">
        <v>1120</v>
      </c>
      <c r="H616" s="1084" t="s">
        <v>5642</v>
      </c>
      <c r="I616" s="1"/>
    </row>
    <row r="617" spans="1:9" ht="36" customHeight="1" x14ac:dyDescent="0.2">
      <c r="A617" s="1293"/>
      <c r="B617" s="1243" t="s">
        <v>766</v>
      </c>
      <c r="C617" s="1253" t="s">
        <v>762</v>
      </c>
      <c r="D617" s="1243" t="s">
        <v>46</v>
      </c>
      <c r="E617" s="1255" t="s">
        <v>763</v>
      </c>
      <c r="F617" s="1096" t="s">
        <v>1116</v>
      </c>
      <c r="G617" s="1029" t="s">
        <v>1118</v>
      </c>
      <c r="H617" s="1286" t="s">
        <v>5642</v>
      </c>
      <c r="I617" s="1"/>
    </row>
    <row r="618" spans="1:9" ht="36" customHeight="1" x14ac:dyDescent="0.2">
      <c r="A618" s="1293"/>
      <c r="B618" s="1245"/>
      <c r="C618" s="1254"/>
      <c r="D618" s="1245"/>
      <c r="E618" s="1256"/>
      <c r="F618" s="1096" t="s">
        <v>1117</v>
      </c>
      <c r="G618" s="1029" t="s">
        <v>1111</v>
      </c>
      <c r="H618" s="1258"/>
      <c r="I618" s="12"/>
    </row>
    <row r="619" spans="1:9" ht="24" customHeight="1" x14ac:dyDescent="0.2">
      <c r="A619" s="1293"/>
      <c r="B619" s="1243" t="s">
        <v>767</v>
      </c>
      <c r="C619" s="1253" t="s">
        <v>765</v>
      </c>
      <c r="D619" s="1243" t="s">
        <v>46</v>
      </c>
      <c r="E619" s="1255" t="s">
        <v>768</v>
      </c>
      <c r="F619" s="1096" t="s">
        <v>1116</v>
      </c>
      <c r="G619" s="1029" t="s">
        <v>1118</v>
      </c>
      <c r="H619" s="1023" t="s">
        <v>1733</v>
      </c>
      <c r="I619" s="1"/>
    </row>
    <row r="620" spans="1:9" ht="24" customHeight="1" x14ac:dyDescent="0.2">
      <c r="A620" s="1293"/>
      <c r="B620" s="1245"/>
      <c r="C620" s="1254"/>
      <c r="D620" s="1245"/>
      <c r="E620" s="1256"/>
      <c r="F620" s="1096" t="s">
        <v>1117</v>
      </c>
      <c r="G620" s="1029" t="s">
        <v>1111</v>
      </c>
      <c r="H620" s="1084" t="s">
        <v>1734</v>
      </c>
      <c r="I620" s="12"/>
    </row>
    <row r="621" spans="1:9" ht="54" customHeight="1" x14ac:dyDescent="0.2">
      <c r="A621" s="1293"/>
      <c r="B621" s="1055" t="s">
        <v>675</v>
      </c>
      <c r="C621" s="1074" t="s">
        <v>5485</v>
      </c>
      <c r="D621" s="1055" t="s">
        <v>28</v>
      </c>
      <c r="E621" s="1055" t="s">
        <v>57</v>
      </c>
      <c r="F621" s="1096" t="s">
        <v>1121</v>
      </c>
      <c r="G621" s="1029" t="s">
        <v>1120</v>
      </c>
      <c r="H621" s="1084" t="s">
        <v>5642</v>
      </c>
      <c r="I621" s="1"/>
    </row>
    <row r="622" spans="1:9" ht="48" customHeight="1" x14ac:dyDescent="0.2">
      <c r="A622" s="1293"/>
      <c r="B622" s="1131" t="s">
        <v>1126</v>
      </c>
      <c r="C622" s="1148" t="s">
        <v>1127</v>
      </c>
      <c r="D622" s="1131" t="s">
        <v>46</v>
      </c>
      <c r="E622" s="1131" t="s">
        <v>57</v>
      </c>
      <c r="F622" s="1096" t="s">
        <v>1115</v>
      </c>
      <c r="G622" s="1029" t="s">
        <v>1111</v>
      </c>
      <c r="H622" s="1084" t="s">
        <v>3443</v>
      </c>
      <c r="I622" s="1"/>
    </row>
    <row r="623" spans="1:9" ht="39.75" customHeight="1" x14ac:dyDescent="0.2">
      <c r="A623" s="1293"/>
      <c r="B623" s="1055" t="s">
        <v>1362</v>
      </c>
      <c r="C623" s="1074" t="s">
        <v>1363</v>
      </c>
      <c r="D623" s="1055" t="s">
        <v>28</v>
      </c>
      <c r="E623" s="1055" t="s">
        <v>57</v>
      </c>
      <c r="F623" s="1092" t="s">
        <v>1119</v>
      </c>
      <c r="G623" s="1093" t="s">
        <v>1120</v>
      </c>
      <c r="H623" s="1084" t="s">
        <v>2094</v>
      </c>
      <c r="I623" s="1"/>
    </row>
    <row r="624" spans="1:9" ht="30.75" customHeight="1" x14ac:dyDescent="0.2">
      <c r="A624" s="1293"/>
      <c r="B624" s="1055" t="s">
        <v>1364</v>
      </c>
      <c r="C624" s="1074" t="s">
        <v>1365</v>
      </c>
      <c r="D624" s="1055" t="s">
        <v>28</v>
      </c>
      <c r="E624" s="1055" t="s">
        <v>57</v>
      </c>
      <c r="F624" s="1092" t="s">
        <v>1119</v>
      </c>
      <c r="G624" s="1093" t="s">
        <v>1120</v>
      </c>
      <c r="H624" s="1084" t="s">
        <v>2094</v>
      </c>
      <c r="I624" s="1"/>
    </row>
    <row r="625" spans="1:9" ht="30.75" customHeight="1" x14ac:dyDescent="0.2">
      <c r="A625" s="1293"/>
      <c r="B625" s="1055" t="s">
        <v>1366</v>
      </c>
      <c r="C625" s="1074" t="s">
        <v>1367</v>
      </c>
      <c r="D625" s="1055" t="s">
        <v>28</v>
      </c>
      <c r="E625" s="1055" t="s">
        <v>57</v>
      </c>
      <c r="F625" s="1092" t="s">
        <v>1119</v>
      </c>
      <c r="G625" s="1093" t="s">
        <v>1120</v>
      </c>
      <c r="H625" s="1084" t="s">
        <v>5788</v>
      </c>
      <c r="I625" s="1"/>
    </row>
    <row r="626" spans="1:9" ht="30.75" customHeight="1" x14ac:dyDescent="0.2">
      <c r="A626" s="1293"/>
      <c r="B626" s="1055" t="s">
        <v>1368</v>
      </c>
      <c r="C626" s="1074" t="s">
        <v>1369</v>
      </c>
      <c r="D626" s="1055" t="s">
        <v>329</v>
      </c>
      <c r="E626" s="1055" t="s">
        <v>57</v>
      </c>
      <c r="F626" s="1092" t="s">
        <v>1119</v>
      </c>
      <c r="G626" s="1093" t="s">
        <v>1120</v>
      </c>
      <c r="H626" s="1084" t="s">
        <v>5792</v>
      </c>
      <c r="I626" s="1"/>
    </row>
    <row r="627" spans="1:9" ht="30.75" customHeight="1" x14ac:dyDescent="0.2">
      <c r="A627" s="1293"/>
      <c r="B627" s="1055" t="s">
        <v>1370</v>
      </c>
      <c r="C627" s="1074" t="s">
        <v>1371</v>
      </c>
      <c r="D627" s="1055" t="s">
        <v>1277</v>
      </c>
      <c r="E627" s="1055" t="s">
        <v>57</v>
      </c>
      <c r="F627" s="1092" t="s">
        <v>1119</v>
      </c>
      <c r="G627" s="1093" t="s">
        <v>1120</v>
      </c>
      <c r="H627" s="1084" t="s">
        <v>5788</v>
      </c>
      <c r="I627" s="1"/>
    </row>
    <row r="628" spans="1:9" ht="30.75" customHeight="1" x14ac:dyDescent="0.2">
      <c r="A628" s="1293"/>
      <c r="B628" s="1055" t="s">
        <v>1372</v>
      </c>
      <c r="C628" s="1074" t="s">
        <v>1373</v>
      </c>
      <c r="D628" s="1055" t="s">
        <v>1277</v>
      </c>
      <c r="E628" s="1055" t="s">
        <v>57</v>
      </c>
      <c r="F628" s="1092" t="s">
        <v>1119</v>
      </c>
      <c r="G628" s="1093" t="s">
        <v>1120</v>
      </c>
      <c r="H628" s="1084" t="s">
        <v>5787</v>
      </c>
      <c r="I628" s="1"/>
    </row>
    <row r="629" spans="1:9" ht="39.75" customHeight="1" x14ac:dyDescent="0.2">
      <c r="A629" s="1293"/>
      <c r="B629" s="1055" t="s">
        <v>1374</v>
      </c>
      <c r="C629" s="1074" t="s">
        <v>1375</v>
      </c>
      <c r="D629" s="1055" t="s">
        <v>1277</v>
      </c>
      <c r="E629" s="1055" t="s">
        <v>57</v>
      </c>
      <c r="F629" s="1092" t="s">
        <v>1119</v>
      </c>
      <c r="G629" s="1093" t="s">
        <v>1120</v>
      </c>
      <c r="H629" s="1084" t="s">
        <v>5793</v>
      </c>
      <c r="I629" s="1"/>
    </row>
    <row r="630" spans="1:9" ht="30.75" customHeight="1" x14ac:dyDescent="0.2">
      <c r="A630" s="1293"/>
      <c r="B630" s="1055" t="s">
        <v>1376</v>
      </c>
      <c r="C630" s="1074" t="s">
        <v>1377</v>
      </c>
      <c r="D630" s="1055" t="s">
        <v>1277</v>
      </c>
      <c r="E630" s="1055" t="s">
        <v>57</v>
      </c>
      <c r="F630" s="1092" t="s">
        <v>1119</v>
      </c>
      <c r="G630" s="1093" t="s">
        <v>1120</v>
      </c>
      <c r="H630" s="1084" t="s">
        <v>5793</v>
      </c>
      <c r="I630" s="1"/>
    </row>
    <row r="631" spans="1:9" ht="30.75" customHeight="1" x14ac:dyDescent="0.2">
      <c r="A631" s="1293"/>
      <c r="B631" s="1055" t="s">
        <v>5376</v>
      </c>
      <c r="C631" s="1074" t="s">
        <v>5377</v>
      </c>
      <c r="D631" s="1055" t="s">
        <v>70</v>
      </c>
      <c r="E631" s="1055" t="s">
        <v>57</v>
      </c>
      <c r="F631" s="1092" t="s">
        <v>1119</v>
      </c>
      <c r="G631" s="1093" t="s">
        <v>1120</v>
      </c>
      <c r="H631" s="1084" t="s">
        <v>5787</v>
      </c>
      <c r="I631" s="1"/>
    </row>
    <row r="632" spans="1:9" ht="30.75" customHeight="1" x14ac:dyDescent="0.2">
      <c r="A632" s="1293"/>
      <c r="B632" s="1055" t="s">
        <v>5378</v>
      </c>
      <c r="C632" s="1074" t="s">
        <v>5379</v>
      </c>
      <c r="D632" s="1055" t="s">
        <v>29</v>
      </c>
      <c r="E632" s="1055" t="s">
        <v>57</v>
      </c>
      <c r="F632" s="1092" t="s">
        <v>1119</v>
      </c>
      <c r="G632" s="1093" t="s">
        <v>1120</v>
      </c>
      <c r="H632" s="1084" t="s">
        <v>5788</v>
      </c>
      <c r="I632" s="1"/>
    </row>
    <row r="633" spans="1:9" ht="30.75" customHeight="1" x14ac:dyDescent="0.2">
      <c r="A633" s="1293"/>
      <c r="B633" s="1055" t="s">
        <v>5380</v>
      </c>
      <c r="C633" s="1074" t="s">
        <v>5381</v>
      </c>
      <c r="D633" s="1055" t="s">
        <v>46</v>
      </c>
      <c r="E633" s="1055" t="s">
        <v>57</v>
      </c>
      <c r="F633" s="1096" t="s">
        <v>1115</v>
      </c>
      <c r="G633" s="1029" t="s">
        <v>1111</v>
      </c>
      <c r="H633" s="1084" t="s">
        <v>3443</v>
      </c>
      <c r="I633" s="1"/>
    </row>
    <row r="634" spans="1:9" ht="33.75" customHeight="1" x14ac:dyDescent="0.2">
      <c r="A634" s="1293"/>
      <c r="B634" s="1055" t="s">
        <v>5382</v>
      </c>
      <c r="C634" s="1074" t="s">
        <v>5383</v>
      </c>
      <c r="D634" s="1055" t="s">
        <v>46</v>
      </c>
      <c r="E634" s="1055" t="s">
        <v>57</v>
      </c>
      <c r="F634" s="1096" t="s">
        <v>1115</v>
      </c>
      <c r="G634" s="1029" t="s">
        <v>1111</v>
      </c>
      <c r="H634" s="1084" t="s">
        <v>5794</v>
      </c>
      <c r="I634" s="1"/>
    </row>
    <row r="635" spans="1:9" ht="30.75" customHeight="1" x14ac:dyDescent="0.2">
      <c r="A635" s="1293"/>
      <c r="B635" s="1055" t="s">
        <v>5384</v>
      </c>
      <c r="C635" s="1074" t="s">
        <v>5486</v>
      </c>
      <c r="D635" s="1055" t="s">
        <v>46</v>
      </c>
      <c r="E635" s="1055" t="s">
        <v>57</v>
      </c>
      <c r="F635" s="1096" t="s">
        <v>1115</v>
      </c>
      <c r="G635" s="1029" t="s">
        <v>1111</v>
      </c>
      <c r="H635" s="1084" t="s">
        <v>3443</v>
      </c>
      <c r="I635" s="1"/>
    </row>
    <row r="636" spans="1:9" ht="30.75" customHeight="1" x14ac:dyDescent="0.2">
      <c r="A636" s="1293"/>
      <c r="B636" s="1055" t="s">
        <v>5487</v>
      </c>
      <c r="C636" s="1074" t="s">
        <v>5488</v>
      </c>
      <c r="D636" s="1055" t="s">
        <v>29</v>
      </c>
      <c r="E636" s="1055" t="s">
        <v>57</v>
      </c>
      <c r="F636" s="1092" t="s">
        <v>1121</v>
      </c>
      <c r="G636" s="1029" t="s">
        <v>5489</v>
      </c>
      <c r="H636" s="1084" t="s">
        <v>5795</v>
      </c>
      <c r="I636" s="1"/>
    </row>
    <row r="637" spans="1:9" ht="30.75" customHeight="1" x14ac:dyDescent="0.2">
      <c r="A637" s="1293"/>
      <c r="B637" s="1055" t="s">
        <v>5490</v>
      </c>
      <c r="C637" s="1074" t="s">
        <v>5491</v>
      </c>
      <c r="D637" s="1055" t="s">
        <v>46</v>
      </c>
      <c r="E637" s="1055" t="s">
        <v>57</v>
      </c>
      <c r="F637" s="1096" t="s">
        <v>1233</v>
      </c>
      <c r="G637" s="1029" t="s">
        <v>1111</v>
      </c>
      <c r="H637" s="1084" t="s">
        <v>5796</v>
      </c>
      <c r="I637" s="1"/>
    </row>
    <row r="638" spans="1:9" ht="30.75" customHeight="1" x14ac:dyDescent="0.2">
      <c r="A638" s="1293"/>
      <c r="B638" s="1055" t="s">
        <v>5492</v>
      </c>
      <c r="C638" s="1074" t="s">
        <v>5493</v>
      </c>
      <c r="D638" s="1055" t="s">
        <v>28</v>
      </c>
      <c r="E638" s="1055" t="s">
        <v>57</v>
      </c>
      <c r="F638" s="1092" t="s">
        <v>1119</v>
      </c>
      <c r="G638" s="1029" t="s">
        <v>1120</v>
      </c>
      <c r="H638" s="1084" t="s">
        <v>5787</v>
      </c>
      <c r="I638" s="1"/>
    </row>
    <row r="639" spans="1:9" ht="30.75" customHeight="1" x14ac:dyDescent="0.2">
      <c r="A639" s="1293"/>
      <c r="B639" s="1055" t="s">
        <v>5494</v>
      </c>
      <c r="C639" s="1074" t="s">
        <v>5495</v>
      </c>
      <c r="D639" s="1055" t="s">
        <v>28</v>
      </c>
      <c r="E639" s="1055" t="s">
        <v>57</v>
      </c>
      <c r="F639" s="1092" t="s">
        <v>1119</v>
      </c>
      <c r="G639" s="1029" t="s">
        <v>1120</v>
      </c>
      <c r="H639" s="1084" t="s">
        <v>5788</v>
      </c>
      <c r="I639" s="1"/>
    </row>
    <row r="640" spans="1:9" ht="30.75" customHeight="1" x14ac:dyDescent="0.2">
      <c r="A640" s="1293"/>
      <c r="B640" s="1055" t="s">
        <v>5496</v>
      </c>
      <c r="C640" s="1074" t="s">
        <v>5497</v>
      </c>
      <c r="D640" s="1055" t="s">
        <v>28</v>
      </c>
      <c r="E640" s="1055" t="s">
        <v>57</v>
      </c>
      <c r="F640" s="1092" t="s">
        <v>1121</v>
      </c>
      <c r="G640" s="1029" t="s">
        <v>1120</v>
      </c>
      <c r="H640" s="1084" t="s">
        <v>5787</v>
      </c>
      <c r="I640" s="1"/>
    </row>
    <row r="641" spans="1:9" ht="30.75" customHeight="1" x14ac:dyDescent="0.2">
      <c r="A641" s="1293"/>
      <c r="B641" s="1055" t="s">
        <v>5797</v>
      </c>
      <c r="C641" s="1074" t="s">
        <v>5798</v>
      </c>
      <c r="D641" s="1055" t="s">
        <v>28</v>
      </c>
      <c r="E641" s="1055" t="s">
        <v>57</v>
      </c>
      <c r="F641" s="1092" t="s">
        <v>1121</v>
      </c>
      <c r="G641" s="1029" t="s">
        <v>1120</v>
      </c>
      <c r="H641" s="1084" t="s">
        <v>5788</v>
      </c>
      <c r="I641" s="1"/>
    </row>
    <row r="642" spans="1:9" ht="30.75" customHeight="1" x14ac:dyDescent="0.2">
      <c r="A642" s="1293"/>
      <c r="B642" s="1055" t="s">
        <v>5799</v>
      </c>
      <c r="C642" s="1074" t="s">
        <v>5800</v>
      </c>
      <c r="D642" s="1055" t="s">
        <v>28</v>
      </c>
      <c r="E642" s="1055" t="s">
        <v>57</v>
      </c>
      <c r="F642" s="1092" t="s">
        <v>1121</v>
      </c>
      <c r="G642" s="1029" t="s">
        <v>1120</v>
      </c>
      <c r="H642" s="1084" t="s">
        <v>5787</v>
      </c>
      <c r="I642" s="1"/>
    </row>
    <row r="643" spans="1:9" ht="30.75" customHeight="1" x14ac:dyDescent="0.2">
      <c r="A643" s="1293"/>
      <c r="B643" s="1055" t="s">
        <v>5801</v>
      </c>
      <c r="C643" s="1074" t="s">
        <v>5802</v>
      </c>
      <c r="D643" s="1055" t="s">
        <v>29</v>
      </c>
      <c r="E643" s="1055" t="s">
        <v>57</v>
      </c>
      <c r="F643" s="1092" t="s">
        <v>1121</v>
      </c>
      <c r="G643" s="1029" t="s">
        <v>1120</v>
      </c>
      <c r="H643" s="1084" t="s">
        <v>5787</v>
      </c>
      <c r="I643" s="1"/>
    </row>
    <row r="644" spans="1:9" ht="30.75" customHeight="1" x14ac:dyDescent="0.2">
      <c r="A644" s="1293"/>
      <c r="B644" s="1055" t="s">
        <v>5803</v>
      </c>
      <c r="C644" s="1074" t="s">
        <v>5804</v>
      </c>
      <c r="D644" s="1055" t="s">
        <v>29</v>
      </c>
      <c r="E644" s="1055" t="s">
        <v>57</v>
      </c>
      <c r="F644" s="1092" t="s">
        <v>1121</v>
      </c>
      <c r="G644" s="1029" t="s">
        <v>1120</v>
      </c>
      <c r="H644" s="1084" t="s">
        <v>5787</v>
      </c>
      <c r="I644" s="1"/>
    </row>
    <row r="645" spans="1:9" ht="30.75" customHeight="1" x14ac:dyDescent="0.2">
      <c r="A645" s="1293"/>
      <c r="B645" s="1055" t="s">
        <v>5805</v>
      </c>
      <c r="C645" s="1074" t="s">
        <v>5806</v>
      </c>
      <c r="D645" s="1055" t="s">
        <v>28</v>
      </c>
      <c r="E645" s="1055" t="s">
        <v>5807</v>
      </c>
      <c r="F645" s="1092" t="s">
        <v>1121</v>
      </c>
      <c r="G645" s="1029" t="s">
        <v>1120</v>
      </c>
      <c r="H645" s="1084" t="s">
        <v>5787</v>
      </c>
      <c r="I645" s="1"/>
    </row>
    <row r="646" spans="1:9" ht="30.75" customHeight="1" x14ac:dyDescent="0.2">
      <c r="A646" s="1293"/>
      <c r="B646" s="1055" t="s">
        <v>5808</v>
      </c>
      <c r="C646" s="1074" t="s">
        <v>5809</v>
      </c>
      <c r="D646" s="1055" t="s">
        <v>28</v>
      </c>
      <c r="E646" s="1055" t="s">
        <v>5807</v>
      </c>
      <c r="F646" s="1092" t="s">
        <v>1121</v>
      </c>
      <c r="G646" s="1029" t="s">
        <v>1120</v>
      </c>
      <c r="H646" s="1084" t="s">
        <v>5787</v>
      </c>
      <c r="I646" s="1"/>
    </row>
    <row r="647" spans="1:9" ht="30.75" customHeight="1" x14ac:dyDescent="0.2">
      <c r="A647" s="1294"/>
      <c r="B647" s="1055" t="s">
        <v>5810</v>
      </c>
      <c r="C647" s="1074" t="s">
        <v>5811</v>
      </c>
      <c r="D647" s="1055" t="s">
        <v>28</v>
      </c>
      <c r="E647" s="1055" t="s">
        <v>5807</v>
      </c>
      <c r="F647" s="1092" t="s">
        <v>1121</v>
      </c>
      <c r="G647" s="1029" t="s">
        <v>1120</v>
      </c>
      <c r="H647" s="1084" t="s">
        <v>5787</v>
      </c>
      <c r="I647" s="1"/>
    </row>
    <row r="648" spans="1:9" ht="38.25" customHeight="1" x14ac:dyDescent="0.2">
      <c r="A648" s="1253" t="s">
        <v>248</v>
      </c>
      <c r="B648" s="1074" t="s">
        <v>249</v>
      </c>
      <c r="C648" s="1074" t="s">
        <v>503</v>
      </c>
      <c r="D648" s="1055" t="s">
        <v>46</v>
      </c>
      <c r="E648" s="1055" t="s">
        <v>57</v>
      </c>
      <c r="F648" s="1146" t="s">
        <v>1115</v>
      </c>
      <c r="G648" s="1030" t="s">
        <v>1111</v>
      </c>
      <c r="H648" s="1088" t="s">
        <v>1546</v>
      </c>
      <c r="I648" s="1"/>
    </row>
    <row r="649" spans="1:9" ht="61.5" customHeight="1" x14ac:dyDescent="0.2">
      <c r="A649" s="1254"/>
      <c r="B649" s="1074" t="s">
        <v>5812</v>
      </c>
      <c r="C649" s="1074" t="s">
        <v>5813</v>
      </c>
      <c r="D649" s="1055" t="s">
        <v>28</v>
      </c>
      <c r="E649" s="1055" t="s">
        <v>57</v>
      </c>
      <c r="F649" s="1092" t="s">
        <v>1121</v>
      </c>
      <c r="G649" s="1029" t="s">
        <v>1120</v>
      </c>
      <c r="H649" s="1084" t="s">
        <v>5789</v>
      </c>
      <c r="I649" s="1"/>
    </row>
    <row r="650" spans="1:9" ht="26.25" customHeight="1" x14ac:dyDescent="0.2">
      <c r="A650" s="1279" t="s">
        <v>112</v>
      </c>
      <c r="B650" s="1287" t="s">
        <v>544</v>
      </c>
      <c r="C650" s="1253" t="s">
        <v>545</v>
      </c>
      <c r="D650" s="1243" t="s">
        <v>7</v>
      </c>
      <c r="E650" s="1255" t="s">
        <v>57</v>
      </c>
      <c r="F650" s="1092" t="s">
        <v>1116</v>
      </c>
      <c r="G650" s="1093" t="s">
        <v>1118</v>
      </c>
      <c r="H650" s="1094" t="s">
        <v>1733</v>
      </c>
      <c r="I650" s="1"/>
    </row>
    <row r="651" spans="1:9" ht="39.75" customHeight="1" x14ac:dyDescent="0.2">
      <c r="A651" s="1279"/>
      <c r="B651" s="1288"/>
      <c r="C651" s="1254"/>
      <c r="D651" s="1245"/>
      <c r="E651" s="1256"/>
      <c r="F651" s="1146" t="s">
        <v>1117</v>
      </c>
      <c r="G651" s="1030" t="s">
        <v>1111</v>
      </c>
      <c r="H651" s="1149" t="s">
        <v>1734</v>
      </c>
      <c r="I651" s="12"/>
    </row>
    <row r="652" spans="1:9" ht="50.25" customHeight="1" x14ac:dyDescent="0.2">
      <c r="A652" s="1279"/>
      <c r="B652" s="1074" t="s">
        <v>5498</v>
      </c>
      <c r="C652" s="1074" t="s">
        <v>5499</v>
      </c>
      <c r="D652" s="1055" t="s">
        <v>7</v>
      </c>
      <c r="E652" s="1055" t="s">
        <v>57</v>
      </c>
      <c r="F652" s="1096" t="s">
        <v>1115</v>
      </c>
      <c r="G652" s="1034" t="s">
        <v>1111</v>
      </c>
      <c r="H652" s="1084" t="s">
        <v>1546</v>
      </c>
      <c r="I652" s="1"/>
    </row>
    <row r="653" spans="1:9" ht="30" customHeight="1" x14ac:dyDescent="0.2">
      <c r="A653" s="1253" t="s">
        <v>3601</v>
      </c>
      <c r="B653" s="1253" t="s">
        <v>5500</v>
      </c>
      <c r="C653" s="1253" t="s">
        <v>5501</v>
      </c>
      <c r="D653" s="1243" t="s">
        <v>7</v>
      </c>
      <c r="E653" s="1255" t="s">
        <v>57</v>
      </c>
      <c r="F653" s="1092" t="s">
        <v>1116</v>
      </c>
      <c r="G653" s="1312" t="s">
        <v>1111</v>
      </c>
      <c r="H653" s="1286" t="s">
        <v>5814</v>
      </c>
      <c r="I653" s="1"/>
    </row>
    <row r="654" spans="1:9" ht="29.25" customHeight="1" x14ac:dyDescent="0.2">
      <c r="A654" s="1254"/>
      <c r="B654" s="1254"/>
      <c r="C654" s="1254"/>
      <c r="D654" s="1245"/>
      <c r="E654" s="1256"/>
      <c r="F654" s="1096" t="s">
        <v>1117</v>
      </c>
      <c r="G654" s="1313"/>
      <c r="H654" s="1258"/>
      <c r="I654" s="1"/>
    </row>
    <row r="655" spans="1:9" ht="27.75" customHeight="1" x14ac:dyDescent="0.2">
      <c r="A655" s="1279" t="s">
        <v>113</v>
      </c>
      <c r="B655" s="1069" t="s">
        <v>247</v>
      </c>
      <c r="C655" s="1074" t="s">
        <v>771</v>
      </c>
      <c r="D655" s="1055" t="s">
        <v>46</v>
      </c>
      <c r="E655" s="1055" t="s">
        <v>57</v>
      </c>
      <c r="F655" s="1150" t="s">
        <v>1115</v>
      </c>
      <c r="G655" s="1151" t="s">
        <v>1111</v>
      </c>
      <c r="H655" s="1089" t="s">
        <v>1506</v>
      </c>
      <c r="I655" s="1"/>
    </row>
    <row r="656" spans="1:9" ht="31.5" customHeight="1" x14ac:dyDescent="0.2">
      <c r="A656" s="1279"/>
      <c r="B656" s="1069" t="s">
        <v>400</v>
      </c>
      <c r="C656" s="1074" t="s">
        <v>399</v>
      </c>
      <c r="D656" s="1055" t="s">
        <v>46</v>
      </c>
      <c r="E656" s="1055" t="s">
        <v>57</v>
      </c>
      <c r="F656" s="1096" t="s">
        <v>1115</v>
      </c>
      <c r="G656" s="1029" t="s">
        <v>1111</v>
      </c>
      <c r="H656" s="1084" t="s">
        <v>1506</v>
      </c>
      <c r="I656" s="1"/>
    </row>
    <row r="657" spans="1:9" ht="42" customHeight="1" x14ac:dyDescent="0.2">
      <c r="A657" s="1279" t="s">
        <v>114</v>
      </c>
      <c r="B657" s="1253" t="s">
        <v>353</v>
      </c>
      <c r="C657" s="1253" t="s">
        <v>401</v>
      </c>
      <c r="D657" s="1243" t="s">
        <v>48</v>
      </c>
      <c r="E657" s="1255" t="s">
        <v>57</v>
      </c>
      <c r="F657" s="1096" t="s">
        <v>1116</v>
      </c>
      <c r="G657" s="1029" t="s">
        <v>1118</v>
      </c>
      <c r="H657" s="1097" t="s">
        <v>5385</v>
      </c>
      <c r="I657" s="1"/>
    </row>
    <row r="658" spans="1:9" ht="42" customHeight="1" x14ac:dyDescent="0.2">
      <c r="A658" s="1279"/>
      <c r="B658" s="1254"/>
      <c r="C658" s="1254"/>
      <c r="D658" s="1245"/>
      <c r="E658" s="1256"/>
      <c r="F658" s="1096" t="s">
        <v>1117</v>
      </c>
      <c r="G658" s="1029" t="s">
        <v>1111</v>
      </c>
      <c r="H658" s="1097" t="s">
        <v>5815</v>
      </c>
      <c r="I658" s="12"/>
    </row>
    <row r="659" spans="1:9" ht="44.25" customHeight="1" x14ac:dyDescent="0.2">
      <c r="A659" s="1069" t="s">
        <v>115</v>
      </c>
      <c r="B659" s="1069" t="s">
        <v>250</v>
      </c>
      <c r="C659" s="1074" t="s">
        <v>402</v>
      </c>
      <c r="D659" s="1055" t="s">
        <v>46</v>
      </c>
      <c r="E659" s="1055" t="s">
        <v>57</v>
      </c>
      <c r="F659" s="1096" t="s">
        <v>1115</v>
      </c>
      <c r="G659" s="1029" t="s">
        <v>1111</v>
      </c>
      <c r="H659" s="1084" t="s">
        <v>1506</v>
      </c>
      <c r="I659" s="1"/>
    </row>
    <row r="660" spans="1:9" ht="34.5" customHeight="1" x14ac:dyDescent="0.2">
      <c r="A660" s="1253" t="s">
        <v>116</v>
      </c>
      <c r="B660" s="1069" t="s">
        <v>251</v>
      </c>
      <c r="C660" s="1074" t="s">
        <v>403</v>
      </c>
      <c r="D660" s="1055" t="s">
        <v>46</v>
      </c>
      <c r="E660" s="1055" t="s">
        <v>57</v>
      </c>
      <c r="F660" s="1096" t="s">
        <v>1115</v>
      </c>
      <c r="G660" s="1029" t="s">
        <v>1111</v>
      </c>
      <c r="H660" s="1084" t="s">
        <v>1506</v>
      </c>
      <c r="I660" s="1"/>
    </row>
    <row r="661" spans="1:9" ht="22.5" customHeight="1" x14ac:dyDescent="0.2">
      <c r="A661" s="1269"/>
      <c r="B661" s="1253" t="s">
        <v>450</v>
      </c>
      <c r="C661" s="1253" t="s">
        <v>546</v>
      </c>
      <c r="D661" s="1243" t="s">
        <v>46</v>
      </c>
      <c r="E661" s="1255" t="s">
        <v>57</v>
      </c>
      <c r="F661" s="1096" t="s">
        <v>1116</v>
      </c>
      <c r="G661" s="1304" t="s">
        <v>1111</v>
      </c>
      <c r="H661" s="1286" t="s">
        <v>1338</v>
      </c>
      <c r="I661" s="1"/>
    </row>
    <row r="662" spans="1:9" ht="32.25" customHeight="1" x14ac:dyDescent="0.2">
      <c r="A662" s="1269"/>
      <c r="B662" s="1254"/>
      <c r="C662" s="1254"/>
      <c r="D662" s="1245"/>
      <c r="E662" s="1256"/>
      <c r="F662" s="1096" t="s">
        <v>1117</v>
      </c>
      <c r="G662" s="1305"/>
      <c r="H662" s="1258"/>
      <c r="I662" s="1"/>
    </row>
    <row r="663" spans="1:9" ht="27.75" customHeight="1" x14ac:dyDescent="0.2">
      <c r="A663" s="1269"/>
      <c r="B663" s="1253" t="s">
        <v>5502</v>
      </c>
      <c r="C663" s="1253" t="s">
        <v>5503</v>
      </c>
      <c r="D663" s="1243" t="s">
        <v>46</v>
      </c>
      <c r="E663" s="1255" t="s">
        <v>57</v>
      </c>
      <c r="F663" s="1146" t="s">
        <v>1116</v>
      </c>
      <c r="G663" s="1304" t="s">
        <v>1111</v>
      </c>
      <c r="H663" s="1286" t="s">
        <v>1338</v>
      </c>
      <c r="I663" s="1"/>
    </row>
    <row r="664" spans="1:9" ht="36" customHeight="1" x14ac:dyDescent="0.2">
      <c r="A664" s="1269"/>
      <c r="B664" s="1254"/>
      <c r="C664" s="1254"/>
      <c r="D664" s="1245"/>
      <c r="E664" s="1256"/>
      <c r="F664" s="1146" t="s">
        <v>1117</v>
      </c>
      <c r="G664" s="1311"/>
      <c r="H664" s="1258"/>
      <c r="I664" s="1"/>
    </row>
    <row r="665" spans="1:9" ht="60" customHeight="1" x14ac:dyDescent="0.2">
      <c r="A665" s="1254"/>
      <c r="B665" s="1069" t="s">
        <v>5816</v>
      </c>
      <c r="C665" s="1074" t="s">
        <v>5817</v>
      </c>
      <c r="D665" s="1055" t="s">
        <v>329</v>
      </c>
      <c r="E665" s="1055" t="s">
        <v>57</v>
      </c>
      <c r="F665" s="1096" t="s">
        <v>1115</v>
      </c>
      <c r="G665" s="1030" t="s">
        <v>1111</v>
      </c>
      <c r="H665" s="1084" t="s">
        <v>5787</v>
      </c>
      <c r="I665" s="1"/>
    </row>
    <row r="666" spans="1:9" ht="30" customHeight="1" x14ac:dyDescent="0.2">
      <c r="A666" s="1253" t="s">
        <v>117</v>
      </c>
      <c r="B666" s="1287" t="s">
        <v>547</v>
      </c>
      <c r="C666" s="1253" t="s">
        <v>548</v>
      </c>
      <c r="D666" s="1243" t="s">
        <v>46</v>
      </c>
      <c r="E666" s="1255" t="s">
        <v>57</v>
      </c>
      <c r="F666" s="1150" t="s">
        <v>1116</v>
      </c>
      <c r="G666" s="1152" t="s">
        <v>1165</v>
      </c>
      <c r="H666" s="1153" t="s">
        <v>3452</v>
      </c>
      <c r="I666" s="1"/>
    </row>
    <row r="667" spans="1:9" ht="30" customHeight="1" x14ac:dyDescent="0.2">
      <c r="A667" s="1269"/>
      <c r="B667" s="1288"/>
      <c r="C667" s="1254"/>
      <c r="D667" s="1245"/>
      <c r="E667" s="1256"/>
      <c r="F667" s="1096" t="s">
        <v>1117</v>
      </c>
      <c r="G667" s="1152" t="s">
        <v>1111</v>
      </c>
      <c r="H667" s="1097" t="s">
        <v>5815</v>
      </c>
      <c r="I667" s="12"/>
    </row>
    <row r="668" spans="1:9" ht="25.5" customHeight="1" x14ac:dyDescent="0.2">
      <c r="A668" s="1269"/>
      <c r="B668" s="1243" t="s">
        <v>772</v>
      </c>
      <c r="C668" s="1253" t="s">
        <v>773</v>
      </c>
      <c r="D668" s="1243" t="s">
        <v>46</v>
      </c>
      <c r="E668" s="1255" t="s">
        <v>57</v>
      </c>
      <c r="F668" s="1096" t="s">
        <v>1116</v>
      </c>
      <c r="G668" s="1029" t="s">
        <v>1118</v>
      </c>
      <c r="H668" s="1097" t="s">
        <v>5254</v>
      </c>
      <c r="I668" s="1"/>
    </row>
    <row r="669" spans="1:9" ht="42" customHeight="1" x14ac:dyDescent="0.2">
      <c r="A669" s="1269"/>
      <c r="B669" s="1245"/>
      <c r="C669" s="1254"/>
      <c r="D669" s="1245"/>
      <c r="E669" s="1256"/>
      <c r="F669" s="1096" t="s">
        <v>1117</v>
      </c>
      <c r="G669" s="1029" t="s">
        <v>1111</v>
      </c>
      <c r="H669" s="1097" t="s">
        <v>5818</v>
      </c>
      <c r="I669" s="12"/>
    </row>
    <row r="670" spans="1:9" ht="40.5" customHeight="1" x14ac:dyDescent="0.2">
      <c r="A670" s="1254"/>
      <c r="B670" s="1055" t="s">
        <v>1378</v>
      </c>
      <c r="C670" s="1074" t="s">
        <v>1379</v>
      </c>
      <c r="D670" s="1055" t="s">
        <v>46</v>
      </c>
      <c r="E670" s="1055" t="s">
        <v>57</v>
      </c>
      <c r="F670" s="1096" t="s">
        <v>1115</v>
      </c>
      <c r="G670" s="1029" t="s">
        <v>1111</v>
      </c>
      <c r="H670" s="1084" t="s">
        <v>5787</v>
      </c>
      <c r="I670" s="1"/>
    </row>
    <row r="671" spans="1:9" ht="47.25" customHeight="1" x14ac:dyDescent="0.2">
      <c r="A671" s="1020" t="s">
        <v>118</v>
      </c>
      <c r="B671" s="1069" t="s">
        <v>341</v>
      </c>
      <c r="C671" s="1074" t="s">
        <v>404</v>
      </c>
      <c r="D671" s="1055" t="s">
        <v>46</v>
      </c>
      <c r="E671" s="1055" t="s">
        <v>57</v>
      </c>
      <c r="F671" s="1096" t="s">
        <v>1115</v>
      </c>
      <c r="G671" s="1029" t="s">
        <v>1111</v>
      </c>
      <c r="H671" s="1084" t="s">
        <v>1546</v>
      </c>
      <c r="I671" s="1"/>
    </row>
    <row r="672" spans="1:9" ht="42.75" customHeight="1" x14ac:dyDescent="0.2">
      <c r="A672" s="1253" t="s">
        <v>119</v>
      </c>
      <c r="B672" s="1253" t="s">
        <v>252</v>
      </c>
      <c r="C672" s="1253" t="s">
        <v>551</v>
      </c>
      <c r="D672" s="1243" t="s">
        <v>46</v>
      </c>
      <c r="E672" s="1255" t="s">
        <v>57</v>
      </c>
      <c r="F672" s="1096" t="s">
        <v>1116</v>
      </c>
      <c r="G672" s="1029" t="s">
        <v>1118</v>
      </c>
      <c r="H672" s="1097" t="s">
        <v>3452</v>
      </c>
      <c r="I672" s="1"/>
    </row>
    <row r="673" spans="1:9" ht="42.75" customHeight="1" x14ac:dyDescent="0.2">
      <c r="A673" s="1269"/>
      <c r="B673" s="1254"/>
      <c r="C673" s="1254"/>
      <c r="D673" s="1245"/>
      <c r="E673" s="1256"/>
      <c r="F673" s="1096" t="s">
        <v>1117</v>
      </c>
      <c r="G673" s="1029" t="s">
        <v>1111</v>
      </c>
      <c r="H673" s="1097" t="s">
        <v>1734</v>
      </c>
      <c r="I673" s="12"/>
    </row>
    <row r="674" spans="1:9" ht="38.25" customHeight="1" x14ac:dyDescent="0.2">
      <c r="A674" s="1269"/>
      <c r="B674" s="1069" t="s">
        <v>253</v>
      </c>
      <c r="C674" s="1074" t="s">
        <v>509</v>
      </c>
      <c r="D674" s="1055" t="s">
        <v>46</v>
      </c>
      <c r="E674" s="1055" t="s">
        <v>57</v>
      </c>
      <c r="F674" s="1096" t="s">
        <v>1115</v>
      </c>
      <c r="G674" s="1029" t="s">
        <v>1111</v>
      </c>
      <c r="H674" s="1084" t="s">
        <v>5787</v>
      </c>
      <c r="I674" s="1"/>
    </row>
    <row r="675" spans="1:9" ht="38.25" customHeight="1" x14ac:dyDescent="0.2">
      <c r="A675" s="1269"/>
      <c r="B675" s="1069" t="s">
        <v>1380</v>
      </c>
      <c r="C675" s="1074" t="s">
        <v>1381</v>
      </c>
      <c r="D675" s="1055" t="s">
        <v>46</v>
      </c>
      <c r="E675" s="1055" t="s">
        <v>57</v>
      </c>
      <c r="F675" s="1096" t="s">
        <v>1115</v>
      </c>
      <c r="G675" s="1029" t="s">
        <v>1111</v>
      </c>
      <c r="H675" s="1084" t="s">
        <v>1546</v>
      </c>
      <c r="I675" s="1"/>
    </row>
    <row r="676" spans="1:9" ht="33.75" customHeight="1" x14ac:dyDescent="0.2">
      <c r="A676" s="1269"/>
      <c r="B676" s="1253" t="s">
        <v>550</v>
      </c>
      <c r="C676" s="1253" t="s">
        <v>549</v>
      </c>
      <c r="D676" s="1243" t="s">
        <v>46</v>
      </c>
      <c r="E676" s="1255" t="s">
        <v>57</v>
      </c>
      <c r="F676" s="1096" t="s">
        <v>1116</v>
      </c>
      <c r="G676" s="1029" t="s">
        <v>1118</v>
      </c>
      <c r="H676" s="1097" t="s">
        <v>1338</v>
      </c>
      <c r="I676" s="1"/>
    </row>
    <row r="677" spans="1:9" ht="33.75" customHeight="1" x14ac:dyDescent="0.2">
      <c r="A677" s="1269"/>
      <c r="B677" s="1254"/>
      <c r="C677" s="1254"/>
      <c r="D677" s="1245"/>
      <c r="E677" s="1256"/>
      <c r="F677" s="1146" t="s">
        <v>1117</v>
      </c>
      <c r="G677" s="1030" t="s">
        <v>1111</v>
      </c>
      <c r="H677" s="1149" t="s">
        <v>5818</v>
      </c>
      <c r="I677" s="12"/>
    </row>
    <row r="678" spans="1:9" ht="33.75" customHeight="1" x14ac:dyDescent="0.2">
      <c r="A678" s="1269"/>
      <c r="B678" s="1090" t="s">
        <v>5819</v>
      </c>
      <c r="C678" s="1082" t="s">
        <v>5820</v>
      </c>
      <c r="D678" s="1050" t="s">
        <v>46</v>
      </c>
      <c r="E678" s="1050" t="s">
        <v>57</v>
      </c>
      <c r="F678" s="1060" t="s">
        <v>1115</v>
      </c>
      <c r="G678" s="1034" t="s">
        <v>1111</v>
      </c>
      <c r="H678" s="1031" t="s">
        <v>5787</v>
      </c>
      <c r="I678" s="1"/>
    </row>
    <row r="679" spans="1:9" ht="33.75" customHeight="1" x14ac:dyDescent="0.2">
      <c r="A679" s="1254"/>
      <c r="B679" s="1090" t="s">
        <v>5821</v>
      </c>
      <c r="C679" s="1091" t="s">
        <v>5822</v>
      </c>
      <c r="D679" s="1061" t="s">
        <v>28</v>
      </c>
      <c r="E679" s="1061" t="s">
        <v>57</v>
      </c>
      <c r="F679" s="1150" t="s">
        <v>1119</v>
      </c>
      <c r="G679" s="1029" t="s">
        <v>1111</v>
      </c>
      <c r="H679" s="229" t="s">
        <v>5823</v>
      </c>
      <c r="I679" s="1"/>
    </row>
    <row r="680" spans="1:9" ht="33.75" customHeight="1" x14ac:dyDescent="0.2">
      <c r="A680" s="1279" t="s">
        <v>120</v>
      </c>
      <c r="B680" s="1243" t="s">
        <v>552</v>
      </c>
      <c r="C680" s="1253" t="s">
        <v>553</v>
      </c>
      <c r="D680" s="1243" t="s">
        <v>46</v>
      </c>
      <c r="E680" s="1255" t="s">
        <v>57</v>
      </c>
      <c r="F680" s="1096" t="s">
        <v>1116</v>
      </c>
      <c r="G680" s="1029" t="s">
        <v>1118</v>
      </c>
      <c r="H680" s="1286" t="s">
        <v>3443</v>
      </c>
      <c r="I680" s="1"/>
    </row>
    <row r="681" spans="1:9" ht="33.75" customHeight="1" x14ac:dyDescent="0.2">
      <c r="A681" s="1279"/>
      <c r="B681" s="1245"/>
      <c r="C681" s="1254"/>
      <c r="D681" s="1245"/>
      <c r="E681" s="1256"/>
      <c r="F681" s="1096" t="s">
        <v>1117</v>
      </c>
      <c r="G681" s="1029" t="s">
        <v>1111</v>
      </c>
      <c r="H681" s="1258"/>
      <c r="I681" s="12"/>
    </row>
    <row r="682" spans="1:9" ht="33.75" customHeight="1" x14ac:dyDescent="0.2">
      <c r="A682" s="1253" t="s">
        <v>121</v>
      </c>
      <c r="B682" s="1069" t="s">
        <v>1382</v>
      </c>
      <c r="C682" s="1074" t="s">
        <v>1383</v>
      </c>
      <c r="D682" s="1055" t="s">
        <v>46</v>
      </c>
      <c r="E682" s="1055" t="s">
        <v>57</v>
      </c>
      <c r="F682" s="1096" t="s">
        <v>1115</v>
      </c>
      <c r="G682" s="1029" t="s">
        <v>1111</v>
      </c>
      <c r="H682" s="1084" t="s">
        <v>5643</v>
      </c>
      <c r="I682" s="1"/>
    </row>
    <row r="683" spans="1:9" ht="51" customHeight="1" x14ac:dyDescent="0.2">
      <c r="A683" s="1254"/>
      <c r="B683" s="1069" t="s">
        <v>493</v>
      </c>
      <c r="C683" s="1074" t="s">
        <v>494</v>
      </c>
      <c r="D683" s="1055" t="s">
        <v>46</v>
      </c>
      <c r="E683" s="1055" t="s">
        <v>57</v>
      </c>
      <c r="F683" s="1096" t="s">
        <v>1115</v>
      </c>
      <c r="G683" s="1029" t="s">
        <v>1111</v>
      </c>
      <c r="H683" s="1084" t="s">
        <v>1546</v>
      </c>
      <c r="I683" s="1"/>
    </row>
    <row r="684" spans="1:9" ht="40.5" customHeight="1" x14ac:dyDescent="0.2">
      <c r="A684" s="1279" t="s">
        <v>122</v>
      </c>
      <c r="B684" s="1069" t="s">
        <v>354</v>
      </c>
      <c r="C684" s="1074" t="s">
        <v>355</v>
      </c>
      <c r="D684" s="1083" t="s">
        <v>58</v>
      </c>
      <c r="E684" s="1083" t="s">
        <v>59</v>
      </c>
      <c r="F684" s="1096" t="s">
        <v>1115</v>
      </c>
      <c r="G684" s="1029" t="s">
        <v>1111</v>
      </c>
      <c r="H684" s="1084" t="s">
        <v>1546</v>
      </c>
      <c r="I684" s="1"/>
    </row>
    <row r="685" spans="1:9" ht="27" customHeight="1" x14ac:dyDescent="0.2">
      <c r="A685" s="1279"/>
      <c r="B685" s="1287" t="s">
        <v>554</v>
      </c>
      <c r="C685" s="1307" t="s">
        <v>555</v>
      </c>
      <c r="D685" s="1287" t="s">
        <v>58</v>
      </c>
      <c r="E685" s="1300" t="s">
        <v>59</v>
      </c>
      <c r="F685" s="1096" t="s">
        <v>1116</v>
      </c>
      <c r="G685" s="1029" t="s">
        <v>1118</v>
      </c>
      <c r="H685" s="1097" t="s">
        <v>2647</v>
      </c>
      <c r="I685" s="1"/>
    </row>
    <row r="686" spans="1:9" ht="27" customHeight="1" x14ac:dyDescent="0.2">
      <c r="A686" s="1279"/>
      <c r="B686" s="1288"/>
      <c r="C686" s="1308"/>
      <c r="D686" s="1288"/>
      <c r="E686" s="1301"/>
      <c r="F686" s="1096" t="s">
        <v>1117</v>
      </c>
      <c r="G686" s="1029" t="s">
        <v>1111</v>
      </c>
      <c r="H686" s="1097" t="s">
        <v>1734</v>
      </c>
      <c r="I686" s="12"/>
    </row>
    <row r="687" spans="1:9" ht="30" customHeight="1" x14ac:dyDescent="0.2">
      <c r="A687" s="1279"/>
      <c r="B687" s="1287" t="s">
        <v>556</v>
      </c>
      <c r="C687" s="1307" t="s">
        <v>557</v>
      </c>
      <c r="D687" s="1287" t="s">
        <v>58</v>
      </c>
      <c r="E687" s="1300" t="s">
        <v>59</v>
      </c>
      <c r="F687" s="1096" t="s">
        <v>1116</v>
      </c>
      <c r="G687" s="1029" t="s">
        <v>1118</v>
      </c>
      <c r="H687" s="1097" t="s">
        <v>1338</v>
      </c>
      <c r="I687" s="1"/>
    </row>
    <row r="688" spans="1:9" ht="30" customHeight="1" x14ac:dyDescent="0.2">
      <c r="A688" s="1279"/>
      <c r="B688" s="1288"/>
      <c r="C688" s="1308"/>
      <c r="D688" s="1288"/>
      <c r="E688" s="1301"/>
      <c r="F688" s="1096" t="s">
        <v>1117</v>
      </c>
      <c r="G688" s="1029" t="s">
        <v>1111</v>
      </c>
      <c r="H688" s="1097" t="s">
        <v>5815</v>
      </c>
      <c r="I688" s="12"/>
    </row>
    <row r="689" spans="1:9" ht="24" customHeight="1" x14ac:dyDescent="0.2">
      <c r="A689" s="1279"/>
      <c r="B689" s="1253" t="s">
        <v>560</v>
      </c>
      <c r="C689" s="1307" t="s">
        <v>1354</v>
      </c>
      <c r="D689" s="1287" t="s">
        <v>58</v>
      </c>
      <c r="E689" s="1300" t="s">
        <v>59</v>
      </c>
      <c r="F689" s="1096" t="s">
        <v>1116</v>
      </c>
      <c r="G689" s="1029" t="s">
        <v>1118</v>
      </c>
      <c r="H689" s="1097" t="s">
        <v>1338</v>
      </c>
      <c r="I689" s="1"/>
    </row>
    <row r="690" spans="1:9" ht="24" customHeight="1" x14ac:dyDescent="0.2">
      <c r="A690" s="1279"/>
      <c r="B690" s="1254"/>
      <c r="C690" s="1308"/>
      <c r="D690" s="1288"/>
      <c r="E690" s="1301"/>
      <c r="F690" s="1096" t="s">
        <v>1117</v>
      </c>
      <c r="G690" s="1029" t="s">
        <v>1111</v>
      </c>
      <c r="H690" s="1097" t="s">
        <v>5815</v>
      </c>
      <c r="I690" s="12"/>
    </row>
    <row r="691" spans="1:9" ht="27" customHeight="1" x14ac:dyDescent="0.2">
      <c r="A691" s="1279"/>
      <c r="B691" s="1287" t="s">
        <v>558</v>
      </c>
      <c r="C691" s="1307" t="s">
        <v>559</v>
      </c>
      <c r="D691" s="1287" t="s">
        <v>58</v>
      </c>
      <c r="E691" s="1300" t="s">
        <v>59</v>
      </c>
      <c r="F691" s="1096" t="s">
        <v>1116</v>
      </c>
      <c r="G691" s="1029" t="s">
        <v>1165</v>
      </c>
      <c r="H691" s="1309" t="s">
        <v>5824</v>
      </c>
      <c r="I691" s="1"/>
    </row>
    <row r="692" spans="1:9" ht="27" customHeight="1" x14ac:dyDescent="0.2">
      <c r="A692" s="1279"/>
      <c r="B692" s="1288"/>
      <c r="C692" s="1308"/>
      <c r="D692" s="1288"/>
      <c r="E692" s="1301"/>
      <c r="F692" s="1096" t="s">
        <v>1117</v>
      </c>
      <c r="G692" s="1029" t="s">
        <v>1111</v>
      </c>
      <c r="H692" s="1310"/>
      <c r="I692" s="12"/>
    </row>
    <row r="693" spans="1:9" ht="28.5" customHeight="1" x14ac:dyDescent="0.2">
      <c r="A693" s="1269" t="s">
        <v>123</v>
      </c>
      <c r="B693" s="1287" t="s">
        <v>474</v>
      </c>
      <c r="C693" s="1253" t="s">
        <v>473</v>
      </c>
      <c r="D693" s="1243" t="s">
        <v>46</v>
      </c>
      <c r="E693" s="1255" t="s">
        <v>57</v>
      </c>
      <c r="F693" s="1096" t="s">
        <v>1116</v>
      </c>
      <c r="G693" s="1029" t="s">
        <v>1118</v>
      </c>
      <c r="H693" s="1097" t="s">
        <v>1733</v>
      </c>
      <c r="I693" s="1"/>
    </row>
    <row r="694" spans="1:9" ht="28.5" customHeight="1" x14ac:dyDescent="0.2">
      <c r="A694" s="1269"/>
      <c r="B694" s="1288"/>
      <c r="C694" s="1254"/>
      <c r="D694" s="1245"/>
      <c r="E694" s="1256"/>
      <c r="F694" s="1096" t="s">
        <v>1117</v>
      </c>
      <c r="G694" s="1029" t="s">
        <v>1111</v>
      </c>
      <c r="H694" s="1097" t="s">
        <v>1734</v>
      </c>
      <c r="I694" s="12"/>
    </row>
    <row r="695" spans="1:9" ht="68.25" customHeight="1" x14ac:dyDescent="0.2">
      <c r="A695" s="1254"/>
      <c r="B695" s="1069" t="s">
        <v>562</v>
      </c>
      <c r="C695" s="1074" t="s">
        <v>561</v>
      </c>
      <c r="D695" s="1055" t="s">
        <v>46</v>
      </c>
      <c r="E695" s="1055" t="s">
        <v>57</v>
      </c>
      <c r="F695" s="1096" t="s">
        <v>1115</v>
      </c>
      <c r="G695" s="1029" t="s">
        <v>1111</v>
      </c>
      <c r="H695" s="1084" t="s">
        <v>1506</v>
      </c>
      <c r="I695" s="1"/>
    </row>
    <row r="696" spans="1:9" ht="68.25" customHeight="1" x14ac:dyDescent="0.2">
      <c r="A696" s="1253" t="s">
        <v>3710</v>
      </c>
      <c r="B696" s="1069" t="s">
        <v>3713</v>
      </c>
      <c r="C696" s="1074" t="s">
        <v>3714</v>
      </c>
      <c r="D696" s="1055" t="s">
        <v>46</v>
      </c>
      <c r="E696" s="1055" t="s">
        <v>57</v>
      </c>
      <c r="F696" s="1096" t="s">
        <v>1115</v>
      </c>
      <c r="G696" s="1029" t="s">
        <v>1111</v>
      </c>
      <c r="H696" s="1084" t="s">
        <v>2467</v>
      </c>
      <c r="I696" s="1"/>
    </row>
    <row r="697" spans="1:9" ht="68.25" customHeight="1" x14ac:dyDescent="0.2">
      <c r="A697" s="1254"/>
      <c r="B697" s="1090" t="s">
        <v>5825</v>
      </c>
      <c r="C697" s="1038" t="s">
        <v>5826</v>
      </c>
      <c r="D697" s="1061" t="s">
        <v>46</v>
      </c>
      <c r="E697" s="1061" t="s">
        <v>57</v>
      </c>
      <c r="F697" s="1096" t="s">
        <v>1115</v>
      </c>
      <c r="G697" s="1029" t="s">
        <v>1111</v>
      </c>
      <c r="H697" s="1084" t="s">
        <v>5827</v>
      </c>
      <c r="I697" s="1"/>
    </row>
    <row r="698" spans="1:9" ht="45" customHeight="1" x14ac:dyDescent="0.2">
      <c r="A698" s="1064" t="s">
        <v>124</v>
      </c>
      <c r="B698" s="1069" t="s">
        <v>254</v>
      </c>
      <c r="C698" s="1074" t="s">
        <v>406</v>
      </c>
      <c r="D698" s="1055" t="s">
        <v>46</v>
      </c>
      <c r="E698" s="1055" t="s">
        <v>57</v>
      </c>
      <c r="F698" s="1096" t="s">
        <v>1115</v>
      </c>
      <c r="G698" s="1029" t="s">
        <v>1111</v>
      </c>
      <c r="H698" s="1084" t="s">
        <v>1506</v>
      </c>
      <c r="I698" s="1"/>
    </row>
    <row r="699" spans="1:9" ht="42" customHeight="1" x14ac:dyDescent="0.2">
      <c r="A699" s="1253" t="s">
        <v>125</v>
      </c>
      <c r="B699" s="1069" t="s">
        <v>255</v>
      </c>
      <c r="C699" s="1074" t="s">
        <v>774</v>
      </c>
      <c r="D699" s="1083" t="s">
        <v>58</v>
      </c>
      <c r="E699" s="1083" t="s">
        <v>59</v>
      </c>
      <c r="F699" s="1096" t="s">
        <v>1115</v>
      </c>
      <c r="G699" s="1029" t="s">
        <v>1111</v>
      </c>
      <c r="H699" s="1084" t="s">
        <v>1506</v>
      </c>
      <c r="I699" s="1"/>
    </row>
    <row r="700" spans="1:9" ht="42" customHeight="1" x14ac:dyDescent="0.2">
      <c r="A700" s="1254"/>
      <c r="B700" s="1069" t="s">
        <v>1384</v>
      </c>
      <c r="C700" s="1074" t="s">
        <v>1385</v>
      </c>
      <c r="D700" s="1055" t="s">
        <v>46</v>
      </c>
      <c r="E700" s="1055" t="s">
        <v>57</v>
      </c>
      <c r="F700" s="1096" t="s">
        <v>1115</v>
      </c>
      <c r="G700" s="1029" t="s">
        <v>1111</v>
      </c>
      <c r="H700" s="1084" t="s">
        <v>1338</v>
      </c>
      <c r="I700" s="1"/>
    </row>
    <row r="701" spans="1:9" ht="36.75" customHeight="1" x14ac:dyDescent="0.2">
      <c r="A701" s="1253" t="s">
        <v>126</v>
      </c>
      <c r="B701" s="1069" t="s">
        <v>408</v>
      </c>
      <c r="C701" s="1074" t="s">
        <v>407</v>
      </c>
      <c r="D701" s="1055" t="s">
        <v>46</v>
      </c>
      <c r="E701" s="1055" t="s">
        <v>57</v>
      </c>
      <c r="F701" s="1096" t="s">
        <v>1115</v>
      </c>
      <c r="G701" s="1029" t="s">
        <v>1111</v>
      </c>
      <c r="H701" s="1084" t="s">
        <v>1546</v>
      </c>
      <c r="I701" s="1"/>
    </row>
    <row r="702" spans="1:9" ht="30.75" customHeight="1" x14ac:dyDescent="0.2">
      <c r="A702" s="1269"/>
      <c r="B702" s="1287" t="s">
        <v>476</v>
      </c>
      <c r="C702" s="1253" t="s">
        <v>477</v>
      </c>
      <c r="D702" s="1243" t="s">
        <v>46</v>
      </c>
      <c r="E702" s="1255" t="s">
        <v>57</v>
      </c>
      <c r="F702" s="1096" t="s">
        <v>1116</v>
      </c>
      <c r="G702" s="1029" t="s">
        <v>1118</v>
      </c>
      <c r="H702" s="1097" t="s">
        <v>5828</v>
      </c>
      <c r="I702" s="1"/>
    </row>
    <row r="703" spans="1:9" ht="30.75" customHeight="1" x14ac:dyDescent="0.2">
      <c r="A703" s="1269"/>
      <c r="B703" s="1288"/>
      <c r="C703" s="1254"/>
      <c r="D703" s="1245"/>
      <c r="E703" s="1256"/>
      <c r="F703" s="1096" t="s">
        <v>1117</v>
      </c>
      <c r="G703" s="1029" t="s">
        <v>1111</v>
      </c>
      <c r="H703" s="1097" t="s">
        <v>1734</v>
      </c>
      <c r="I703" s="12"/>
    </row>
    <row r="704" spans="1:9" ht="28.5" customHeight="1" x14ac:dyDescent="0.2">
      <c r="A704" s="1269"/>
      <c r="B704" s="1287" t="s">
        <v>563</v>
      </c>
      <c r="C704" s="1253" t="s">
        <v>564</v>
      </c>
      <c r="D704" s="1243" t="s">
        <v>46</v>
      </c>
      <c r="E704" s="1255" t="s">
        <v>57</v>
      </c>
      <c r="F704" s="1096" t="s">
        <v>1116</v>
      </c>
      <c r="G704" s="1029" t="s">
        <v>1118</v>
      </c>
      <c r="H704" s="1097" t="s">
        <v>1338</v>
      </c>
      <c r="I704" s="1"/>
    </row>
    <row r="705" spans="1:9" ht="39.75" customHeight="1" x14ac:dyDescent="0.2">
      <c r="A705" s="1269"/>
      <c r="B705" s="1288"/>
      <c r="C705" s="1254"/>
      <c r="D705" s="1245"/>
      <c r="E705" s="1256"/>
      <c r="F705" s="1096" t="s">
        <v>1117</v>
      </c>
      <c r="G705" s="1029" t="s">
        <v>1111</v>
      </c>
      <c r="H705" s="1097" t="s">
        <v>5815</v>
      </c>
      <c r="I705" s="12"/>
    </row>
    <row r="706" spans="1:9" ht="51" customHeight="1" x14ac:dyDescent="0.2">
      <c r="A706" s="1269"/>
      <c r="B706" s="1069" t="s">
        <v>5386</v>
      </c>
      <c r="C706" s="1074" t="s">
        <v>5387</v>
      </c>
      <c r="D706" s="1055" t="s">
        <v>46</v>
      </c>
      <c r="E706" s="1055" t="s">
        <v>57</v>
      </c>
      <c r="F706" s="1096" t="s">
        <v>1115</v>
      </c>
      <c r="G706" s="1029" t="s">
        <v>1111</v>
      </c>
      <c r="H706" s="1084" t="s">
        <v>5787</v>
      </c>
      <c r="I706" s="1"/>
    </row>
    <row r="707" spans="1:9" ht="51" customHeight="1" x14ac:dyDescent="0.2">
      <c r="A707" s="1269"/>
      <c r="B707" s="1069" t="s">
        <v>5388</v>
      </c>
      <c r="C707" s="1074" t="s">
        <v>5389</v>
      </c>
      <c r="D707" s="1055" t="s">
        <v>46</v>
      </c>
      <c r="E707" s="1055" t="s">
        <v>57</v>
      </c>
      <c r="F707" s="1096" t="s">
        <v>1115</v>
      </c>
      <c r="G707" s="1029" t="s">
        <v>1111</v>
      </c>
      <c r="H707" s="1084" t="s">
        <v>1506</v>
      </c>
      <c r="I707" s="1"/>
    </row>
    <row r="708" spans="1:9" ht="51" customHeight="1" x14ac:dyDescent="0.2">
      <c r="A708" s="1254"/>
      <c r="B708" s="1069" t="s">
        <v>5504</v>
      </c>
      <c r="C708" s="1074" t="s">
        <v>5505</v>
      </c>
      <c r="D708" s="1055" t="s">
        <v>46</v>
      </c>
      <c r="E708" s="1055" t="s">
        <v>57</v>
      </c>
      <c r="F708" s="1096" t="s">
        <v>1115</v>
      </c>
      <c r="G708" s="1029" t="s">
        <v>1111</v>
      </c>
      <c r="H708" s="1084" t="s">
        <v>5787</v>
      </c>
      <c r="I708" s="1"/>
    </row>
    <row r="709" spans="1:9" ht="61.5" customHeight="1" x14ac:dyDescent="0.2">
      <c r="A709" s="1074" t="s">
        <v>127</v>
      </c>
      <c r="B709" s="1069" t="s">
        <v>256</v>
      </c>
      <c r="C709" s="1074" t="s">
        <v>61</v>
      </c>
      <c r="D709" s="1055" t="s">
        <v>46</v>
      </c>
      <c r="E709" s="1055" t="s">
        <v>57</v>
      </c>
      <c r="F709" s="1096" t="s">
        <v>1115</v>
      </c>
      <c r="G709" s="1029" t="s">
        <v>1111</v>
      </c>
      <c r="H709" s="1084" t="s">
        <v>1546</v>
      </c>
      <c r="I709" s="1"/>
    </row>
    <row r="710" spans="1:9" ht="30.75" customHeight="1" x14ac:dyDescent="0.2">
      <c r="A710" s="1279" t="s">
        <v>128</v>
      </c>
      <c r="B710" s="1272" t="s">
        <v>257</v>
      </c>
      <c r="C710" s="1253" t="s">
        <v>5506</v>
      </c>
      <c r="D710" s="1243" t="s">
        <v>46</v>
      </c>
      <c r="E710" s="1255" t="s">
        <v>57</v>
      </c>
      <c r="F710" s="1096" t="s">
        <v>1116</v>
      </c>
      <c r="G710" s="1029" t="s">
        <v>1118</v>
      </c>
      <c r="H710" s="1302" t="s">
        <v>3452</v>
      </c>
      <c r="I710" s="1"/>
    </row>
    <row r="711" spans="1:9" ht="30.75" customHeight="1" x14ac:dyDescent="0.2">
      <c r="A711" s="1279"/>
      <c r="B711" s="1273"/>
      <c r="C711" s="1254"/>
      <c r="D711" s="1245"/>
      <c r="E711" s="1256"/>
      <c r="F711" s="1096" t="s">
        <v>1117</v>
      </c>
      <c r="G711" s="1029" t="s">
        <v>1111</v>
      </c>
      <c r="H711" s="1303"/>
      <c r="I711" s="12"/>
    </row>
    <row r="712" spans="1:9" ht="39" customHeight="1" x14ac:dyDescent="0.2">
      <c r="A712" s="1279"/>
      <c r="B712" s="1087" t="s">
        <v>495</v>
      </c>
      <c r="C712" s="1074" t="s">
        <v>496</v>
      </c>
      <c r="D712" s="1055" t="s">
        <v>46</v>
      </c>
      <c r="E712" s="1055" t="s">
        <v>57</v>
      </c>
      <c r="F712" s="1096" t="s">
        <v>1115</v>
      </c>
      <c r="G712" s="1029" t="s">
        <v>1111</v>
      </c>
      <c r="H712" s="1084" t="s">
        <v>1546</v>
      </c>
      <c r="I712" s="1"/>
    </row>
    <row r="713" spans="1:9" ht="34.5" customHeight="1" x14ac:dyDescent="0.2">
      <c r="A713" s="1279"/>
      <c r="B713" s="1272" t="s">
        <v>566</v>
      </c>
      <c r="C713" s="1253" t="s">
        <v>565</v>
      </c>
      <c r="D713" s="1243" t="s">
        <v>46</v>
      </c>
      <c r="E713" s="1255" t="s">
        <v>57</v>
      </c>
      <c r="F713" s="1096" t="s">
        <v>1116</v>
      </c>
      <c r="G713" s="1029" t="s">
        <v>1118</v>
      </c>
      <c r="H713" s="1097" t="s">
        <v>2647</v>
      </c>
      <c r="I713" s="1"/>
    </row>
    <row r="714" spans="1:9" ht="34.5" customHeight="1" x14ac:dyDescent="0.2">
      <c r="A714" s="1279"/>
      <c r="B714" s="1273"/>
      <c r="C714" s="1254"/>
      <c r="D714" s="1245"/>
      <c r="E714" s="1256"/>
      <c r="F714" s="1096" t="s">
        <v>1117</v>
      </c>
      <c r="G714" s="1029" t="s">
        <v>1111</v>
      </c>
      <c r="H714" s="1097" t="s">
        <v>1734</v>
      </c>
      <c r="I714" s="12"/>
    </row>
    <row r="715" spans="1:9" ht="31.5" customHeight="1" x14ac:dyDescent="0.2">
      <c r="A715" s="1279" t="s">
        <v>129</v>
      </c>
      <c r="B715" s="1238" t="s">
        <v>356</v>
      </c>
      <c r="C715" s="1253" t="s">
        <v>357</v>
      </c>
      <c r="D715" s="1243" t="s">
        <v>46</v>
      </c>
      <c r="E715" s="1255" t="s">
        <v>57</v>
      </c>
      <c r="F715" s="1096" t="s">
        <v>1116</v>
      </c>
      <c r="G715" s="1029" t="s">
        <v>1118</v>
      </c>
      <c r="H715" s="1097" t="s">
        <v>3447</v>
      </c>
      <c r="I715" s="1"/>
    </row>
    <row r="716" spans="1:9" ht="31.5" customHeight="1" x14ac:dyDescent="0.2">
      <c r="A716" s="1279"/>
      <c r="B716" s="1242"/>
      <c r="C716" s="1254"/>
      <c r="D716" s="1245"/>
      <c r="E716" s="1256"/>
      <c r="F716" s="1096" t="s">
        <v>1117</v>
      </c>
      <c r="G716" s="1029" t="s">
        <v>1111</v>
      </c>
      <c r="H716" s="1097" t="s">
        <v>1734</v>
      </c>
      <c r="I716" s="12"/>
    </row>
    <row r="717" spans="1:9" ht="39.75" customHeight="1" x14ac:dyDescent="0.2">
      <c r="A717" s="1253" t="s">
        <v>130</v>
      </c>
      <c r="B717" s="1087" t="s">
        <v>258</v>
      </c>
      <c r="C717" s="1074" t="s">
        <v>498</v>
      </c>
      <c r="D717" s="1055" t="s">
        <v>46</v>
      </c>
      <c r="E717" s="1055" t="s">
        <v>57</v>
      </c>
      <c r="F717" s="1096" t="s">
        <v>1115</v>
      </c>
      <c r="G717" s="1029" t="s">
        <v>1111</v>
      </c>
      <c r="H717" s="1084" t="s">
        <v>5787</v>
      </c>
      <c r="I717" s="1"/>
    </row>
    <row r="718" spans="1:9" ht="33.75" customHeight="1" x14ac:dyDescent="0.2">
      <c r="A718" s="1269"/>
      <c r="B718" s="1272" t="s">
        <v>497</v>
      </c>
      <c r="C718" s="1253" t="s">
        <v>510</v>
      </c>
      <c r="D718" s="1243" t="s">
        <v>46</v>
      </c>
      <c r="E718" s="1255" t="s">
        <v>57</v>
      </c>
      <c r="F718" s="1096" t="s">
        <v>1116</v>
      </c>
      <c r="G718" s="1029" t="s">
        <v>1118</v>
      </c>
      <c r="H718" s="1097" t="s">
        <v>4490</v>
      </c>
      <c r="I718" s="1"/>
    </row>
    <row r="719" spans="1:9" ht="33.75" customHeight="1" x14ac:dyDescent="0.2">
      <c r="A719" s="1269"/>
      <c r="B719" s="1273"/>
      <c r="C719" s="1254"/>
      <c r="D719" s="1245"/>
      <c r="E719" s="1256"/>
      <c r="F719" s="1096" t="s">
        <v>1117</v>
      </c>
      <c r="G719" s="1029" t="s">
        <v>1111</v>
      </c>
      <c r="H719" s="1097" t="s">
        <v>1734</v>
      </c>
      <c r="I719" s="12"/>
    </row>
    <row r="720" spans="1:9" ht="33.75" customHeight="1" x14ac:dyDescent="0.2">
      <c r="A720" s="1254"/>
      <c r="B720" s="1069" t="s">
        <v>5390</v>
      </c>
      <c r="C720" s="1074" t="s">
        <v>5391</v>
      </c>
      <c r="D720" s="1055" t="s">
        <v>46</v>
      </c>
      <c r="E720" s="1055" t="s">
        <v>57</v>
      </c>
      <c r="F720" s="1096" t="s">
        <v>1115</v>
      </c>
      <c r="G720" s="1029" t="s">
        <v>1111</v>
      </c>
      <c r="H720" s="1023" t="s">
        <v>1339</v>
      </c>
      <c r="I720" s="1"/>
    </row>
    <row r="721" spans="1:9" ht="35.25" customHeight="1" x14ac:dyDescent="0.2">
      <c r="A721" s="1253" t="s">
        <v>131</v>
      </c>
      <c r="B721" s="1272" t="s">
        <v>567</v>
      </c>
      <c r="C721" s="1253" t="s">
        <v>568</v>
      </c>
      <c r="D721" s="1243" t="s">
        <v>46</v>
      </c>
      <c r="E721" s="1255" t="s">
        <v>57</v>
      </c>
      <c r="F721" s="1096" t="s">
        <v>1116</v>
      </c>
      <c r="G721" s="1029" t="s">
        <v>1165</v>
      </c>
      <c r="H721" s="1084" t="s">
        <v>3775</v>
      </c>
      <c r="I721" s="1"/>
    </row>
    <row r="722" spans="1:9" ht="35.25" customHeight="1" x14ac:dyDescent="0.2">
      <c r="A722" s="1254"/>
      <c r="B722" s="1273"/>
      <c r="C722" s="1254"/>
      <c r="D722" s="1245"/>
      <c r="E722" s="1256"/>
      <c r="F722" s="1096" t="s">
        <v>1117</v>
      </c>
      <c r="G722" s="1029" t="s">
        <v>1111</v>
      </c>
      <c r="H722" s="1084" t="s">
        <v>1734</v>
      </c>
      <c r="I722" s="12"/>
    </row>
    <row r="723" spans="1:9" ht="47.25" customHeight="1" x14ac:dyDescent="0.2">
      <c r="A723" s="1253" t="s">
        <v>132</v>
      </c>
      <c r="B723" s="1087" t="s">
        <v>259</v>
      </c>
      <c r="C723" s="1074" t="s">
        <v>775</v>
      </c>
      <c r="D723" s="1055" t="s">
        <v>46</v>
      </c>
      <c r="E723" s="1055" t="s">
        <v>57</v>
      </c>
      <c r="F723" s="1096" t="s">
        <v>1115</v>
      </c>
      <c r="G723" s="1029" t="s">
        <v>1111</v>
      </c>
      <c r="H723" s="1084" t="s">
        <v>1506</v>
      </c>
      <c r="I723" s="1"/>
    </row>
    <row r="724" spans="1:9" ht="30.75" customHeight="1" x14ac:dyDescent="0.2">
      <c r="A724" s="1269"/>
      <c r="B724" s="1238" t="s">
        <v>569</v>
      </c>
      <c r="C724" s="1253" t="s">
        <v>570</v>
      </c>
      <c r="D724" s="1243" t="s">
        <v>46</v>
      </c>
      <c r="E724" s="1255" t="s">
        <v>57</v>
      </c>
      <c r="F724" s="1096" t="s">
        <v>1116</v>
      </c>
      <c r="G724" s="1029" t="s">
        <v>1118</v>
      </c>
      <c r="H724" s="1097" t="s">
        <v>3452</v>
      </c>
      <c r="I724" s="1"/>
    </row>
    <row r="725" spans="1:9" ht="30.75" customHeight="1" x14ac:dyDescent="0.2">
      <c r="A725" s="1269"/>
      <c r="B725" s="1242"/>
      <c r="C725" s="1254"/>
      <c r="D725" s="1245"/>
      <c r="E725" s="1256"/>
      <c r="F725" s="1146" t="s">
        <v>1117</v>
      </c>
      <c r="G725" s="1030" t="s">
        <v>1111</v>
      </c>
      <c r="H725" s="1149" t="s">
        <v>3453</v>
      </c>
      <c r="I725" s="12"/>
    </row>
    <row r="726" spans="1:9" ht="30.75" customHeight="1" x14ac:dyDescent="0.2">
      <c r="A726" s="1269"/>
      <c r="B726" s="1055" t="s">
        <v>5507</v>
      </c>
      <c r="C726" s="1074" t="s">
        <v>5508</v>
      </c>
      <c r="D726" s="1055" t="s">
        <v>29</v>
      </c>
      <c r="E726" s="1055" t="s">
        <v>57</v>
      </c>
      <c r="F726" s="1096" t="s">
        <v>4272</v>
      </c>
      <c r="G726" s="1029" t="s">
        <v>1120</v>
      </c>
      <c r="H726" s="1084" t="s">
        <v>5642</v>
      </c>
      <c r="I726" s="1"/>
    </row>
    <row r="727" spans="1:9" ht="30.75" customHeight="1" x14ac:dyDescent="0.2">
      <c r="A727" s="1269"/>
      <c r="B727" s="1055" t="s">
        <v>5509</v>
      </c>
      <c r="C727" s="1074" t="s">
        <v>5510</v>
      </c>
      <c r="D727" s="1055" t="s">
        <v>46</v>
      </c>
      <c r="E727" s="1055" t="s">
        <v>57</v>
      </c>
      <c r="F727" s="1096" t="s">
        <v>5511</v>
      </c>
      <c r="G727" s="1029" t="s">
        <v>1111</v>
      </c>
      <c r="H727" s="1084" t="s">
        <v>5642</v>
      </c>
      <c r="I727" s="1"/>
    </row>
    <row r="728" spans="1:9" ht="30.75" customHeight="1" x14ac:dyDescent="0.2">
      <c r="A728" s="1269"/>
      <c r="B728" s="1055" t="s">
        <v>5512</v>
      </c>
      <c r="C728" s="1074" t="s">
        <v>5513</v>
      </c>
      <c r="D728" s="1055" t="s">
        <v>46</v>
      </c>
      <c r="E728" s="1055" t="s">
        <v>57</v>
      </c>
      <c r="F728" s="1096" t="s">
        <v>5511</v>
      </c>
      <c r="G728" s="1029" t="s">
        <v>1111</v>
      </c>
      <c r="H728" s="1084" t="s">
        <v>5642</v>
      </c>
      <c r="I728" s="1"/>
    </row>
    <row r="729" spans="1:9" ht="30.75" customHeight="1" x14ac:dyDescent="0.2">
      <c r="A729" s="1254"/>
      <c r="B729" s="1055" t="s">
        <v>5829</v>
      </c>
      <c r="C729" s="1074" t="s">
        <v>5830</v>
      </c>
      <c r="D729" s="1055" t="s">
        <v>46</v>
      </c>
      <c r="E729" s="1055" t="s">
        <v>57</v>
      </c>
      <c r="F729" s="1096" t="s">
        <v>5511</v>
      </c>
      <c r="G729" s="1029" t="s">
        <v>1111</v>
      </c>
      <c r="H729" s="1089" t="s">
        <v>5642</v>
      </c>
      <c r="I729" s="1"/>
    </row>
    <row r="730" spans="1:9" ht="87" customHeight="1" x14ac:dyDescent="0.2">
      <c r="A730" s="1074" t="s">
        <v>133</v>
      </c>
      <c r="B730" s="1067" t="s">
        <v>260</v>
      </c>
      <c r="C730" s="607" t="s">
        <v>776</v>
      </c>
      <c r="D730" s="1072" t="s">
        <v>58</v>
      </c>
      <c r="E730" s="1072" t="s">
        <v>59</v>
      </c>
      <c r="F730" s="1154" t="s">
        <v>1115</v>
      </c>
      <c r="G730" s="252" t="s">
        <v>1111</v>
      </c>
      <c r="H730" s="1155" t="s">
        <v>1506</v>
      </c>
      <c r="I730" s="1"/>
    </row>
    <row r="731" spans="1:9" ht="28.5" customHeight="1" x14ac:dyDescent="0.2">
      <c r="A731" s="1253" t="s">
        <v>1130</v>
      </c>
      <c r="B731" s="1306" t="s">
        <v>1128</v>
      </c>
      <c r="C731" s="1279" t="s">
        <v>1129</v>
      </c>
      <c r="D731" s="1306" t="s">
        <v>46</v>
      </c>
      <c r="E731" s="1306" t="s">
        <v>57</v>
      </c>
      <c r="F731" s="1069" t="s">
        <v>1116</v>
      </c>
      <c r="G731" s="1277" t="s">
        <v>1111</v>
      </c>
      <c r="H731" s="1278" t="s">
        <v>1339</v>
      </c>
      <c r="I731" s="1"/>
    </row>
    <row r="732" spans="1:9" ht="28.5" customHeight="1" x14ac:dyDescent="0.2">
      <c r="A732" s="1269"/>
      <c r="B732" s="1306"/>
      <c r="C732" s="1279"/>
      <c r="D732" s="1306"/>
      <c r="E732" s="1306"/>
      <c r="F732" s="1069" t="s">
        <v>1117</v>
      </c>
      <c r="G732" s="1277"/>
      <c r="H732" s="1278"/>
      <c r="I732" s="1"/>
    </row>
    <row r="733" spans="1:9" ht="30.75" customHeight="1" x14ac:dyDescent="0.2">
      <c r="A733" s="1269"/>
      <c r="B733" s="1306" t="s">
        <v>5514</v>
      </c>
      <c r="C733" s="1279" t="s">
        <v>5515</v>
      </c>
      <c r="D733" s="1306" t="s">
        <v>46</v>
      </c>
      <c r="E733" s="1306" t="s">
        <v>57</v>
      </c>
      <c r="F733" s="1069" t="s">
        <v>1116</v>
      </c>
      <c r="G733" s="1277" t="s">
        <v>1111</v>
      </c>
      <c r="H733" s="1278" t="s">
        <v>5831</v>
      </c>
      <c r="I733" s="1"/>
    </row>
    <row r="734" spans="1:9" ht="34.5" customHeight="1" x14ac:dyDescent="0.2">
      <c r="A734" s="1269"/>
      <c r="B734" s="1306"/>
      <c r="C734" s="1279"/>
      <c r="D734" s="1306"/>
      <c r="E734" s="1306"/>
      <c r="F734" s="1069" t="s">
        <v>1117</v>
      </c>
      <c r="G734" s="1277"/>
      <c r="H734" s="1278"/>
      <c r="I734" s="1"/>
    </row>
    <row r="735" spans="1:9" ht="48" customHeight="1" x14ac:dyDescent="0.2">
      <c r="A735" s="1254"/>
      <c r="B735" s="1065" t="s">
        <v>5516</v>
      </c>
      <c r="C735" s="1147" t="s">
        <v>5517</v>
      </c>
      <c r="D735" s="1073" t="s">
        <v>46</v>
      </c>
      <c r="E735" s="1073" t="s">
        <v>57</v>
      </c>
      <c r="F735" s="1150" t="s">
        <v>1115</v>
      </c>
      <c r="G735" s="1093" t="s">
        <v>1111</v>
      </c>
      <c r="H735" s="1089" t="s">
        <v>1919</v>
      </c>
      <c r="I735" s="1"/>
    </row>
    <row r="736" spans="1:9" ht="47.25" customHeight="1" x14ac:dyDescent="0.2">
      <c r="A736" s="1253" t="s">
        <v>134</v>
      </c>
      <c r="B736" s="1087" t="s">
        <v>541</v>
      </c>
      <c r="C736" s="1074" t="s">
        <v>542</v>
      </c>
      <c r="D736" s="1055" t="s">
        <v>46</v>
      </c>
      <c r="E736" s="1055" t="s">
        <v>57</v>
      </c>
      <c r="F736" s="1096" t="s">
        <v>1115</v>
      </c>
      <c r="G736" s="1029" t="s">
        <v>1111</v>
      </c>
      <c r="H736" s="1084" t="s">
        <v>1546</v>
      </c>
      <c r="I736" s="1"/>
    </row>
    <row r="737" spans="1:9" ht="33.75" customHeight="1" x14ac:dyDescent="0.2">
      <c r="A737" s="1269"/>
      <c r="B737" s="1275" t="s">
        <v>572</v>
      </c>
      <c r="C737" s="1253" t="s">
        <v>571</v>
      </c>
      <c r="D737" s="1243" t="s">
        <v>46</v>
      </c>
      <c r="E737" s="1255" t="s">
        <v>57</v>
      </c>
      <c r="F737" s="1096" t="s">
        <v>1116</v>
      </c>
      <c r="G737" s="1029" t="s">
        <v>1118</v>
      </c>
      <c r="H737" s="1084" t="s">
        <v>2647</v>
      </c>
      <c r="I737" s="1"/>
    </row>
    <row r="738" spans="1:9" ht="33.75" customHeight="1" x14ac:dyDescent="0.2">
      <c r="A738" s="1269"/>
      <c r="B738" s="1276"/>
      <c r="C738" s="1254"/>
      <c r="D738" s="1245"/>
      <c r="E738" s="1256"/>
      <c r="F738" s="1096" t="s">
        <v>1117</v>
      </c>
      <c r="G738" s="1029" t="s">
        <v>1111</v>
      </c>
      <c r="H738" s="1084" t="s">
        <v>1734</v>
      </c>
      <c r="I738" s="12"/>
    </row>
    <row r="739" spans="1:9" ht="33.75" customHeight="1" x14ac:dyDescent="0.2">
      <c r="A739" s="1254"/>
      <c r="B739" s="1069" t="s">
        <v>5518</v>
      </c>
      <c r="C739" s="1074" t="s">
        <v>5519</v>
      </c>
      <c r="D739" s="1055" t="s">
        <v>46</v>
      </c>
      <c r="E739" s="1055" t="s">
        <v>57</v>
      </c>
      <c r="F739" s="1096" t="s">
        <v>1115</v>
      </c>
      <c r="G739" s="1029" t="s">
        <v>1111</v>
      </c>
      <c r="H739" s="1084" t="s">
        <v>5832</v>
      </c>
      <c r="I739" s="1"/>
    </row>
    <row r="740" spans="1:9" ht="53.25" customHeight="1" x14ac:dyDescent="0.2">
      <c r="A740" s="1253" t="s">
        <v>135</v>
      </c>
      <c r="B740" s="1087" t="s">
        <v>261</v>
      </c>
      <c r="C740" s="1074" t="s">
        <v>777</v>
      </c>
      <c r="D740" s="1055" t="s">
        <v>46</v>
      </c>
      <c r="E740" s="1055" t="s">
        <v>57</v>
      </c>
      <c r="F740" s="1096" t="s">
        <v>1115</v>
      </c>
      <c r="G740" s="1029" t="s">
        <v>1111</v>
      </c>
      <c r="H740" s="1084" t="s">
        <v>1506</v>
      </c>
      <c r="I740" s="1"/>
    </row>
    <row r="741" spans="1:9" ht="23.25" customHeight="1" x14ac:dyDescent="0.2">
      <c r="A741" s="1269"/>
      <c r="B741" s="1287" t="s">
        <v>5520</v>
      </c>
      <c r="C741" s="1253" t="s">
        <v>5521</v>
      </c>
      <c r="D741" s="1243" t="s">
        <v>46</v>
      </c>
      <c r="E741" s="1255" t="s">
        <v>57</v>
      </c>
      <c r="F741" s="1096" t="s">
        <v>1116</v>
      </c>
      <c r="G741" s="1304" t="s">
        <v>1111</v>
      </c>
      <c r="H741" s="1286" t="s">
        <v>5833</v>
      </c>
      <c r="I741" s="1"/>
    </row>
    <row r="742" spans="1:9" ht="36.75" customHeight="1" x14ac:dyDescent="0.2">
      <c r="A742" s="1254"/>
      <c r="B742" s="1288"/>
      <c r="C742" s="1254"/>
      <c r="D742" s="1245"/>
      <c r="E742" s="1256"/>
      <c r="F742" s="1096" t="s">
        <v>1117</v>
      </c>
      <c r="G742" s="1305"/>
      <c r="H742" s="1258"/>
      <c r="I742" s="1"/>
    </row>
    <row r="743" spans="1:9" ht="30.75" customHeight="1" x14ac:dyDescent="0.2">
      <c r="A743" s="1279" t="s">
        <v>136</v>
      </c>
      <c r="B743" s="1087" t="s">
        <v>314</v>
      </c>
      <c r="C743" s="1074" t="s">
        <v>778</v>
      </c>
      <c r="D743" s="1083" t="s">
        <v>58</v>
      </c>
      <c r="E743" s="1083" t="s">
        <v>59</v>
      </c>
      <c r="F743" s="1096" t="s">
        <v>1115</v>
      </c>
      <c r="G743" s="1029" t="s">
        <v>1111</v>
      </c>
      <c r="H743" s="1084" t="s">
        <v>1506</v>
      </c>
      <c r="I743" s="1"/>
    </row>
    <row r="744" spans="1:9" ht="56.25" customHeight="1" x14ac:dyDescent="0.2">
      <c r="A744" s="1279"/>
      <c r="B744" s="1087" t="s">
        <v>410</v>
      </c>
      <c r="C744" s="1074" t="s">
        <v>409</v>
      </c>
      <c r="D744" s="1083" t="s">
        <v>58</v>
      </c>
      <c r="E744" s="1083" t="s">
        <v>59</v>
      </c>
      <c r="F744" s="1096" t="s">
        <v>1115</v>
      </c>
      <c r="G744" s="1029" t="s">
        <v>1111</v>
      </c>
      <c r="H744" s="1084" t="s">
        <v>1506</v>
      </c>
      <c r="I744" s="1"/>
    </row>
    <row r="745" spans="1:9" ht="35.25" customHeight="1" x14ac:dyDescent="0.2">
      <c r="A745" s="1279"/>
      <c r="B745" s="1087" t="s">
        <v>519</v>
      </c>
      <c r="C745" s="1074" t="s">
        <v>575</v>
      </c>
      <c r="D745" s="1083" t="s">
        <v>46</v>
      </c>
      <c r="E745" s="1083" t="s">
        <v>57</v>
      </c>
      <c r="F745" s="1096" t="s">
        <v>1115</v>
      </c>
      <c r="G745" s="1029" t="s">
        <v>1111</v>
      </c>
      <c r="H745" s="1084" t="s">
        <v>1506</v>
      </c>
      <c r="I745" s="1"/>
    </row>
    <row r="746" spans="1:9" ht="35.25" customHeight="1" x14ac:dyDescent="0.2">
      <c r="A746" s="1279"/>
      <c r="B746" s="1275" t="s">
        <v>573</v>
      </c>
      <c r="C746" s="1253" t="s">
        <v>574</v>
      </c>
      <c r="D746" s="1287" t="s">
        <v>46</v>
      </c>
      <c r="E746" s="1300" t="s">
        <v>57</v>
      </c>
      <c r="F746" s="1096" t="s">
        <v>1116</v>
      </c>
      <c r="G746" s="1029" t="s">
        <v>1118</v>
      </c>
      <c r="H746" s="1097" t="s">
        <v>4490</v>
      </c>
      <c r="I746" s="1"/>
    </row>
    <row r="747" spans="1:9" ht="35.25" customHeight="1" x14ac:dyDescent="0.2">
      <c r="A747" s="1279"/>
      <c r="B747" s="1276"/>
      <c r="C747" s="1254"/>
      <c r="D747" s="1288"/>
      <c r="E747" s="1301"/>
      <c r="F747" s="1096" t="s">
        <v>1117</v>
      </c>
      <c r="G747" s="1029" t="s">
        <v>1111</v>
      </c>
      <c r="H747" s="1097" t="s">
        <v>1734</v>
      </c>
      <c r="I747" s="12"/>
    </row>
    <row r="748" spans="1:9" ht="39.75" customHeight="1" x14ac:dyDescent="0.2">
      <c r="A748" s="1279" t="s">
        <v>137</v>
      </c>
      <c r="B748" s="1087" t="s">
        <v>262</v>
      </c>
      <c r="C748" s="1074" t="s">
        <v>411</v>
      </c>
      <c r="D748" s="1083" t="s">
        <v>58</v>
      </c>
      <c r="E748" s="1083" t="s">
        <v>59</v>
      </c>
      <c r="F748" s="1096" t="s">
        <v>1115</v>
      </c>
      <c r="G748" s="1029" t="s">
        <v>1111</v>
      </c>
      <c r="H748" s="1084" t="s">
        <v>5469</v>
      </c>
      <c r="I748" s="1"/>
    </row>
    <row r="749" spans="1:9" ht="45" customHeight="1" x14ac:dyDescent="0.2">
      <c r="A749" s="1279"/>
      <c r="B749" s="1087" t="s">
        <v>263</v>
      </c>
      <c r="C749" s="1074" t="s">
        <v>62</v>
      </c>
      <c r="D749" s="1083" t="s">
        <v>58</v>
      </c>
      <c r="E749" s="1083" t="s">
        <v>59</v>
      </c>
      <c r="F749" s="1096" t="s">
        <v>1115</v>
      </c>
      <c r="G749" s="1029" t="s">
        <v>1111</v>
      </c>
      <c r="H749" s="1084" t="s">
        <v>1546</v>
      </c>
      <c r="I749" s="1"/>
    </row>
    <row r="750" spans="1:9" ht="30" customHeight="1" x14ac:dyDescent="0.2">
      <c r="A750" s="1279"/>
      <c r="B750" s="1272" t="s">
        <v>412</v>
      </c>
      <c r="C750" s="1253" t="s">
        <v>781</v>
      </c>
      <c r="D750" s="1287" t="s">
        <v>58</v>
      </c>
      <c r="E750" s="1300" t="s">
        <v>59</v>
      </c>
      <c r="F750" s="1096" t="s">
        <v>1116</v>
      </c>
      <c r="G750" s="1029" t="s">
        <v>1165</v>
      </c>
      <c r="H750" s="1302" t="s">
        <v>1338</v>
      </c>
      <c r="I750" s="1"/>
    </row>
    <row r="751" spans="1:9" ht="30" customHeight="1" x14ac:dyDescent="0.2">
      <c r="A751" s="1279"/>
      <c r="B751" s="1273"/>
      <c r="C751" s="1254"/>
      <c r="D751" s="1288"/>
      <c r="E751" s="1301"/>
      <c r="F751" s="1096" t="s">
        <v>1117</v>
      </c>
      <c r="G751" s="1029" t="s">
        <v>1111</v>
      </c>
      <c r="H751" s="1303"/>
      <c r="I751" s="12"/>
    </row>
    <row r="752" spans="1:9" ht="70.5" customHeight="1" x14ac:dyDescent="0.2">
      <c r="A752" s="1279"/>
      <c r="B752" s="1087" t="s">
        <v>779</v>
      </c>
      <c r="C752" s="1074" t="s">
        <v>780</v>
      </c>
      <c r="D752" s="1083" t="s">
        <v>46</v>
      </c>
      <c r="E752" s="1083" t="s">
        <v>57</v>
      </c>
      <c r="F752" s="1096" t="s">
        <v>1115</v>
      </c>
      <c r="G752" s="1029" t="s">
        <v>1111</v>
      </c>
      <c r="H752" s="1084" t="s">
        <v>1546</v>
      </c>
      <c r="I752" s="1"/>
    </row>
    <row r="753" spans="1:9" ht="70.5" customHeight="1" x14ac:dyDescent="0.2">
      <c r="A753" s="1279"/>
      <c r="B753" s="1087" t="s">
        <v>783</v>
      </c>
      <c r="C753" s="1074" t="s">
        <v>782</v>
      </c>
      <c r="D753" s="1083" t="s">
        <v>46</v>
      </c>
      <c r="E753" s="1083" t="s">
        <v>57</v>
      </c>
      <c r="F753" s="1096" t="s">
        <v>1115</v>
      </c>
      <c r="G753" s="1029" t="s">
        <v>1111</v>
      </c>
      <c r="H753" s="1084" t="s">
        <v>1546</v>
      </c>
      <c r="I753" s="1"/>
    </row>
    <row r="754" spans="1:9" ht="31.5" customHeight="1" x14ac:dyDescent="0.2">
      <c r="A754" s="1279" t="s">
        <v>138</v>
      </c>
      <c r="B754" s="1287" t="s">
        <v>264</v>
      </c>
      <c r="C754" s="1253" t="s">
        <v>413</v>
      </c>
      <c r="D754" s="1243" t="s">
        <v>46</v>
      </c>
      <c r="E754" s="1255" t="s">
        <v>57</v>
      </c>
      <c r="F754" s="1096" t="s">
        <v>1116</v>
      </c>
      <c r="G754" s="1029" t="s">
        <v>1118</v>
      </c>
      <c r="H754" s="1097" t="s">
        <v>1338</v>
      </c>
      <c r="I754" s="1"/>
    </row>
    <row r="755" spans="1:9" ht="31.5" customHeight="1" x14ac:dyDescent="0.2">
      <c r="A755" s="1279"/>
      <c r="B755" s="1288"/>
      <c r="C755" s="1254"/>
      <c r="D755" s="1245"/>
      <c r="E755" s="1256"/>
      <c r="F755" s="1096" t="s">
        <v>1117</v>
      </c>
      <c r="G755" s="1029" t="s">
        <v>1111</v>
      </c>
      <c r="H755" s="1097" t="s">
        <v>1734</v>
      </c>
      <c r="I755" s="12"/>
    </row>
    <row r="756" spans="1:9" ht="30.75" customHeight="1" x14ac:dyDescent="0.2">
      <c r="A756" s="1279" t="s">
        <v>139</v>
      </c>
      <c r="B756" s="1287" t="s">
        <v>577</v>
      </c>
      <c r="C756" s="1253" t="s">
        <v>576</v>
      </c>
      <c r="D756" s="1243" t="s">
        <v>46</v>
      </c>
      <c r="E756" s="1255" t="s">
        <v>57</v>
      </c>
      <c r="F756" s="1096" t="s">
        <v>1116</v>
      </c>
      <c r="G756" s="1029" t="s">
        <v>1165</v>
      </c>
      <c r="H756" s="1084" t="s">
        <v>5834</v>
      </c>
      <c r="I756" s="1"/>
    </row>
    <row r="757" spans="1:9" ht="30.75" customHeight="1" x14ac:dyDescent="0.2">
      <c r="A757" s="1279"/>
      <c r="B757" s="1288"/>
      <c r="C757" s="1254"/>
      <c r="D757" s="1245"/>
      <c r="E757" s="1256"/>
      <c r="F757" s="1096" t="s">
        <v>1117</v>
      </c>
      <c r="G757" s="1029" t="s">
        <v>1111</v>
      </c>
      <c r="H757" s="1084" t="s">
        <v>5815</v>
      </c>
      <c r="I757" s="12"/>
    </row>
    <row r="758" spans="1:9" ht="31.5" customHeight="1" x14ac:dyDescent="0.2">
      <c r="A758" s="1279" t="s">
        <v>140</v>
      </c>
      <c r="B758" s="1253" t="s">
        <v>265</v>
      </c>
      <c r="C758" s="1253" t="s">
        <v>578</v>
      </c>
      <c r="D758" s="1287" t="s">
        <v>58</v>
      </c>
      <c r="E758" s="1300" t="s">
        <v>59</v>
      </c>
      <c r="F758" s="1096" t="s">
        <v>1116</v>
      </c>
      <c r="G758" s="1029" t="s">
        <v>1118</v>
      </c>
      <c r="H758" s="1097" t="s">
        <v>3447</v>
      </c>
      <c r="I758" s="1"/>
    </row>
    <row r="759" spans="1:9" ht="31.5" customHeight="1" x14ac:dyDescent="0.2">
      <c r="A759" s="1279"/>
      <c r="B759" s="1254"/>
      <c r="C759" s="1254"/>
      <c r="D759" s="1288"/>
      <c r="E759" s="1301"/>
      <c r="F759" s="1096" t="s">
        <v>1117</v>
      </c>
      <c r="G759" s="1029" t="s">
        <v>1111</v>
      </c>
      <c r="H759" s="1097" t="s">
        <v>1734</v>
      </c>
      <c r="I759" s="12"/>
    </row>
    <row r="760" spans="1:9" ht="48" customHeight="1" x14ac:dyDescent="0.2">
      <c r="A760" s="1279" t="s">
        <v>141</v>
      </c>
      <c r="B760" s="1069" t="s">
        <v>266</v>
      </c>
      <c r="C760" s="1074" t="s">
        <v>784</v>
      </c>
      <c r="D760" s="1055" t="s">
        <v>46</v>
      </c>
      <c r="E760" s="1055" t="s">
        <v>57</v>
      </c>
      <c r="F760" s="1096" t="s">
        <v>1115</v>
      </c>
      <c r="G760" s="1029" t="s">
        <v>1111</v>
      </c>
      <c r="H760" s="1084" t="s">
        <v>1546</v>
      </c>
      <c r="I760" s="1"/>
    </row>
    <row r="761" spans="1:9" ht="78.75" customHeight="1" x14ac:dyDescent="0.2">
      <c r="A761" s="1279"/>
      <c r="B761" s="1055" t="s">
        <v>347</v>
      </c>
      <c r="C761" s="1074" t="s">
        <v>808</v>
      </c>
      <c r="D761" s="1055" t="s">
        <v>46</v>
      </c>
      <c r="E761" s="1055" t="s">
        <v>57</v>
      </c>
      <c r="F761" s="1096" t="s">
        <v>1115</v>
      </c>
      <c r="G761" s="1029" t="s">
        <v>1111</v>
      </c>
      <c r="H761" s="1084" t="s">
        <v>1546</v>
      </c>
      <c r="I761" s="1"/>
    </row>
    <row r="762" spans="1:9" ht="48" customHeight="1" x14ac:dyDescent="0.2">
      <c r="A762" s="1279"/>
      <c r="B762" s="1055" t="s">
        <v>579</v>
      </c>
      <c r="C762" s="1074" t="s">
        <v>580</v>
      </c>
      <c r="D762" s="1055" t="s">
        <v>46</v>
      </c>
      <c r="E762" s="1055" t="s">
        <v>57</v>
      </c>
      <c r="F762" s="1096" t="s">
        <v>1115</v>
      </c>
      <c r="G762" s="1029" t="s">
        <v>1111</v>
      </c>
      <c r="H762" s="1084" t="s">
        <v>5643</v>
      </c>
      <c r="I762" s="1"/>
    </row>
    <row r="763" spans="1:9" ht="48" customHeight="1" x14ac:dyDescent="0.2">
      <c r="A763" s="1279"/>
      <c r="B763" s="1055" t="s">
        <v>581</v>
      </c>
      <c r="C763" s="1074" t="s">
        <v>582</v>
      </c>
      <c r="D763" s="1055" t="s">
        <v>46</v>
      </c>
      <c r="E763" s="1055" t="s">
        <v>57</v>
      </c>
      <c r="F763" s="1096" t="s">
        <v>1115</v>
      </c>
      <c r="G763" s="1029" t="s">
        <v>1111</v>
      </c>
      <c r="H763" s="1084" t="s">
        <v>1546</v>
      </c>
      <c r="I763" s="1"/>
    </row>
    <row r="764" spans="1:9" ht="42.75" customHeight="1" x14ac:dyDescent="0.2">
      <c r="A764" s="1253" t="s">
        <v>142</v>
      </c>
      <c r="B764" s="1253" t="s">
        <v>267</v>
      </c>
      <c r="C764" s="1253" t="s">
        <v>63</v>
      </c>
      <c r="D764" s="1243" t="s">
        <v>46</v>
      </c>
      <c r="E764" s="1255" t="s">
        <v>57</v>
      </c>
      <c r="F764" s="1096" t="s">
        <v>1116</v>
      </c>
      <c r="G764" s="1029" t="s">
        <v>1118</v>
      </c>
      <c r="H764" s="1097" t="s">
        <v>3447</v>
      </c>
      <c r="I764" s="1"/>
    </row>
    <row r="765" spans="1:9" ht="42.75" customHeight="1" x14ac:dyDescent="0.2">
      <c r="A765" s="1269"/>
      <c r="B765" s="1254"/>
      <c r="C765" s="1254"/>
      <c r="D765" s="1245"/>
      <c r="E765" s="1256"/>
      <c r="F765" s="1096" t="s">
        <v>1117</v>
      </c>
      <c r="G765" s="1029" t="s">
        <v>1111</v>
      </c>
      <c r="H765" s="1097" t="s">
        <v>1734</v>
      </c>
      <c r="I765" s="12"/>
    </row>
    <row r="766" spans="1:9" ht="39" customHeight="1" x14ac:dyDescent="0.2">
      <c r="A766" s="1269"/>
      <c r="B766" s="1253" t="s">
        <v>414</v>
      </c>
      <c r="C766" s="1253" t="s">
        <v>786</v>
      </c>
      <c r="D766" s="1243" t="s">
        <v>46</v>
      </c>
      <c r="E766" s="1255" t="s">
        <v>57</v>
      </c>
      <c r="F766" s="1096" t="s">
        <v>1116</v>
      </c>
      <c r="G766" s="1029" t="s">
        <v>1118</v>
      </c>
      <c r="H766" s="1097" t="s">
        <v>5835</v>
      </c>
      <c r="I766" s="1"/>
    </row>
    <row r="767" spans="1:9" ht="39" customHeight="1" x14ac:dyDescent="0.2">
      <c r="A767" s="1269"/>
      <c r="B767" s="1254"/>
      <c r="C767" s="1254"/>
      <c r="D767" s="1245"/>
      <c r="E767" s="1256"/>
      <c r="F767" s="1096" t="s">
        <v>1117</v>
      </c>
      <c r="G767" s="1029" t="s">
        <v>1111</v>
      </c>
      <c r="H767" s="1097" t="s">
        <v>1734</v>
      </c>
      <c r="I767" s="12"/>
    </row>
    <row r="768" spans="1:9" ht="36.75" customHeight="1" x14ac:dyDescent="0.2">
      <c r="A768" s="1269"/>
      <c r="B768" s="1069" t="s">
        <v>464</v>
      </c>
      <c r="C768" s="1074" t="s">
        <v>785</v>
      </c>
      <c r="D768" s="1055" t="s">
        <v>46</v>
      </c>
      <c r="E768" s="1055" t="s">
        <v>57</v>
      </c>
      <c r="F768" s="1096" t="s">
        <v>1115</v>
      </c>
      <c r="G768" s="1029" t="s">
        <v>1111</v>
      </c>
      <c r="H768" s="1084" t="s">
        <v>3177</v>
      </c>
      <c r="I768" s="1"/>
    </row>
    <row r="769" spans="1:9" ht="30" customHeight="1" x14ac:dyDescent="0.2">
      <c r="A769" s="1269"/>
      <c r="B769" s="1253" t="s">
        <v>583</v>
      </c>
      <c r="C769" s="1253" t="s">
        <v>584</v>
      </c>
      <c r="D769" s="1243" t="s">
        <v>46</v>
      </c>
      <c r="E769" s="1255" t="s">
        <v>57</v>
      </c>
      <c r="F769" s="1096" t="s">
        <v>1116</v>
      </c>
      <c r="G769" s="1029" t="s">
        <v>1118</v>
      </c>
      <c r="H769" s="1097" t="s">
        <v>3447</v>
      </c>
      <c r="I769" s="1"/>
    </row>
    <row r="770" spans="1:9" ht="30" customHeight="1" x14ac:dyDescent="0.2">
      <c r="A770" s="1269"/>
      <c r="B770" s="1254"/>
      <c r="C770" s="1254"/>
      <c r="D770" s="1245"/>
      <c r="E770" s="1256"/>
      <c r="F770" s="1096" t="s">
        <v>1117</v>
      </c>
      <c r="G770" s="1029" t="s">
        <v>1111</v>
      </c>
      <c r="H770" s="1097" t="s">
        <v>1734</v>
      </c>
      <c r="I770" s="12"/>
    </row>
    <row r="771" spans="1:9" ht="30" customHeight="1" x14ac:dyDescent="0.2">
      <c r="A771" s="1254"/>
      <c r="B771" s="1069" t="s">
        <v>5523</v>
      </c>
      <c r="C771" s="1074" t="s">
        <v>5524</v>
      </c>
      <c r="D771" s="1055" t="s">
        <v>46</v>
      </c>
      <c r="E771" s="1055" t="s">
        <v>57</v>
      </c>
      <c r="F771" s="1096" t="s">
        <v>5525</v>
      </c>
      <c r="G771" s="1029" t="s">
        <v>1111</v>
      </c>
      <c r="H771" s="1097" t="s">
        <v>5469</v>
      </c>
      <c r="I771" s="1"/>
    </row>
    <row r="772" spans="1:9" ht="42.75" customHeight="1" x14ac:dyDescent="0.2">
      <c r="A772" s="1253" t="s">
        <v>143</v>
      </c>
      <c r="B772" s="1069" t="s">
        <v>268</v>
      </c>
      <c r="C772" s="1074" t="s">
        <v>587</v>
      </c>
      <c r="D772" s="1055" t="s">
        <v>46</v>
      </c>
      <c r="E772" s="1055" t="s">
        <v>57</v>
      </c>
      <c r="F772" s="1096" t="s">
        <v>1115</v>
      </c>
      <c r="G772" s="1029" t="s">
        <v>1111</v>
      </c>
      <c r="H772" s="1097" t="s">
        <v>1546</v>
      </c>
      <c r="I772" s="1"/>
    </row>
    <row r="773" spans="1:9" ht="41.25" customHeight="1" x14ac:dyDescent="0.2">
      <c r="A773" s="1269"/>
      <c r="B773" s="1069" t="s">
        <v>475</v>
      </c>
      <c r="C773" s="1074" t="s">
        <v>499</v>
      </c>
      <c r="D773" s="1083" t="s">
        <v>46</v>
      </c>
      <c r="E773" s="1083" t="s">
        <v>57</v>
      </c>
      <c r="F773" s="1096" t="s">
        <v>1115</v>
      </c>
      <c r="G773" s="1029" t="s">
        <v>1111</v>
      </c>
      <c r="H773" s="1097" t="s">
        <v>1546</v>
      </c>
      <c r="I773" s="1"/>
    </row>
    <row r="774" spans="1:9" ht="41.25" customHeight="1" x14ac:dyDescent="0.2">
      <c r="A774" s="1269"/>
      <c r="B774" s="1069" t="s">
        <v>500</v>
      </c>
      <c r="C774" s="1074" t="s">
        <v>511</v>
      </c>
      <c r="D774" s="1083" t="s">
        <v>58</v>
      </c>
      <c r="E774" s="1083" t="s">
        <v>59</v>
      </c>
      <c r="F774" s="1096" t="s">
        <v>1115</v>
      </c>
      <c r="G774" s="1029" t="s">
        <v>1111</v>
      </c>
      <c r="H774" s="1097" t="s">
        <v>1546</v>
      </c>
      <c r="I774" s="1"/>
    </row>
    <row r="775" spans="1:9" ht="29.25" customHeight="1" x14ac:dyDescent="0.2">
      <c r="A775" s="1269"/>
      <c r="B775" s="1253" t="s">
        <v>585</v>
      </c>
      <c r="C775" s="1253" t="s">
        <v>586</v>
      </c>
      <c r="D775" s="1243" t="s">
        <v>46</v>
      </c>
      <c r="E775" s="1255" t="s">
        <v>57</v>
      </c>
      <c r="F775" s="1096" t="s">
        <v>1116</v>
      </c>
      <c r="G775" s="1029" t="s">
        <v>1118</v>
      </c>
      <c r="H775" s="1097" t="s">
        <v>3447</v>
      </c>
      <c r="I775" s="1"/>
    </row>
    <row r="776" spans="1:9" ht="29.25" customHeight="1" x14ac:dyDescent="0.2">
      <c r="A776" s="1269"/>
      <c r="B776" s="1254"/>
      <c r="C776" s="1254"/>
      <c r="D776" s="1245"/>
      <c r="E776" s="1256"/>
      <c r="F776" s="1146" t="s">
        <v>1117</v>
      </c>
      <c r="G776" s="1030" t="s">
        <v>1111</v>
      </c>
      <c r="H776" s="1149" t="s">
        <v>1734</v>
      </c>
      <c r="I776" s="12"/>
    </row>
    <row r="777" spans="1:9" ht="29.25" customHeight="1" x14ac:dyDescent="0.2">
      <c r="A777" s="1269"/>
      <c r="B777" s="1069" t="s">
        <v>5526</v>
      </c>
      <c r="C777" s="1074" t="s">
        <v>5527</v>
      </c>
      <c r="D777" s="1055" t="s">
        <v>29</v>
      </c>
      <c r="E777" s="1055" t="s">
        <v>57</v>
      </c>
      <c r="F777" s="1096" t="s">
        <v>3522</v>
      </c>
      <c r="G777" s="1029" t="s">
        <v>1120</v>
      </c>
      <c r="H777" s="1084" t="s">
        <v>5663</v>
      </c>
      <c r="I777" s="1"/>
    </row>
    <row r="778" spans="1:9" ht="29.25" customHeight="1" x14ac:dyDescent="0.2">
      <c r="A778" s="1254"/>
      <c r="B778" s="1069" t="s">
        <v>5528</v>
      </c>
      <c r="C778" s="1074" t="s">
        <v>5529</v>
      </c>
      <c r="D778" s="1055" t="s">
        <v>28</v>
      </c>
      <c r="E778" s="1055" t="s">
        <v>57</v>
      </c>
      <c r="F778" s="1096" t="s">
        <v>3522</v>
      </c>
      <c r="G778" s="1029" t="s">
        <v>1120</v>
      </c>
      <c r="H778" s="1084" t="s">
        <v>4196</v>
      </c>
      <c r="I778" s="1"/>
    </row>
    <row r="779" spans="1:9" ht="36.75" customHeight="1" x14ac:dyDescent="0.2">
      <c r="A779" s="1279" t="s">
        <v>144</v>
      </c>
      <c r="B779" s="1069" t="s">
        <v>269</v>
      </c>
      <c r="C779" s="1074" t="s">
        <v>415</v>
      </c>
      <c r="D779" s="1083" t="s">
        <v>58</v>
      </c>
      <c r="E779" s="1083" t="s">
        <v>59</v>
      </c>
      <c r="F779" s="1150" t="s">
        <v>1115</v>
      </c>
      <c r="G779" s="1093" t="s">
        <v>1111</v>
      </c>
      <c r="H779" s="1089" t="s">
        <v>1546</v>
      </c>
      <c r="I779" s="1"/>
    </row>
    <row r="780" spans="1:9" ht="27.75" customHeight="1" x14ac:dyDescent="0.2">
      <c r="A780" s="1279"/>
      <c r="B780" s="1243" t="s">
        <v>588</v>
      </c>
      <c r="C780" s="1253" t="s">
        <v>589</v>
      </c>
      <c r="D780" s="1243" t="s">
        <v>46</v>
      </c>
      <c r="E780" s="1255" t="s">
        <v>57</v>
      </c>
      <c r="F780" s="1096" t="s">
        <v>1116</v>
      </c>
      <c r="G780" s="1029" t="s">
        <v>1118</v>
      </c>
      <c r="H780" s="1084" t="s">
        <v>1733</v>
      </c>
      <c r="I780" s="1"/>
    </row>
    <row r="781" spans="1:9" ht="27.75" customHeight="1" x14ac:dyDescent="0.2">
      <c r="A781" s="1279"/>
      <c r="B781" s="1245"/>
      <c r="C781" s="1254"/>
      <c r="D781" s="1245"/>
      <c r="E781" s="1256"/>
      <c r="F781" s="1096" t="s">
        <v>1117</v>
      </c>
      <c r="G781" s="1029" t="s">
        <v>1111</v>
      </c>
      <c r="H781" s="1084" t="s">
        <v>1734</v>
      </c>
      <c r="I781" s="12"/>
    </row>
    <row r="782" spans="1:9" ht="30" customHeight="1" x14ac:dyDescent="0.2">
      <c r="A782" s="1279"/>
      <c r="B782" s="1243" t="s">
        <v>591</v>
      </c>
      <c r="C782" s="1253" t="s">
        <v>590</v>
      </c>
      <c r="D782" s="1243" t="s">
        <v>46</v>
      </c>
      <c r="E782" s="1255" t="s">
        <v>57</v>
      </c>
      <c r="F782" s="1096" t="s">
        <v>1116</v>
      </c>
      <c r="G782" s="1029" t="s">
        <v>1118</v>
      </c>
      <c r="H782" s="1097" t="s">
        <v>2647</v>
      </c>
      <c r="I782" s="1"/>
    </row>
    <row r="783" spans="1:9" ht="30" customHeight="1" x14ac:dyDescent="0.2">
      <c r="A783" s="1279"/>
      <c r="B783" s="1245"/>
      <c r="C783" s="1254"/>
      <c r="D783" s="1245"/>
      <c r="E783" s="1256"/>
      <c r="F783" s="1096" t="s">
        <v>1117</v>
      </c>
      <c r="G783" s="1029" t="s">
        <v>1111</v>
      </c>
      <c r="H783" s="1097" t="s">
        <v>1734</v>
      </c>
      <c r="I783" s="12"/>
    </row>
    <row r="784" spans="1:9" ht="27" customHeight="1" x14ac:dyDescent="0.2">
      <c r="A784" s="1279"/>
      <c r="B784" s="1243" t="s">
        <v>592</v>
      </c>
      <c r="C784" s="1253" t="s">
        <v>593</v>
      </c>
      <c r="D784" s="1243" t="s">
        <v>46</v>
      </c>
      <c r="E784" s="1255" t="s">
        <v>57</v>
      </c>
      <c r="F784" s="1096" t="s">
        <v>1116</v>
      </c>
      <c r="G784" s="1029" t="s">
        <v>1118</v>
      </c>
      <c r="H784" s="1097" t="s">
        <v>3443</v>
      </c>
      <c r="I784" s="1"/>
    </row>
    <row r="785" spans="1:9" ht="27" customHeight="1" x14ac:dyDescent="0.2">
      <c r="A785" s="1279"/>
      <c r="B785" s="1245"/>
      <c r="C785" s="1254"/>
      <c r="D785" s="1245"/>
      <c r="E785" s="1256"/>
      <c r="F785" s="1096" t="s">
        <v>1117</v>
      </c>
      <c r="G785" s="1029" t="s">
        <v>1111</v>
      </c>
      <c r="H785" s="1097" t="s">
        <v>5815</v>
      </c>
      <c r="I785" s="12"/>
    </row>
    <row r="786" spans="1:9" ht="40.5" customHeight="1" x14ac:dyDescent="0.2">
      <c r="A786" s="1279" t="s">
        <v>145</v>
      </c>
      <c r="B786" s="1069" t="s">
        <v>270</v>
      </c>
      <c r="C786" s="1074" t="s">
        <v>506</v>
      </c>
      <c r="D786" s="1083" t="s">
        <v>58</v>
      </c>
      <c r="E786" s="1083" t="s">
        <v>59</v>
      </c>
      <c r="F786" s="1096" t="s">
        <v>1115</v>
      </c>
      <c r="G786" s="1029" t="s">
        <v>1111</v>
      </c>
      <c r="H786" s="1084" t="s">
        <v>1546</v>
      </c>
      <c r="I786" s="1"/>
    </row>
    <row r="787" spans="1:9" ht="29.25" customHeight="1" x14ac:dyDescent="0.2">
      <c r="A787" s="1279"/>
      <c r="B787" s="1287" t="s">
        <v>595</v>
      </c>
      <c r="C787" s="1253" t="s">
        <v>594</v>
      </c>
      <c r="D787" s="1287" t="s">
        <v>58</v>
      </c>
      <c r="E787" s="1300" t="s">
        <v>59</v>
      </c>
      <c r="F787" s="1096" t="s">
        <v>1116</v>
      </c>
      <c r="G787" s="1029" t="s">
        <v>1118</v>
      </c>
      <c r="H787" s="1097" t="s">
        <v>1338</v>
      </c>
      <c r="I787" s="1"/>
    </row>
    <row r="788" spans="1:9" ht="29.25" customHeight="1" x14ac:dyDescent="0.2">
      <c r="A788" s="1279"/>
      <c r="B788" s="1288"/>
      <c r="C788" s="1254"/>
      <c r="D788" s="1288"/>
      <c r="E788" s="1301"/>
      <c r="F788" s="1096" t="s">
        <v>1117</v>
      </c>
      <c r="G788" s="1029" t="s">
        <v>1111</v>
      </c>
      <c r="H788" s="1097" t="s">
        <v>1734</v>
      </c>
      <c r="I788" s="12"/>
    </row>
    <row r="789" spans="1:9" ht="33.75" customHeight="1" x14ac:dyDescent="0.2">
      <c r="A789" s="1287" t="s">
        <v>146</v>
      </c>
      <c r="B789" s="1069" t="s">
        <v>416</v>
      </c>
      <c r="C789" s="1074" t="s">
        <v>598</v>
      </c>
      <c r="D789" s="1083" t="s">
        <v>58</v>
      </c>
      <c r="E789" s="1083" t="s">
        <v>59</v>
      </c>
      <c r="F789" s="1096" t="s">
        <v>1115</v>
      </c>
      <c r="G789" s="1029" t="s">
        <v>1111</v>
      </c>
      <c r="H789" s="1084" t="s">
        <v>1546</v>
      </c>
      <c r="I789" s="1"/>
    </row>
    <row r="790" spans="1:9" ht="31.5" customHeight="1" x14ac:dyDescent="0.2">
      <c r="A790" s="1289"/>
      <c r="B790" s="1253" t="s">
        <v>596</v>
      </c>
      <c r="C790" s="1253" t="s">
        <v>597</v>
      </c>
      <c r="D790" s="1287" t="s">
        <v>46</v>
      </c>
      <c r="E790" s="1300" t="s">
        <v>57</v>
      </c>
      <c r="F790" s="1096" t="s">
        <v>1116</v>
      </c>
      <c r="G790" s="1029" t="s">
        <v>1118</v>
      </c>
      <c r="H790" s="1097" t="s">
        <v>5836</v>
      </c>
      <c r="I790" s="1"/>
    </row>
    <row r="791" spans="1:9" ht="31.5" customHeight="1" x14ac:dyDescent="0.2">
      <c r="A791" s="1288"/>
      <c r="B791" s="1254"/>
      <c r="C791" s="1254"/>
      <c r="D791" s="1288"/>
      <c r="E791" s="1301"/>
      <c r="F791" s="1146" t="s">
        <v>1117</v>
      </c>
      <c r="G791" s="1030" t="s">
        <v>1111</v>
      </c>
      <c r="H791" s="1149" t="s">
        <v>5815</v>
      </c>
      <c r="I791" s="12"/>
    </row>
    <row r="792" spans="1:9" ht="31.5" customHeight="1" x14ac:dyDescent="0.2">
      <c r="A792" s="1253" t="s">
        <v>3970</v>
      </c>
      <c r="B792" s="1055" t="s">
        <v>3980</v>
      </c>
      <c r="C792" s="4" t="s">
        <v>5530</v>
      </c>
      <c r="D792" s="1083" t="s">
        <v>58</v>
      </c>
      <c r="E792" s="1083" t="s">
        <v>59</v>
      </c>
      <c r="F792" s="1096" t="s">
        <v>1115</v>
      </c>
      <c r="G792" s="1030" t="s">
        <v>1111</v>
      </c>
      <c r="H792" s="1031" t="s">
        <v>3127</v>
      </c>
      <c r="I792" s="1"/>
    </row>
    <row r="793" spans="1:9" ht="31.5" customHeight="1" x14ac:dyDescent="0.2">
      <c r="A793" s="1254"/>
      <c r="B793" s="1055" t="s">
        <v>5531</v>
      </c>
      <c r="C793" s="4" t="s">
        <v>5532</v>
      </c>
      <c r="D793" s="1083" t="s">
        <v>58</v>
      </c>
      <c r="E793" s="1083" t="s">
        <v>59</v>
      </c>
      <c r="F793" s="1096" t="s">
        <v>1115</v>
      </c>
      <c r="G793" s="1030" t="s">
        <v>1111</v>
      </c>
      <c r="H793" s="1031" t="s">
        <v>5837</v>
      </c>
      <c r="I793" s="1"/>
    </row>
    <row r="794" spans="1:9" ht="41.25" customHeight="1" x14ac:dyDescent="0.2">
      <c r="A794" s="1069" t="s">
        <v>147</v>
      </c>
      <c r="B794" s="1069" t="s">
        <v>271</v>
      </c>
      <c r="C794" s="1074" t="s">
        <v>787</v>
      </c>
      <c r="D794" s="1083" t="s">
        <v>58</v>
      </c>
      <c r="E794" s="1083" t="s">
        <v>59</v>
      </c>
      <c r="F794" s="1150" t="s">
        <v>1115</v>
      </c>
      <c r="G794" s="1152" t="s">
        <v>1111</v>
      </c>
      <c r="H794" s="1032" t="s">
        <v>1546</v>
      </c>
      <c r="I794" s="1"/>
    </row>
    <row r="795" spans="1:9" ht="38.25" customHeight="1" x14ac:dyDescent="0.2">
      <c r="A795" s="1279" t="s">
        <v>148</v>
      </c>
      <c r="B795" s="1287" t="s">
        <v>358</v>
      </c>
      <c r="C795" s="1253" t="s">
        <v>417</v>
      </c>
      <c r="D795" s="1243" t="s">
        <v>48</v>
      </c>
      <c r="E795" s="1255" t="s">
        <v>57</v>
      </c>
      <c r="F795" s="1096" t="s">
        <v>1116</v>
      </c>
      <c r="G795" s="1029" t="s">
        <v>1118</v>
      </c>
      <c r="H795" s="1097" t="s">
        <v>5828</v>
      </c>
      <c r="I795" s="1"/>
    </row>
    <row r="796" spans="1:9" ht="38.25" customHeight="1" x14ac:dyDescent="0.2">
      <c r="A796" s="1279"/>
      <c r="B796" s="1288"/>
      <c r="C796" s="1254"/>
      <c r="D796" s="1245"/>
      <c r="E796" s="1256"/>
      <c r="F796" s="1096" t="s">
        <v>1117</v>
      </c>
      <c r="G796" s="1029" t="s">
        <v>1111</v>
      </c>
      <c r="H796" s="1097" t="s">
        <v>4252</v>
      </c>
      <c r="I796" s="12"/>
    </row>
    <row r="797" spans="1:9" ht="39.75" customHeight="1" x14ac:dyDescent="0.2">
      <c r="A797" s="1069" t="s">
        <v>149</v>
      </c>
      <c r="B797" s="1069" t="s">
        <v>272</v>
      </c>
      <c r="C797" s="1074" t="s">
        <v>418</v>
      </c>
      <c r="D797" s="1083" t="s">
        <v>58</v>
      </c>
      <c r="E797" s="1083" t="s">
        <v>59</v>
      </c>
      <c r="F797" s="1096" t="s">
        <v>1115</v>
      </c>
      <c r="G797" s="1029" t="s">
        <v>1111</v>
      </c>
      <c r="H797" s="1084" t="s">
        <v>1546</v>
      </c>
      <c r="I797" s="1"/>
    </row>
    <row r="798" spans="1:9" ht="39.75" customHeight="1" x14ac:dyDescent="0.2">
      <c r="A798" s="1074" t="s">
        <v>4008</v>
      </c>
      <c r="B798" s="1069" t="s">
        <v>5392</v>
      </c>
      <c r="C798" s="1074" t="s">
        <v>5393</v>
      </c>
      <c r="D798" s="1055" t="s">
        <v>46</v>
      </c>
      <c r="E798" s="1055" t="s">
        <v>57</v>
      </c>
      <c r="F798" s="1096" t="s">
        <v>1115</v>
      </c>
      <c r="G798" s="1029" t="s">
        <v>1111</v>
      </c>
      <c r="H798" s="1084" t="s">
        <v>1546</v>
      </c>
      <c r="I798" s="1"/>
    </row>
    <row r="799" spans="1:9" ht="52.5" customHeight="1" x14ac:dyDescent="0.2">
      <c r="A799" s="1253" t="s">
        <v>150</v>
      </c>
      <c r="B799" s="1069" t="s">
        <v>273</v>
      </c>
      <c r="C799" s="1074" t="s">
        <v>788</v>
      </c>
      <c r="D799" s="1055" t="s">
        <v>7</v>
      </c>
      <c r="E799" s="1055" t="s">
        <v>57</v>
      </c>
      <c r="F799" s="1096" t="s">
        <v>1115</v>
      </c>
      <c r="G799" s="1029" t="s">
        <v>1111</v>
      </c>
      <c r="H799" s="1084" t="s">
        <v>1546</v>
      </c>
      <c r="I799" s="1"/>
    </row>
    <row r="800" spans="1:9" ht="52.5" customHeight="1" x14ac:dyDescent="0.2">
      <c r="A800" s="1269"/>
      <c r="B800" s="1055" t="s">
        <v>1386</v>
      </c>
      <c r="C800" s="2" t="s">
        <v>1387</v>
      </c>
      <c r="D800" s="1055" t="s">
        <v>46</v>
      </c>
      <c r="E800" s="1055" t="s">
        <v>57</v>
      </c>
      <c r="F800" s="1096" t="s">
        <v>1115</v>
      </c>
      <c r="G800" s="1029" t="s">
        <v>1111</v>
      </c>
      <c r="H800" s="1084" t="s">
        <v>1919</v>
      </c>
      <c r="I800" s="1"/>
    </row>
    <row r="801" spans="1:9" ht="52.5" customHeight="1" x14ac:dyDescent="0.2">
      <c r="A801" s="1269"/>
      <c r="B801" s="1055" t="s">
        <v>4023</v>
      </c>
      <c r="C801" s="1074" t="s">
        <v>4024</v>
      </c>
      <c r="D801" s="1055" t="s">
        <v>7</v>
      </c>
      <c r="E801" s="1055" t="s">
        <v>57</v>
      </c>
      <c r="F801" s="1096" t="s">
        <v>1115</v>
      </c>
      <c r="G801" s="1029" t="s">
        <v>1111</v>
      </c>
      <c r="H801" s="1084" t="s">
        <v>5642</v>
      </c>
      <c r="I801" s="1"/>
    </row>
    <row r="802" spans="1:9" ht="52.5" customHeight="1" x14ac:dyDescent="0.2">
      <c r="A802" s="1269"/>
      <c r="B802" s="1055" t="s">
        <v>5394</v>
      </c>
      <c r="C802" s="1074" t="s">
        <v>5395</v>
      </c>
      <c r="D802" s="1055" t="s">
        <v>46</v>
      </c>
      <c r="E802" s="1055" t="s">
        <v>57</v>
      </c>
      <c r="F802" s="1096" t="s">
        <v>1115</v>
      </c>
      <c r="G802" s="1029" t="s">
        <v>1111</v>
      </c>
      <c r="H802" s="1084" t="s">
        <v>3452</v>
      </c>
      <c r="I802" s="1"/>
    </row>
    <row r="803" spans="1:9" ht="52.5" customHeight="1" x14ac:dyDescent="0.2">
      <c r="A803" s="1269"/>
      <c r="B803" s="1055" t="s">
        <v>5396</v>
      </c>
      <c r="C803" s="1074" t="s">
        <v>5397</v>
      </c>
      <c r="D803" s="1055" t="s">
        <v>46</v>
      </c>
      <c r="E803" s="1055" t="s">
        <v>57</v>
      </c>
      <c r="F803" s="1096" t="s">
        <v>1115</v>
      </c>
      <c r="G803" s="1029" t="s">
        <v>1111</v>
      </c>
      <c r="H803" s="1084" t="s">
        <v>5642</v>
      </c>
      <c r="I803" s="1"/>
    </row>
    <row r="804" spans="1:9" ht="52.5" customHeight="1" x14ac:dyDescent="0.2">
      <c r="A804" s="1269"/>
      <c r="B804" s="1055" t="s">
        <v>5398</v>
      </c>
      <c r="C804" s="1074" t="s">
        <v>5399</v>
      </c>
      <c r="D804" s="1055" t="s">
        <v>46</v>
      </c>
      <c r="E804" s="1055" t="s">
        <v>57</v>
      </c>
      <c r="F804" s="1096" t="s">
        <v>1115</v>
      </c>
      <c r="G804" s="1029" t="s">
        <v>1111</v>
      </c>
      <c r="H804" s="1084" t="s">
        <v>1339</v>
      </c>
      <c r="I804" s="1"/>
    </row>
    <row r="805" spans="1:9" ht="52.5" customHeight="1" x14ac:dyDescent="0.2">
      <c r="A805" s="1269"/>
      <c r="B805" s="1055" t="s">
        <v>5400</v>
      </c>
      <c r="C805" s="1074" t="s">
        <v>5401</v>
      </c>
      <c r="D805" s="1055" t="s">
        <v>46</v>
      </c>
      <c r="E805" s="1055" t="s">
        <v>57</v>
      </c>
      <c r="F805" s="1096" t="s">
        <v>1115</v>
      </c>
      <c r="G805" s="1029" t="s">
        <v>1111</v>
      </c>
      <c r="H805" s="1084" t="s">
        <v>5642</v>
      </c>
      <c r="I805" s="1"/>
    </row>
    <row r="806" spans="1:9" ht="52.5" customHeight="1" x14ac:dyDescent="0.2">
      <c r="A806" s="1254"/>
      <c r="B806" s="1055" t="s">
        <v>5533</v>
      </c>
      <c r="C806" s="1074" t="s">
        <v>5534</v>
      </c>
      <c r="D806" s="1055" t="s">
        <v>46</v>
      </c>
      <c r="E806" s="1055" t="s">
        <v>57</v>
      </c>
      <c r="F806" s="1033" t="s">
        <v>1115</v>
      </c>
      <c r="G806" s="1034" t="s">
        <v>1111</v>
      </c>
      <c r="H806" s="1031" t="s">
        <v>1339</v>
      </c>
      <c r="I806" s="1"/>
    </row>
    <row r="807" spans="1:9" ht="32.25" customHeight="1" x14ac:dyDescent="0.2">
      <c r="A807" s="1253" t="s">
        <v>151</v>
      </c>
      <c r="B807" s="1287" t="s">
        <v>661</v>
      </c>
      <c r="C807" s="1253" t="s">
        <v>660</v>
      </c>
      <c r="D807" s="1243" t="s">
        <v>46</v>
      </c>
      <c r="E807" s="1255" t="s">
        <v>57</v>
      </c>
      <c r="F807" s="1096" t="s">
        <v>1116</v>
      </c>
      <c r="G807" s="1029" t="s">
        <v>1118</v>
      </c>
      <c r="H807" s="1097" t="s">
        <v>2647</v>
      </c>
      <c r="I807" s="1"/>
    </row>
    <row r="808" spans="1:9" ht="32.25" customHeight="1" x14ac:dyDescent="0.2">
      <c r="A808" s="1269"/>
      <c r="B808" s="1288"/>
      <c r="C808" s="1254"/>
      <c r="D808" s="1245"/>
      <c r="E808" s="1256"/>
      <c r="F808" s="1146" t="s">
        <v>1117</v>
      </c>
      <c r="G808" s="1030" t="s">
        <v>1111</v>
      </c>
      <c r="H808" s="1149" t="s">
        <v>1734</v>
      </c>
      <c r="I808" s="12"/>
    </row>
    <row r="809" spans="1:9" ht="47.25" customHeight="1" x14ac:dyDescent="0.2">
      <c r="A809" s="1269"/>
      <c r="B809" s="1069" t="s">
        <v>5535</v>
      </c>
      <c r="C809" s="1074" t="s">
        <v>5536</v>
      </c>
      <c r="D809" s="1055" t="s">
        <v>46</v>
      </c>
      <c r="E809" s="1055" t="s">
        <v>57</v>
      </c>
      <c r="F809" s="1069" t="s">
        <v>1115</v>
      </c>
      <c r="G809" s="1085" t="s">
        <v>1111</v>
      </c>
      <c r="H809" s="1084" t="s">
        <v>5838</v>
      </c>
      <c r="I809" s="1"/>
    </row>
    <row r="810" spans="1:9" ht="39" customHeight="1" x14ac:dyDescent="0.2">
      <c r="A810" s="1269"/>
      <c r="B810" s="1069" t="s">
        <v>5839</v>
      </c>
      <c r="C810" s="1074" t="s">
        <v>5840</v>
      </c>
      <c r="D810" s="1055" t="s">
        <v>46</v>
      </c>
      <c r="E810" s="1055" t="s">
        <v>57</v>
      </c>
      <c r="F810" s="1069" t="s">
        <v>1115</v>
      </c>
      <c r="G810" s="1085" t="s">
        <v>1111</v>
      </c>
      <c r="H810" s="1084" t="s">
        <v>5841</v>
      </c>
      <c r="I810" s="1"/>
    </row>
    <row r="811" spans="1:9" ht="39" customHeight="1" x14ac:dyDescent="0.2">
      <c r="A811" s="1254"/>
      <c r="B811" s="1069" t="s">
        <v>5842</v>
      </c>
      <c r="C811" s="1074" t="s">
        <v>5843</v>
      </c>
      <c r="D811" s="1055" t="s">
        <v>46</v>
      </c>
      <c r="E811" s="1055" t="s">
        <v>57</v>
      </c>
      <c r="F811" s="1069" t="s">
        <v>1115</v>
      </c>
      <c r="G811" s="1085" t="s">
        <v>1111</v>
      </c>
      <c r="H811" s="1084" t="s">
        <v>5844</v>
      </c>
      <c r="I811" s="1"/>
    </row>
    <row r="812" spans="1:9" ht="57.75" customHeight="1" x14ac:dyDescent="0.2">
      <c r="A812" s="1253" t="s">
        <v>152</v>
      </c>
      <c r="B812" s="1055" t="s">
        <v>346</v>
      </c>
      <c r="C812" s="1074" t="s">
        <v>807</v>
      </c>
      <c r="D812" s="1055" t="s">
        <v>26</v>
      </c>
      <c r="E812" s="1055" t="s">
        <v>57</v>
      </c>
      <c r="F812" s="1150" t="s">
        <v>1115</v>
      </c>
      <c r="G812" s="1093" t="s">
        <v>1111</v>
      </c>
      <c r="H812" s="1089" t="s">
        <v>1546</v>
      </c>
      <c r="I812" s="1"/>
    </row>
    <row r="813" spans="1:9" ht="30" customHeight="1" x14ac:dyDescent="0.2">
      <c r="A813" s="1269"/>
      <c r="B813" s="1024" t="s">
        <v>623</v>
      </c>
      <c r="C813" s="607" t="s">
        <v>451</v>
      </c>
      <c r="D813" s="1024" t="s">
        <v>26</v>
      </c>
      <c r="E813" s="1066" t="s">
        <v>57</v>
      </c>
      <c r="F813" s="1096" t="s">
        <v>1115</v>
      </c>
      <c r="G813" s="1029" t="s">
        <v>1111</v>
      </c>
      <c r="H813" s="1084" t="s">
        <v>5845</v>
      </c>
      <c r="I813" s="1"/>
    </row>
    <row r="814" spans="1:9" ht="30" customHeight="1" x14ac:dyDescent="0.2">
      <c r="A814" s="1269"/>
      <c r="B814" s="1055" t="s">
        <v>5537</v>
      </c>
      <c r="C814" s="1074" t="s">
        <v>5538</v>
      </c>
      <c r="D814" s="1055" t="s">
        <v>28</v>
      </c>
      <c r="E814" s="1055" t="s">
        <v>57</v>
      </c>
      <c r="F814" s="1096" t="s">
        <v>3522</v>
      </c>
      <c r="G814" s="1029" t="s">
        <v>1120</v>
      </c>
      <c r="H814" s="1084" t="s">
        <v>5642</v>
      </c>
      <c r="I814" s="1"/>
    </row>
    <row r="815" spans="1:9" ht="72" customHeight="1" x14ac:dyDescent="0.2">
      <c r="A815" s="1074" t="s">
        <v>5402</v>
      </c>
      <c r="B815" s="1035" t="s">
        <v>1131</v>
      </c>
      <c r="C815" s="1156" t="s">
        <v>1132</v>
      </c>
      <c r="D815" s="1131" t="s">
        <v>46</v>
      </c>
      <c r="E815" s="1131" t="s">
        <v>57</v>
      </c>
      <c r="F815" s="1096" t="s">
        <v>1115</v>
      </c>
      <c r="G815" s="1029" t="s">
        <v>1111</v>
      </c>
      <c r="H815" s="1084" t="s">
        <v>1546</v>
      </c>
      <c r="I815" s="1"/>
    </row>
    <row r="816" spans="1:9" ht="35.25" customHeight="1" x14ac:dyDescent="0.2">
      <c r="A816" s="1295" t="s">
        <v>153</v>
      </c>
      <c r="B816" s="1287" t="s">
        <v>274</v>
      </c>
      <c r="C816" s="1253" t="s">
        <v>789</v>
      </c>
      <c r="D816" s="1298" t="s">
        <v>7</v>
      </c>
      <c r="E816" s="1255" t="s">
        <v>57</v>
      </c>
      <c r="F816" s="1096" t="s">
        <v>1116</v>
      </c>
      <c r="G816" s="1029" t="s">
        <v>1118</v>
      </c>
      <c r="H816" s="1097" t="s">
        <v>2647</v>
      </c>
      <c r="I816" s="1"/>
    </row>
    <row r="817" spans="1:9" ht="35.25" customHeight="1" x14ac:dyDescent="0.2">
      <c r="A817" s="1296"/>
      <c r="B817" s="1288"/>
      <c r="C817" s="1254"/>
      <c r="D817" s="1299"/>
      <c r="E817" s="1256"/>
      <c r="F817" s="1096" t="s">
        <v>1117</v>
      </c>
      <c r="G817" s="1029" t="s">
        <v>1111</v>
      </c>
      <c r="H817" s="1097" t="s">
        <v>1734</v>
      </c>
      <c r="I817" s="12"/>
    </row>
    <row r="818" spans="1:9" ht="35.25" customHeight="1" x14ac:dyDescent="0.2">
      <c r="A818" s="1296"/>
      <c r="B818" s="1064" t="s">
        <v>1388</v>
      </c>
      <c r="C818" s="607" t="s">
        <v>1389</v>
      </c>
      <c r="D818" s="1057" t="s">
        <v>7</v>
      </c>
      <c r="E818" s="1057" t="s">
        <v>57</v>
      </c>
      <c r="F818" s="1146" t="s">
        <v>1115</v>
      </c>
      <c r="G818" s="1030" t="s">
        <v>1111</v>
      </c>
      <c r="H818" s="1088" t="s">
        <v>1546</v>
      </c>
      <c r="I818" s="1"/>
    </row>
    <row r="819" spans="1:9" ht="27" customHeight="1" x14ac:dyDescent="0.2">
      <c r="A819" s="1296"/>
      <c r="B819" s="1236" t="s">
        <v>5403</v>
      </c>
      <c r="C819" s="1274" t="s">
        <v>5846</v>
      </c>
      <c r="D819" s="1236" t="s">
        <v>46</v>
      </c>
      <c r="E819" s="1236" t="s">
        <v>57</v>
      </c>
      <c r="F819" s="1069" t="s">
        <v>1116</v>
      </c>
      <c r="G819" s="1277" t="s">
        <v>1111</v>
      </c>
      <c r="H819" s="1278" t="s">
        <v>1339</v>
      </c>
      <c r="I819" s="1"/>
    </row>
    <row r="820" spans="1:9" ht="35.25" customHeight="1" x14ac:dyDescent="0.2">
      <c r="A820" s="1297"/>
      <c r="B820" s="1236"/>
      <c r="C820" s="1274"/>
      <c r="D820" s="1236"/>
      <c r="E820" s="1236"/>
      <c r="F820" s="1069" t="s">
        <v>1117</v>
      </c>
      <c r="G820" s="1277"/>
      <c r="H820" s="1278"/>
      <c r="I820" s="1"/>
    </row>
    <row r="821" spans="1:9" ht="35.25" customHeight="1" x14ac:dyDescent="0.2">
      <c r="A821" s="1295" t="s">
        <v>154</v>
      </c>
      <c r="B821" s="1065" t="s">
        <v>4092</v>
      </c>
      <c r="C821" s="1147" t="s">
        <v>5847</v>
      </c>
      <c r="D821" s="1058" t="s">
        <v>46</v>
      </c>
      <c r="E821" s="1058" t="s">
        <v>57</v>
      </c>
      <c r="F821" s="1150" t="s">
        <v>1115</v>
      </c>
      <c r="G821" s="1093" t="s">
        <v>1111</v>
      </c>
      <c r="H821" s="1153" t="s">
        <v>5642</v>
      </c>
      <c r="I821" s="1"/>
    </row>
    <row r="822" spans="1:9" ht="31.5" customHeight="1" x14ac:dyDescent="0.2">
      <c r="A822" s="1296"/>
      <c r="B822" s="1287" t="s">
        <v>275</v>
      </c>
      <c r="C822" s="1253" t="s">
        <v>624</v>
      </c>
      <c r="D822" s="1243" t="s">
        <v>46</v>
      </c>
      <c r="E822" s="1255" t="s">
        <v>57</v>
      </c>
      <c r="F822" s="1096" t="s">
        <v>1116</v>
      </c>
      <c r="G822" s="1029" t="s">
        <v>1118</v>
      </c>
      <c r="H822" s="1097" t="s">
        <v>2647</v>
      </c>
      <c r="I822" s="1"/>
    </row>
    <row r="823" spans="1:9" ht="31.5" customHeight="1" x14ac:dyDescent="0.2">
      <c r="A823" s="1297"/>
      <c r="B823" s="1288"/>
      <c r="C823" s="1254"/>
      <c r="D823" s="1245"/>
      <c r="E823" s="1256"/>
      <c r="F823" s="1096" t="s">
        <v>1117</v>
      </c>
      <c r="G823" s="1029" t="s">
        <v>1111</v>
      </c>
      <c r="H823" s="1097" t="s">
        <v>1734</v>
      </c>
      <c r="I823" s="12"/>
    </row>
    <row r="824" spans="1:9" ht="40.5" customHeight="1" x14ac:dyDescent="0.2">
      <c r="A824" s="1253" t="s">
        <v>155</v>
      </c>
      <c r="B824" s="1069" t="s">
        <v>5848</v>
      </c>
      <c r="C824" s="1074" t="s">
        <v>5849</v>
      </c>
      <c r="D824" s="1055" t="s">
        <v>46</v>
      </c>
      <c r="E824" s="1055" t="s">
        <v>57</v>
      </c>
      <c r="F824" s="1096" t="s">
        <v>1115</v>
      </c>
      <c r="G824" s="1030" t="s">
        <v>1111</v>
      </c>
      <c r="H824" s="229" t="s">
        <v>5850</v>
      </c>
      <c r="I824" s="1"/>
    </row>
    <row r="825" spans="1:9" ht="64.5" customHeight="1" x14ac:dyDescent="0.2">
      <c r="A825" s="1269"/>
      <c r="B825" s="1055" t="s">
        <v>625</v>
      </c>
      <c r="C825" s="1074" t="s">
        <v>626</v>
      </c>
      <c r="D825" s="1055" t="s">
        <v>46</v>
      </c>
      <c r="E825" s="1055" t="s">
        <v>57</v>
      </c>
      <c r="F825" s="1096" t="s">
        <v>1115</v>
      </c>
      <c r="G825" s="1029" t="s">
        <v>1111</v>
      </c>
      <c r="H825" s="1084" t="s">
        <v>1546</v>
      </c>
      <c r="I825" s="1"/>
    </row>
    <row r="826" spans="1:9" ht="54.75" customHeight="1" x14ac:dyDescent="0.2">
      <c r="A826" s="1254"/>
      <c r="B826" s="1055" t="s">
        <v>809</v>
      </c>
      <c r="C826" s="1074" t="s">
        <v>810</v>
      </c>
      <c r="D826" s="1055" t="s">
        <v>46</v>
      </c>
      <c r="E826" s="1055" t="s">
        <v>57</v>
      </c>
      <c r="F826" s="1096" t="s">
        <v>1115</v>
      </c>
      <c r="G826" s="1029" t="s">
        <v>1111</v>
      </c>
      <c r="H826" s="1084" t="s">
        <v>1546</v>
      </c>
      <c r="I826" s="1"/>
    </row>
    <row r="827" spans="1:9" ht="27.75" customHeight="1" x14ac:dyDescent="0.2">
      <c r="A827" s="1292" t="s">
        <v>156</v>
      </c>
      <c r="B827" s="1243" t="s">
        <v>361</v>
      </c>
      <c r="C827" s="1253" t="s">
        <v>790</v>
      </c>
      <c r="D827" s="1243" t="s">
        <v>46</v>
      </c>
      <c r="E827" s="1255" t="s">
        <v>57</v>
      </c>
      <c r="F827" s="1096" t="s">
        <v>1124</v>
      </c>
      <c r="G827" s="1029" t="s">
        <v>1118</v>
      </c>
      <c r="H827" s="1097" t="s">
        <v>5385</v>
      </c>
      <c r="I827" s="1"/>
    </row>
    <row r="828" spans="1:9" ht="27.75" customHeight="1" x14ac:dyDescent="0.2">
      <c r="A828" s="1293"/>
      <c r="B828" s="1245"/>
      <c r="C828" s="1254"/>
      <c r="D828" s="1245"/>
      <c r="E828" s="1256"/>
      <c r="F828" s="1096" t="s">
        <v>1117</v>
      </c>
      <c r="G828" s="1029" t="s">
        <v>1111</v>
      </c>
      <c r="H828" s="1097" t="s">
        <v>5404</v>
      </c>
      <c r="I828" s="12"/>
    </row>
    <row r="829" spans="1:9" ht="36.75" customHeight="1" x14ac:dyDescent="0.2">
      <c r="A829" s="1293"/>
      <c r="B829" s="1055" t="s">
        <v>479</v>
      </c>
      <c r="C829" s="1074" t="s">
        <v>490</v>
      </c>
      <c r="D829" s="1055" t="s">
        <v>46</v>
      </c>
      <c r="E829" s="1055" t="s">
        <v>57</v>
      </c>
      <c r="F829" s="1069" t="s">
        <v>1115</v>
      </c>
      <c r="G829" s="1053" t="s">
        <v>1111</v>
      </c>
      <c r="H829" s="1069" t="s">
        <v>1546</v>
      </c>
      <c r="I829" s="1"/>
    </row>
    <row r="830" spans="1:9" ht="62.25" customHeight="1" x14ac:dyDescent="0.2">
      <c r="A830" s="1293"/>
      <c r="B830" s="1057" t="s">
        <v>599</v>
      </c>
      <c r="C830" s="607" t="s">
        <v>600</v>
      </c>
      <c r="D830" s="1057" t="s">
        <v>28</v>
      </c>
      <c r="E830" s="1057" t="s">
        <v>57</v>
      </c>
      <c r="F830" s="1146" t="s">
        <v>1121</v>
      </c>
      <c r="G830" s="1030" t="s">
        <v>1120</v>
      </c>
      <c r="H830" s="1084" t="s">
        <v>4196</v>
      </c>
      <c r="I830" s="1"/>
    </row>
    <row r="831" spans="1:9" ht="51" customHeight="1" x14ac:dyDescent="0.2">
      <c r="A831" s="1293"/>
      <c r="B831" s="1236" t="s">
        <v>900</v>
      </c>
      <c r="C831" s="1291" t="s">
        <v>5405</v>
      </c>
      <c r="D831" s="1236" t="s">
        <v>46</v>
      </c>
      <c r="E831" s="1236" t="s">
        <v>50</v>
      </c>
      <c r="F831" s="1063" t="s">
        <v>1228</v>
      </c>
      <c r="G831" s="1028" t="s">
        <v>1237</v>
      </c>
      <c r="H831" s="1069" t="s">
        <v>5350</v>
      </c>
      <c r="I831" s="1"/>
    </row>
    <row r="832" spans="1:9" ht="40.5" customHeight="1" x14ac:dyDescent="0.2">
      <c r="A832" s="1293"/>
      <c r="B832" s="1236"/>
      <c r="C832" s="1291"/>
      <c r="D832" s="1236"/>
      <c r="E832" s="1236"/>
      <c r="F832" s="1063" t="s">
        <v>1143</v>
      </c>
      <c r="G832" s="1028" t="s">
        <v>1235</v>
      </c>
      <c r="H832" s="1069" t="s">
        <v>5851</v>
      </c>
      <c r="I832" s="12"/>
    </row>
    <row r="833" spans="1:9" ht="40.5" customHeight="1" x14ac:dyDescent="0.2">
      <c r="A833" s="1293"/>
      <c r="B833" s="1055" t="s">
        <v>5539</v>
      </c>
      <c r="C833" s="1074" t="s">
        <v>5540</v>
      </c>
      <c r="D833" s="1055" t="s">
        <v>46</v>
      </c>
      <c r="E833" s="1055" t="s">
        <v>57</v>
      </c>
      <c r="F833" s="1069" t="s">
        <v>1115</v>
      </c>
      <c r="G833" s="1055" t="s">
        <v>1111</v>
      </c>
      <c r="H833" s="1069" t="s">
        <v>5841</v>
      </c>
      <c r="I833" s="1"/>
    </row>
    <row r="834" spans="1:9" ht="40.5" customHeight="1" x14ac:dyDescent="0.2">
      <c r="A834" s="1293"/>
      <c r="B834" s="1057" t="s">
        <v>5541</v>
      </c>
      <c r="C834" s="607" t="s">
        <v>5542</v>
      </c>
      <c r="D834" s="1057" t="s">
        <v>29</v>
      </c>
      <c r="E834" s="1057" t="s">
        <v>57</v>
      </c>
      <c r="F834" s="1064" t="s">
        <v>4272</v>
      </c>
      <c r="G834" s="1057" t="s">
        <v>1120</v>
      </c>
      <c r="H834" s="1064" t="s">
        <v>4196</v>
      </c>
      <c r="I834" s="1"/>
    </row>
    <row r="835" spans="1:9" ht="40.5" customHeight="1" x14ac:dyDescent="0.2">
      <c r="A835" s="1293"/>
      <c r="B835" s="1061" t="s">
        <v>5852</v>
      </c>
      <c r="C835" s="1038" t="s">
        <v>5853</v>
      </c>
      <c r="D835" s="1061" t="s">
        <v>329</v>
      </c>
      <c r="E835" s="1061" t="s">
        <v>57</v>
      </c>
      <c r="F835" s="1146" t="s">
        <v>4272</v>
      </c>
      <c r="G835" s="1157" t="s">
        <v>1120</v>
      </c>
      <c r="H835" s="1060" t="s">
        <v>4196</v>
      </c>
      <c r="I835" s="1"/>
    </row>
    <row r="836" spans="1:9" ht="40.5" customHeight="1" x14ac:dyDescent="0.2">
      <c r="A836" s="1293"/>
      <c r="B836" s="1061" t="s">
        <v>5854</v>
      </c>
      <c r="C836" s="1091" t="s">
        <v>5855</v>
      </c>
      <c r="D836" s="1061" t="s">
        <v>28</v>
      </c>
      <c r="E836" s="1061" t="s">
        <v>57</v>
      </c>
      <c r="F836" s="1146" t="s">
        <v>4272</v>
      </c>
      <c r="G836" s="1157" t="s">
        <v>1120</v>
      </c>
      <c r="H836" s="1060" t="s">
        <v>5642</v>
      </c>
      <c r="I836" s="1"/>
    </row>
    <row r="837" spans="1:9" ht="40.5" customHeight="1" x14ac:dyDescent="0.2">
      <c r="A837" s="1294"/>
      <c r="B837" s="1061" t="s">
        <v>5856</v>
      </c>
      <c r="C837" s="1091" t="s">
        <v>5857</v>
      </c>
      <c r="D837" s="1061" t="s">
        <v>28</v>
      </c>
      <c r="E837" s="1158" t="s">
        <v>57</v>
      </c>
      <c r="F837" s="1159" t="s">
        <v>4272</v>
      </c>
      <c r="G837" s="1160" t="s">
        <v>1120</v>
      </c>
      <c r="H837" s="1161" t="s">
        <v>5642</v>
      </c>
      <c r="I837" s="1"/>
    </row>
    <row r="838" spans="1:9" ht="35.25" customHeight="1" x14ac:dyDescent="0.2">
      <c r="A838" s="1253" t="s">
        <v>157</v>
      </c>
      <c r="B838" s="1269" t="s">
        <v>811</v>
      </c>
      <c r="C838" s="1269" t="s">
        <v>5543</v>
      </c>
      <c r="D838" s="1244" t="s">
        <v>7</v>
      </c>
      <c r="E838" s="1239" t="s">
        <v>57</v>
      </c>
      <c r="F838" s="1159" t="s">
        <v>1116</v>
      </c>
      <c r="G838" s="1162" t="s">
        <v>1118</v>
      </c>
      <c r="H838" s="1163" t="s">
        <v>1733</v>
      </c>
      <c r="I838" s="1"/>
    </row>
    <row r="839" spans="1:9" ht="35.25" customHeight="1" x14ac:dyDescent="0.2">
      <c r="A839" s="1269"/>
      <c r="B839" s="1254"/>
      <c r="C839" s="1254"/>
      <c r="D839" s="1245"/>
      <c r="E839" s="1241"/>
      <c r="F839" s="1146" t="s">
        <v>1117</v>
      </c>
      <c r="G839" s="1164" t="s">
        <v>1111</v>
      </c>
      <c r="H839" s="1165" t="s">
        <v>1734</v>
      </c>
      <c r="I839" s="12"/>
    </row>
    <row r="840" spans="1:9" ht="35.25" customHeight="1" x14ac:dyDescent="0.2">
      <c r="A840" s="1254"/>
      <c r="B840" s="1069" t="s">
        <v>5858</v>
      </c>
      <c r="C840" s="1074" t="s">
        <v>5859</v>
      </c>
      <c r="D840" s="1055" t="s">
        <v>46</v>
      </c>
      <c r="E840" s="1055" t="s">
        <v>57</v>
      </c>
      <c r="F840" s="1069" t="s">
        <v>1115</v>
      </c>
      <c r="G840" s="1085" t="s">
        <v>1111</v>
      </c>
      <c r="H840" s="229" t="s">
        <v>5642</v>
      </c>
      <c r="I840" s="1"/>
    </row>
    <row r="841" spans="1:9" ht="27.75" customHeight="1" x14ac:dyDescent="0.2">
      <c r="A841" s="1279" t="s">
        <v>5406</v>
      </c>
      <c r="B841" s="1236" t="s">
        <v>628</v>
      </c>
      <c r="C841" s="1279" t="s">
        <v>629</v>
      </c>
      <c r="D841" s="1236" t="s">
        <v>46</v>
      </c>
      <c r="E841" s="1236" t="s">
        <v>57</v>
      </c>
      <c r="F841" s="1069" t="s">
        <v>1116</v>
      </c>
      <c r="G841" s="1085" t="s">
        <v>1118</v>
      </c>
      <c r="H841" s="1084" t="s">
        <v>2647</v>
      </c>
      <c r="I841" s="1"/>
    </row>
    <row r="842" spans="1:9" ht="27.75" customHeight="1" x14ac:dyDescent="0.2">
      <c r="A842" s="1279"/>
      <c r="B842" s="1236"/>
      <c r="C842" s="1279"/>
      <c r="D842" s="1236"/>
      <c r="E842" s="1236"/>
      <c r="F842" s="1069" t="s">
        <v>1117</v>
      </c>
      <c r="G842" s="1085" t="s">
        <v>1111</v>
      </c>
      <c r="H842" s="1084" t="s">
        <v>1734</v>
      </c>
      <c r="I842" s="12"/>
    </row>
    <row r="843" spans="1:9" ht="27.75" customHeight="1" x14ac:dyDescent="0.2">
      <c r="A843" s="1279"/>
      <c r="B843" s="1236" t="s">
        <v>1133</v>
      </c>
      <c r="C843" s="1279" t="s">
        <v>1134</v>
      </c>
      <c r="D843" s="1236" t="s">
        <v>46</v>
      </c>
      <c r="E843" s="1236" t="s">
        <v>57</v>
      </c>
      <c r="F843" s="1069" t="s">
        <v>1116</v>
      </c>
      <c r="G843" s="1277" t="s">
        <v>1111</v>
      </c>
      <c r="H843" s="1278" t="s">
        <v>1339</v>
      </c>
      <c r="I843" s="12"/>
    </row>
    <row r="844" spans="1:9" ht="25.5" customHeight="1" x14ac:dyDescent="0.2">
      <c r="A844" s="1279"/>
      <c r="B844" s="1236"/>
      <c r="C844" s="1279"/>
      <c r="D844" s="1236"/>
      <c r="E844" s="1236"/>
      <c r="F844" s="1069" t="s">
        <v>1115</v>
      </c>
      <c r="G844" s="1277"/>
      <c r="H844" s="1278"/>
      <c r="I844" s="1"/>
    </row>
    <row r="845" spans="1:9" ht="32.25" customHeight="1" x14ac:dyDescent="0.2">
      <c r="A845" s="1269" t="s">
        <v>158</v>
      </c>
      <c r="B845" s="1289" t="s">
        <v>276</v>
      </c>
      <c r="C845" s="1269" t="s">
        <v>5860</v>
      </c>
      <c r="D845" s="1244" t="s">
        <v>46</v>
      </c>
      <c r="E845" s="1290" t="s">
        <v>57</v>
      </c>
      <c r="F845" s="1150" t="s">
        <v>1116</v>
      </c>
      <c r="G845" s="1093" t="s">
        <v>1118</v>
      </c>
      <c r="H845" s="1153" t="s">
        <v>2647</v>
      </c>
      <c r="I845" s="1"/>
    </row>
    <row r="846" spans="1:9" ht="32.25" customHeight="1" x14ac:dyDescent="0.2">
      <c r="A846" s="1269"/>
      <c r="B846" s="1288"/>
      <c r="C846" s="1254"/>
      <c r="D846" s="1245"/>
      <c r="E846" s="1256"/>
      <c r="F846" s="1159" t="s">
        <v>1117</v>
      </c>
      <c r="G846" s="1022" t="s">
        <v>1111</v>
      </c>
      <c r="H846" s="1166" t="s">
        <v>1734</v>
      </c>
      <c r="I846" s="12"/>
    </row>
    <row r="847" spans="1:9" ht="46.5" customHeight="1" x14ac:dyDescent="0.2">
      <c r="A847" s="1269"/>
      <c r="B847" s="1069" t="s">
        <v>277</v>
      </c>
      <c r="C847" s="1074" t="s">
        <v>635</v>
      </c>
      <c r="D847" s="1055" t="s">
        <v>46</v>
      </c>
      <c r="E847" s="1055" t="s">
        <v>57</v>
      </c>
      <c r="F847" s="1159" t="s">
        <v>1115</v>
      </c>
      <c r="G847" s="1022" t="s">
        <v>1111</v>
      </c>
      <c r="H847" s="1084" t="s">
        <v>1546</v>
      </c>
      <c r="I847" s="1"/>
    </row>
    <row r="848" spans="1:9" ht="46.5" customHeight="1" x14ac:dyDescent="0.2">
      <c r="A848" s="1269"/>
      <c r="B848" s="1069" t="s">
        <v>278</v>
      </c>
      <c r="C848" s="1074" t="s">
        <v>508</v>
      </c>
      <c r="D848" s="1055" t="s">
        <v>46</v>
      </c>
      <c r="E848" s="1055" t="s">
        <v>57</v>
      </c>
      <c r="F848" s="1159" t="s">
        <v>1115</v>
      </c>
      <c r="G848" s="1022" t="s">
        <v>1111</v>
      </c>
      <c r="H848" s="1084" t="s">
        <v>1546</v>
      </c>
      <c r="I848" s="1"/>
    </row>
    <row r="849" spans="1:9" ht="46.5" customHeight="1" x14ac:dyDescent="0.2">
      <c r="A849" s="1269"/>
      <c r="B849" s="1069" t="s">
        <v>279</v>
      </c>
      <c r="C849" s="1074" t="s">
        <v>632</v>
      </c>
      <c r="D849" s="1055" t="s">
        <v>46</v>
      </c>
      <c r="E849" s="1055" t="s">
        <v>57</v>
      </c>
      <c r="F849" s="1159" t="s">
        <v>1115</v>
      </c>
      <c r="G849" s="1022" t="s">
        <v>1111</v>
      </c>
      <c r="H849" s="1084" t="s">
        <v>1546</v>
      </c>
      <c r="I849" s="1"/>
    </row>
    <row r="850" spans="1:9" ht="63.75" customHeight="1" x14ac:dyDescent="0.2">
      <c r="A850" s="1269"/>
      <c r="B850" s="1069" t="s">
        <v>330</v>
      </c>
      <c r="C850" s="1074" t="s">
        <v>331</v>
      </c>
      <c r="D850" s="1055" t="s">
        <v>46</v>
      </c>
      <c r="E850" s="1055" t="s">
        <v>57</v>
      </c>
      <c r="F850" s="1159" t="s">
        <v>1115</v>
      </c>
      <c r="G850" s="1022" t="s">
        <v>1111</v>
      </c>
      <c r="H850" s="1084" t="s">
        <v>3443</v>
      </c>
      <c r="I850" s="1"/>
    </row>
    <row r="851" spans="1:9" ht="32.25" customHeight="1" x14ac:dyDescent="0.2">
      <c r="A851" s="1269"/>
      <c r="B851" s="1253" t="s">
        <v>812</v>
      </c>
      <c r="C851" s="1253" t="s">
        <v>5544</v>
      </c>
      <c r="D851" s="1243" t="s">
        <v>46</v>
      </c>
      <c r="E851" s="1255" t="s">
        <v>57</v>
      </c>
      <c r="F851" s="1159" t="s">
        <v>1116</v>
      </c>
      <c r="G851" s="1022" t="s">
        <v>1118</v>
      </c>
      <c r="H851" s="1166" t="s">
        <v>2647</v>
      </c>
      <c r="I851" s="1"/>
    </row>
    <row r="852" spans="1:9" ht="45.75" customHeight="1" x14ac:dyDescent="0.2">
      <c r="A852" s="1269"/>
      <c r="B852" s="1254"/>
      <c r="C852" s="1254"/>
      <c r="D852" s="1245"/>
      <c r="E852" s="1256"/>
      <c r="F852" s="1159" t="s">
        <v>1117</v>
      </c>
      <c r="G852" s="1022" t="s">
        <v>1111</v>
      </c>
      <c r="H852" s="1166" t="s">
        <v>1734</v>
      </c>
      <c r="I852" s="12"/>
    </row>
    <row r="853" spans="1:9" ht="30.75" customHeight="1" x14ac:dyDescent="0.2">
      <c r="A853" s="1269"/>
      <c r="B853" s="1253" t="s">
        <v>630</v>
      </c>
      <c r="C853" s="1253" t="s">
        <v>5545</v>
      </c>
      <c r="D853" s="1243" t="s">
        <v>46</v>
      </c>
      <c r="E853" s="1255" t="s">
        <v>57</v>
      </c>
      <c r="F853" s="1159" t="s">
        <v>1116</v>
      </c>
      <c r="G853" s="1022" t="s">
        <v>1118</v>
      </c>
      <c r="H853" s="1166" t="s">
        <v>2647</v>
      </c>
      <c r="I853" s="1"/>
    </row>
    <row r="854" spans="1:9" ht="30.75" customHeight="1" x14ac:dyDescent="0.2">
      <c r="A854" s="1269"/>
      <c r="B854" s="1254"/>
      <c r="C854" s="1254"/>
      <c r="D854" s="1245"/>
      <c r="E854" s="1256"/>
      <c r="F854" s="1159" t="s">
        <v>1117</v>
      </c>
      <c r="G854" s="1022" t="s">
        <v>1111</v>
      </c>
      <c r="H854" s="1166" t="s">
        <v>1734</v>
      </c>
      <c r="I854" s="12"/>
    </row>
    <row r="855" spans="1:9" ht="29.25" customHeight="1" x14ac:dyDescent="0.2">
      <c r="A855" s="1269"/>
      <c r="B855" s="1287" t="s">
        <v>631</v>
      </c>
      <c r="C855" s="1253" t="s">
        <v>5546</v>
      </c>
      <c r="D855" s="1243" t="s">
        <v>46</v>
      </c>
      <c r="E855" s="1255" t="s">
        <v>57</v>
      </c>
      <c r="F855" s="1159" t="s">
        <v>1116</v>
      </c>
      <c r="G855" s="1022" t="s">
        <v>1118</v>
      </c>
      <c r="H855" s="1166" t="s">
        <v>5835</v>
      </c>
      <c r="I855" s="1"/>
    </row>
    <row r="856" spans="1:9" ht="29.25" customHeight="1" x14ac:dyDescent="0.2">
      <c r="A856" s="1269"/>
      <c r="B856" s="1288"/>
      <c r="C856" s="1254"/>
      <c r="D856" s="1245"/>
      <c r="E856" s="1256"/>
      <c r="F856" s="1159" t="s">
        <v>1117</v>
      </c>
      <c r="G856" s="1022" t="s">
        <v>1111</v>
      </c>
      <c r="H856" s="1166" t="s">
        <v>1734</v>
      </c>
      <c r="I856" s="12"/>
    </row>
    <row r="857" spans="1:9" ht="29.25" customHeight="1" x14ac:dyDescent="0.2">
      <c r="A857" s="1269"/>
      <c r="B857" s="1287" t="s">
        <v>633</v>
      </c>
      <c r="C857" s="1253" t="s">
        <v>634</v>
      </c>
      <c r="D857" s="1243" t="s">
        <v>46</v>
      </c>
      <c r="E857" s="1255" t="s">
        <v>57</v>
      </c>
      <c r="F857" s="1159" t="s">
        <v>1116</v>
      </c>
      <c r="G857" s="1022" t="s">
        <v>1118</v>
      </c>
      <c r="H857" s="1166" t="s">
        <v>2647</v>
      </c>
      <c r="I857" s="1"/>
    </row>
    <row r="858" spans="1:9" ht="29.25" customHeight="1" x14ac:dyDescent="0.2">
      <c r="A858" s="1269"/>
      <c r="B858" s="1288"/>
      <c r="C858" s="1254"/>
      <c r="D858" s="1245"/>
      <c r="E858" s="1256"/>
      <c r="F858" s="1159" t="s">
        <v>1117</v>
      </c>
      <c r="G858" s="1022" t="s">
        <v>1111</v>
      </c>
      <c r="H858" s="1166" t="s">
        <v>1734</v>
      </c>
      <c r="I858" s="12"/>
    </row>
    <row r="859" spans="1:9" ht="29.25" customHeight="1" x14ac:dyDescent="0.2">
      <c r="A859" s="1269"/>
      <c r="B859" s="1069" t="s">
        <v>1390</v>
      </c>
      <c r="C859" s="1074" t="s">
        <v>1391</v>
      </c>
      <c r="D859" s="1055" t="s">
        <v>46</v>
      </c>
      <c r="E859" s="1055" t="s">
        <v>57</v>
      </c>
      <c r="F859" s="1159" t="s">
        <v>1115</v>
      </c>
      <c r="G859" s="1022" t="s">
        <v>1111</v>
      </c>
      <c r="H859" s="1084" t="s">
        <v>5642</v>
      </c>
      <c r="I859" s="1"/>
    </row>
    <row r="860" spans="1:9" ht="43.5" customHeight="1" x14ac:dyDescent="0.2">
      <c r="A860" s="1269"/>
      <c r="B860" s="1069" t="s">
        <v>1392</v>
      </c>
      <c r="C860" s="1074" t="s">
        <v>1393</v>
      </c>
      <c r="D860" s="1055" t="s">
        <v>329</v>
      </c>
      <c r="E860" s="1055" t="s">
        <v>57</v>
      </c>
      <c r="F860" s="1095" t="s">
        <v>4272</v>
      </c>
      <c r="G860" s="1034" t="s">
        <v>1120</v>
      </c>
      <c r="H860" s="1084" t="s">
        <v>1958</v>
      </c>
      <c r="I860" s="1"/>
    </row>
    <row r="861" spans="1:9" ht="43.5" customHeight="1" x14ac:dyDescent="0.2">
      <c r="A861" s="1254"/>
      <c r="B861" s="1069" t="s">
        <v>5547</v>
      </c>
      <c r="C861" s="1074" t="s">
        <v>5548</v>
      </c>
      <c r="D861" s="1055" t="s">
        <v>28</v>
      </c>
      <c r="E861" s="1055" t="s">
        <v>57</v>
      </c>
      <c r="F861" s="1095" t="s">
        <v>4272</v>
      </c>
      <c r="G861" s="1034" t="s">
        <v>1120</v>
      </c>
      <c r="H861" s="229" t="s">
        <v>5642</v>
      </c>
      <c r="I861" s="1"/>
    </row>
    <row r="862" spans="1:9" ht="29.25" customHeight="1" x14ac:dyDescent="0.2">
      <c r="A862" s="1253" t="s">
        <v>159</v>
      </c>
      <c r="B862" s="1238" t="s">
        <v>636</v>
      </c>
      <c r="C862" s="1253" t="s">
        <v>5549</v>
      </c>
      <c r="D862" s="1243" t="s">
        <v>7</v>
      </c>
      <c r="E862" s="1255" t="s">
        <v>57</v>
      </c>
      <c r="F862" s="1159" t="s">
        <v>1116</v>
      </c>
      <c r="G862" s="1022" t="s">
        <v>1118</v>
      </c>
      <c r="H862" s="1166" t="s">
        <v>2647</v>
      </c>
      <c r="I862" s="1"/>
    </row>
    <row r="863" spans="1:9" ht="29.25" customHeight="1" x14ac:dyDescent="0.2">
      <c r="A863" s="1269"/>
      <c r="B863" s="1242"/>
      <c r="C863" s="1254"/>
      <c r="D863" s="1245"/>
      <c r="E863" s="1256"/>
      <c r="F863" s="1159" t="s">
        <v>1117</v>
      </c>
      <c r="G863" s="1022" t="s">
        <v>1111</v>
      </c>
      <c r="H863" s="1166" t="s">
        <v>1734</v>
      </c>
      <c r="I863" s="12"/>
    </row>
    <row r="864" spans="1:9" ht="25.5" customHeight="1" x14ac:dyDescent="0.2">
      <c r="A864" s="1269"/>
      <c r="B864" s="1238" t="s">
        <v>637</v>
      </c>
      <c r="C864" s="1253" t="s">
        <v>638</v>
      </c>
      <c r="D864" s="1243" t="s">
        <v>7</v>
      </c>
      <c r="E864" s="1255" t="s">
        <v>57</v>
      </c>
      <c r="F864" s="1159" t="s">
        <v>1116</v>
      </c>
      <c r="G864" s="1022" t="s">
        <v>1118</v>
      </c>
      <c r="H864" s="1166" t="s">
        <v>1338</v>
      </c>
      <c r="I864" s="1"/>
    </row>
    <row r="865" spans="1:9" ht="25.5" customHeight="1" x14ac:dyDescent="0.2">
      <c r="A865" s="1269"/>
      <c r="B865" s="1242"/>
      <c r="C865" s="1254"/>
      <c r="D865" s="1245"/>
      <c r="E865" s="1256"/>
      <c r="F865" s="1159" t="s">
        <v>1117</v>
      </c>
      <c r="G865" s="1022" t="s">
        <v>1111</v>
      </c>
      <c r="H865" s="1166" t="s">
        <v>5861</v>
      </c>
      <c r="I865" s="12"/>
    </row>
    <row r="866" spans="1:9" ht="40.5" customHeight="1" x14ac:dyDescent="0.2">
      <c r="A866" s="1254"/>
      <c r="B866" s="1053" t="s">
        <v>5862</v>
      </c>
      <c r="C866" s="1091" t="s">
        <v>4244</v>
      </c>
      <c r="D866" s="1061" t="s">
        <v>46</v>
      </c>
      <c r="E866" s="1061" t="s">
        <v>57</v>
      </c>
      <c r="F866" s="1159" t="s">
        <v>1115</v>
      </c>
      <c r="G866" s="1022" t="s">
        <v>1111</v>
      </c>
      <c r="H866" s="1166" t="s">
        <v>5863</v>
      </c>
      <c r="I866" s="1"/>
    </row>
    <row r="867" spans="1:9" ht="29.25" customHeight="1" x14ac:dyDescent="0.2">
      <c r="A867" s="1279" t="s">
        <v>160</v>
      </c>
      <c r="B867" s="1279" t="s">
        <v>332</v>
      </c>
      <c r="C867" s="1275" t="s">
        <v>639</v>
      </c>
      <c r="D867" s="1243" t="s">
        <v>46</v>
      </c>
      <c r="E867" s="1255" t="s">
        <v>57</v>
      </c>
      <c r="F867" s="1159" t="s">
        <v>1124</v>
      </c>
      <c r="G867" s="1022" t="s">
        <v>1118</v>
      </c>
      <c r="H867" s="1166" t="s">
        <v>1733</v>
      </c>
      <c r="I867" s="1"/>
    </row>
    <row r="868" spans="1:9" ht="29.25" customHeight="1" x14ac:dyDescent="0.2">
      <c r="A868" s="1279"/>
      <c r="B868" s="1279"/>
      <c r="C868" s="1276"/>
      <c r="D868" s="1245"/>
      <c r="E868" s="1256"/>
      <c r="F868" s="1159" t="s">
        <v>1117</v>
      </c>
      <c r="G868" s="1022" t="s">
        <v>1111</v>
      </c>
      <c r="H868" s="1166" t="s">
        <v>1734</v>
      </c>
      <c r="I868" s="12"/>
    </row>
    <row r="869" spans="1:9" ht="36.75" customHeight="1" x14ac:dyDescent="0.2">
      <c r="A869" s="1279"/>
      <c r="B869" s="1236" t="s">
        <v>601</v>
      </c>
      <c r="C869" s="1275" t="s">
        <v>799</v>
      </c>
      <c r="D869" s="1243" t="s">
        <v>46</v>
      </c>
      <c r="E869" s="1255" t="s">
        <v>57</v>
      </c>
      <c r="F869" s="1159" t="s">
        <v>1116</v>
      </c>
      <c r="G869" s="1022" t="s">
        <v>1118</v>
      </c>
      <c r="H869" s="1084" t="s">
        <v>2647</v>
      </c>
      <c r="I869" s="1"/>
    </row>
    <row r="870" spans="1:9" ht="36.75" customHeight="1" x14ac:dyDescent="0.2">
      <c r="A870" s="1279"/>
      <c r="B870" s="1236"/>
      <c r="C870" s="1276"/>
      <c r="D870" s="1245"/>
      <c r="E870" s="1256"/>
      <c r="F870" s="1159" t="s">
        <v>1117</v>
      </c>
      <c r="G870" s="1022" t="s">
        <v>1111</v>
      </c>
      <c r="H870" s="1084" t="s">
        <v>1734</v>
      </c>
      <c r="I870" s="12"/>
    </row>
    <row r="871" spans="1:9" ht="60" customHeight="1" x14ac:dyDescent="0.2">
      <c r="A871" s="1279"/>
      <c r="B871" s="1055" t="s">
        <v>602</v>
      </c>
      <c r="C871" s="14" t="s">
        <v>603</v>
      </c>
      <c r="D871" s="1055" t="s">
        <v>28</v>
      </c>
      <c r="E871" s="1055" t="s">
        <v>57</v>
      </c>
      <c r="F871" s="1159" t="s">
        <v>1121</v>
      </c>
      <c r="G871" s="1030" t="s">
        <v>1120</v>
      </c>
      <c r="H871" s="1088" t="s">
        <v>5642</v>
      </c>
      <c r="I871" s="1"/>
    </row>
    <row r="872" spans="1:9" ht="60" customHeight="1" x14ac:dyDescent="0.2">
      <c r="A872" s="1279"/>
      <c r="B872" s="1055" t="s">
        <v>5864</v>
      </c>
      <c r="C872" s="1167" t="s">
        <v>5865</v>
      </c>
      <c r="D872" s="1061" t="s">
        <v>46</v>
      </c>
      <c r="E872" s="1061" t="s">
        <v>57</v>
      </c>
      <c r="F872" s="1168" t="s">
        <v>1121</v>
      </c>
      <c r="G872" s="1169" t="s">
        <v>1120</v>
      </c>
      <c r="H872" s="1170" t="s">
        <v>5642</v>
      </c>
      <c r="I872" s="1"/>
    </row>
    <row r="873" spans="1:9" ht="43.5" customHeight="1" x14ac:dyDescent="0.2">
      <c r="A873" s="1279" t="s">
        <v>161</v>
      </c>
      <c r="B873" s="1055" t="s">
        <v>419</v>
      </c>
      <c r="C873" s="14" t="s">
        <v>791</v>
      </c>
      <c r="D873" s="1055" t="s">
        <v>46</v>
      </c>
      <c r="E873" s="1055" t="s">
        <v>57</v>
      </c>
      <c r="F873" s="1168" t="s">
        <v>1115</v>
      </c>
      <c r="G873" s="1093" t="s">
        <v>1111</v>
      </c>
      <c r="H873" s="1089" t="s">
        <v>5643</v>
      </c>
      <c r="I873" s="1"/>
    </row>
    <row r="874" spans="1:9" ht="74.25" customHeight="1" x14ac:dyDescent="0.2">
      <c r="A874" s="1279"/>
      <c r="B874" s="1055" t="s">
        <v>640</v>
      </c>
      <c r="C874" s="14" t="s">
        <v>802</v>
      </c>
      <c r="D874" s="1055" t="s">
        <v>28</v>
      </c>
      <c r="E874" s="1055" t="s">
        <v>57</v>
      </c>
      <c r="F874" s="1168" t="s">
        <v>1121</v>
      </c>
      <c r="G874" s="1171" t="s">
        <v>1120</v>
      </c>
      <c r="H874" s="1084" t="s">
        <v>5788</v>
      </c>
      <c r="I874" s="1"/>
    </row>
    <row r="875" spans="1:9" ht="74.25" customHeight="1" x14ac:dyDescent="0.2">
      <c r="A875" s="1279"/>
      <c r="B875" s="1055" t="s">
        <v>801</v>
      </c>
      <c r="C875" s="14" t="s">
        <v>543</v>
      </c>
      <c r="D875" s="1055" t="s">
        <v>28</v>
      </c>
      <c r="E875" s="1055" t="s">
        <v>57</v>
      </c>
      <c r="F875" s="1168" t="s">
        <v>1121</v>
      </c>
      <c r="G875" s="1171" t="s">
        <v>1120</v>
      </c>
      <c r="H875" s="1084" t="s">
        <v>5788</v>
      </c>
      <c r="I875" s="1"/>
    </row>
    <row r="876" spans="1:9" ht="36.75" customHeight="1" x14ac:dyDescent="0.2">
      <c r="A876" s="1279"/>
      <c r="B876" s="1236" t="s">
        <v>642</v>
      </c>
      <c r="C876" s="1275" t="s">
        <v>641</v>
      </c>
      <c r="D876" s="1243" t="s">
        <v>46</v>
      </c>
      <c r="E876" s="1255" t="s">
        <v>57</v>
      </c>
      <c r="F876" s="1168" t="s">
        <v>1116</v>
      </c>
      <c r="G876" s="1171" t="s">
        <v>1118</v>
      </c>
      <c r="H876" s="1286" t="s">
        <v>1338</v>
      </c>
      <c r="I876" s="1"/>
    </row>
    <row r="877" spans="1:9" ht="36.75" customHeight="1" x14ac:dyDescent="0.2">
      <c r="A877" s="1279"/>
      <c r="B877" s="1236"/>
      <c r="C877" s="1276"/>
      <c r="D877" s="1245"/>
      <c r="E877" s="1256"/>
      <c r="F877" s="1168" t="s">
        <v>1117</v>
      </c>
      <c r="G877" s="1171" t="s">
        <v>1111</v>
      </c>
      <c r="H877" s="1258"/>
      <c r="I877" s="12"/>
    </row>
    <row r="878" spans="1:9" ht="36.75" customHeight="1" x14ac:dyDescent="0.2">
      <c r="A878" s="1279"/>
      <c r="B878" s="1236" t="s">
        <v>643</v>
      </c>
      <c r="C878" s="1275" t="s">
        <v>1355</v>
      </c>
      <c r="D878" s="1243" t="s">
        <v>46</v>
      </c>
      <c r="E878" s="1255" t="s">
        <v>57</v>
      </c>
      <c r="F878" s="1168" t="s">
        <v>1116</v>
      </c>
      <c r="G878" s="1171" t="s">
        <v>1165</v>
      </c>
      <c r="H878" s="1286" t="s">
        <v>1338</v>
      </c>
      <c r="I878" s="1"/>
    </row>
    <row r="879" spans="1:9" ht="36.75" customHeight="1" x14ac:dyDescent="0.2">
      <c r="A879" s="1279"/>
      <c r="B879" s="1236"/>
      <c r="C879" s="1276"/>
      <c r="D879" s="1245"/>
      <c r="E879" s="1256"/>
      <c r="F879" s="1168" t="s">
        <v>1117</v>
      </c>
      <c r="G879" s="1171" t="s">
        <v>1111</v>
      </c>
      <c r="H879" s="1258"/>
      <c r="I879" s="12"/>
    </row>
    <row r="880" spans="1:9" ht="36.75" customHeight="1" x14ac:dyDescent="0.2">
      <c r="A880" s="1279"/>
      <c r="B880" s="1055" t="s">
        <v>5866</v>
      </c>
      <c r="C880" s="1167" t="s">
        <v>5867</v>
      </c>
      <c r="D880" s="1061" t="s">
        <v>46</v>
      </c>
      <c r="E880" s="1061" t="s">
        <v>57</v>
      </c>
      <c r="F880" s="1168" t="s">
        <v>1115</v>
      </c>
      <c r="G880" s="1171" t="s">
        <v>1111</v>
      </c>
      <c r="H880" s="1091" t="s">
        <v>5642</v>
      </c>
      <c r="I880" s="1"/>
    </row>
    <row r="881" spans="1:9" ht="61.5" customHeight="1" x14ac:dyDescent="0.2">
      <c r="A881" s="1069" t="s">
        <v>162</v>
      </c>
      <c r="B881" s="14" t="s">
        <v>644</v>
      </c>
      <c r="C881" s="1074" t="s">
        <v>645</v>
      </c>
      <c r="D881" s="1055" t="s">
        <v>46</v>
      </c>
      <c r="E881" s="1055" t="s">
        <v>57</v>
      </c>
      <c r="F881" s="1168" t="s">
        <v>1115</v>
      </c>
      <c r="G881" s="1171" t="s">
        <v>1111</v>
      </c>
      <c r="H881" s="1084" t="s">
        <v>1546</v>
      </c>
      <c r="I881" s="1"/>
    </row>
    <row r="882" spans="1:9" ht="39" customHeight="1" x14ac:dyDescent="0.2">
      <c r="A882" s="1279" t="s">
        <v>163</v>
      </c>
      <c r="B882" s="1238" t="s">
        <v>604</v>
      </c>
      <c r="C882" s="1253" t="s">
        <v>1346</v>
      </c>
      <c r="D882" s="1243" t="s">
        <v>46</v>
      </c>
      <c r="E882" s="1255" t="s">
        <v>57</v>
      </c>
      <c r="F882" s="1168" t="s">
        <v>1116</v>
      </c>
      <c r="G882" s="1171" t="s">
        <v>1118</v>
      </c>
      <c r="H882" s="1172" t="s">
        <v>2647</v>
      </c>
      <c r="I882" s="1"/>
    </row>
    <row r="883" spans="1:9" ht="39" customHeight="1" x14ac:dyDescent="0.2">
      <c r="A883" s="1279"/>
      <c r="B883" s="1242"/>
      <c r="C883" s="1254"/>
      <c r="D883" s="1245"/>
      <c r="E883" s="1256"/>
      <c r="F883" s="1168" t="s">
        <v>1117</v>
      </c>
      <c r="G883" s="1171" t="s">
        <v>1111</v>
      </c>
      <c r="H883" s="1172" t="s">
        <v>1734</v>
      </c>
      <c r="I883" s="12"/>
    </row>
    <row r="884" spans="1:9" ht="34.5" customHeight="1" x14ac:dyDescent="0.2">
      <c r="A884" s="1279"/>
      <c r="B884" s="1238" t="s">
        <v>647</v>
      </c>
      <c r="C884" s="1253" t="s">
        <v>646</v>
      </c>
      <c r="D884" s="1243" t="s">
        <v>46</v>
      </c>
      <c r="E884" s="1255" t="s">
        <v>57</v>
      </c>
      <c r="F884" s="1168" t="s">
        <v>1116</v>
      </c>
      <c r="G884" s="1171" t="s">
        <v>1118</v>
      </c>
      <c r="H884" s="1084" t="s">
        <v>2647</v>
      </c>
      <c r="I884" s="1"/>
    </row>
    <row r="885" spans="1:9" ht="34.5" customHeight="1" x14ac:dyDescent="0.2">
      <c r="A885" s="1279"/>
      <c r="B885" s="1242"/>
      <c r="C885" s="1254"/>
      <c r="D885" s="1245"/>
      <c r="E885" s="1256"/>
      <c r="F885" s="1168" t="s">
        <v>1117</v>
      </c>
      <c r="G885" s="1171" t="s">
        <v>1111</v>
      </c>
      <c r="H885" s="1084" t="s">
        <v>1734</v>
      </c>
      <c r="I885" s="12"/>
    </row>
    <row r="886" spans="1:9" ht="57.75" customHeight="1" x14ac:dyDescent="0.2">
      <c r="A886" s="1279"/>
      <c r="B886" s="1054" t="s">
        <v>605</v>
      </c>
      <c r="C886" s="2" t="s">
        <v>606</v>
      </c>
      <c r="D886" s="1055" t="s">
        <v>28</v>
      </c>
      <c r="E886" s="1055" t="s">
        <v>57</v>
      </c>
      <c r="F886" s="1168" t="s">
        <v>1121</v>
      </c>
      <c r="G886" s="1171" t="s">
        <v>1120</v>
      </c>
      <c r="H886" s="1084" t="s">
        <v>5642</v>
      </c>
      <c r="I886" s="1"/>
    </row>
    <row r="887" spans="1:9" ht="65.25" customHeight="1" x14ac:dyDescent="0.2">
      <c r="A887" s="1253" t="s">
        <v>164</v>
      </c>
      <c r="B887" s="1054" t="s">
        <v>362</v>
      </c>
      <c r="C887" s="1074" t="s">
        <v>794</v>
      </c>
      <c r="D887" s="1055" t="s">
        <v>46</v>
      </c>
      <c r="E887" s="1055" t="s">
        <v>57</v>
      </c>
      <c r="F887" s="1168" t="s">
        <v>1115</v>
      </c>
      <c r="G887" s="1171" t="s">
        <v>1111</v>
      </c>
      <c r="H887" s="1084" t="s">
        <v>1339</v>
      </c>
      <c r="I887" s="1"/>
    </row>
    <row r="888" spans="1:9" ht="37.5" customHeight="1" x14ac:dyDescent="0.2">
      <c r="A888" s="1269"/>
      <c r="B888" s="1238" t="s">
        <v>648</v>
      </c>
      <c r="C888" s="1253" t="s">
        <v>649</v>
      </c>
      <c r="D888" s="1243" t="s">
        <v>46</v>
      </c>
      <c r="E888" s="1255" t="s">
        <v>57</v>
      </c>
      <c r="F888" s="1168" t="s">
        <v>1116</v>
      </c>
      <c r="G888" s="1171" t="s">
        <v>1118</v>
      </c>
      <c r="H888" s="1172" t="s">
        <v>1338</v>
      </c>
      <c r="I888" s="1"/>
    </row>
    <row r="889" spans="1:9" ht="37.5" customHeight="1" x14ac:dyDescent="0.2">
      <c r="A889" s="1269"/>
      <c r="B889" s="1242"/>
      <c r="C889" s="1254"/>
      <c r="D889" s="1245"/>
      <c r="E889" s="1256"/>
      <c r="F889" s="1168" t="s">
        <v>1117</v>
      </c>
      <c r="G889" s="1171" t="s">
        <v>1111</v>
      </c>
      <c r="H889" s="1172" t="s">
        <v>5868</v>
      </c>
      <c r="I889" s="12"/>
    </row>
    <row r="890" spans="1:9" ht="69.75" customHeight="1" x14ac:dyDescent="0.2">
      <c r="A890" s="1269"/>
      <c r="B890" s="1054" t="s">
        <v>608</v>
      </c>
      <c r="C890" s="1074" t="s">
        <v>607</v>
      </c>
      <c r="D890" s="1055" t="s">
        <v>23</v>
      </c>
      <c r="E890" s="1055" t="s">
        <v>57</v>
      </c>
      <c r="F890" s="1168" t="s">
        <v>1121</v>
      </c>
      <c r="G890" s="1171" t="s">
        <v>1120</v>
      </c>
      <c r="H890" s="1084" t="s">
        <v>5788</v>
      </c>
      <c r="I890" s="1"/>
    </row>
    <row r="891" spans="1:9" ht="29.25" customHeight="1" x14ac:dyDescent="0.2">
      <c r="A891" s="1269"/>
      <c r="B891" s="1036" t="s">
        <v>793</v>
      </c>
      <c r="C891" s="1064" t="s">
        <v>792</v>
      </c>
      <c r="D891" s="1057" t="s">
        <v>46</v>
      </c>
      <c r="E891" s="1066" t="s">
        <v>57</v>
      </c>
      <c r="F891" s="1168" t="s">
        <v>1115</v>
      </c>
      <c r="G891" s="1171" t="s">
        <v>1111</v>
      </c>
      <c r="H891" s="1084" t="s">
        <v>1338</v>
      </c>
      <c r="I891" s="1"/>
    </row>
    <row r="892" spans="1:9" ht="39" customHeight="1" x14ac:dyDescent="0.2">
      <c r="A892" s="1269"/>
      <c r="B892" s="1055" t="s">
        <v>5407</v>
      </c>
      <c r="C892" s="1074" t="s">
        <v>5408</v>
      </c>
      <c r="D892" s="1055" t="s">
        <v>70</v>
      </c>
      <c r="E892" s="1055" t="s">
        <v>57</v>
      </c>
      <c r="F892" s="1168" t="s">
        <v>1121</v>
      </c>
      <c r="G892" s="1171" t="s">
        <v>1120</v>
      </c>
      <c r="H892" s="1084" t="s">
        <v>5793</v>
      </c>
      <c r="I892" s="1"/>
    </row>
    <row r="893" spans="1:9" ht="39" customHeight="1" x14ac:dyDescent="0.2">
      <c r="A893" s="1269"/>
      <c r="B893" s="1055" t="s">
        <v>5550</v>
      </c>
      <c r="C893" s="1074" t="s">
        <v>5551</v>
      </c>
      <c r="D893" s="1055" t="s">
        <v>28</v>
      </c>
      <c r="E893" s="1055" t="s">
        <v>57</v>
      </c>
      <c r="F893" s="1173" t="s">
        <v>4272</v>
      </c>
      <c r="G893" s="555" t="s">
        <v>1120</v>
      </c>
      <c r="H893" s="1084" t="s">
        <v>5642</v>
      </c>
      <c r="I893" s="1"/>
    </row>
    <row r="894" spans="1:9" ht="39" customHeight="1" x14ac:dyDescent="0.2">
      <c r="A894" s="1254"/>
      <c r="B894" s="1055" t="s">
        <v>5552</v>
      </c>
      <c r="C894" s="1074" t="s">
        <v>5408</v>
      </c>
      <c r="D894" s="1055" t="s">
        <v>28</v>
      </c>
      <c r="E894" s="1055" t="s">
        <v>57</v>
      </c>
      <c r="F894" s="1173" t="s">
        <v>3522</v>
      </c>
      <c r="G894" s="555" t="s">
        <v>1120</v>
      </c>
      <c r="H894" s="1084" t="s">
        <v>5643</v>
      </c>
      <c r="I894" s="1"/>
    </row>
    <row r="895" spans="1:9" ht="31.5" customHeight="1" x14ac:dyDescent="0.2">
      <c r="A895" s="1253" t="s">
        <v>165</v>
      </c>
      <c r="B895" s="1272" t="s">
        <v>280</v>
      </c>
      <c r="C895" s="1253" t="s">
        <v>650</v>
      </c>
      <c r="D895" s="1243" t="s">
        <v>46</v>
      </c>
      <c r="E895" s="1255" t="s">
        <v>57</v>
      </c>
      <c r="F895" s="1168" t="s">
        <v>1116</v>
      </c>
      <c r="G895" s="1171" t="s">
        <v>1118</v>
      </c>
      <c r="H895" s="1153" t="s">
        <v>2647</v>
      </c>
      <c r="I895" s="1"/>
    </row>
    <row r="896" spans="1:9" ht="31.5" customHeight="1" x14ac:dyDescent="0.2">
      <c r="A896" s="1269"/>
      <c r="B896" s="1273"/>
      <c r="C896" s="1254"/>
      <c r="D896" s="1245"/>
      <c r="E896" s="1256"/>
      <c r="F896" s="1168" t="s">
        <v>1117</v>
      </c>
      <c r="G896" s="1171" t="s">
        <v>1111</v>
      </c>
      <c r="H896" s="1172" t="s">
        <v>1734</v>
      </c>
      <c r="I896" s="12"/>
    </row>
    <row r="897" spans="1:9" ht="39" customHeight="1" x14ac:dyDescent="0.2">
      <c r="A897" s="1269"/>
      <c r="B897" s="1087" t="s">
        <v>281</v>
      </c>
      <c r="C897" s="1074" t="s">
        <v>420</v>
      </c>
      <c r="D897" s="1055" t="s">
        <v>46</v>
      </c>
      <c r="E897" s="1055" t="s">
        <v>57</v>
      </c>
      <c r="F897" s="1168" t="s">
        <v>1115</v>
      </c>
      <c r="G897" s="1171" t="s">
        <v>1111</v>
      </c>
      <c r="H897" s="1084" t="s">
        <v>1546</v>
      </c>
      <c r="I897" s="1"/>
    </row>
    <row r="898" spans="1:9" ht="34.5" customHeight="1" x14ac:dyDescent="0.2">
      <c r="A898" s="1269"/>
      <c r="B898" s="1272" t="s">
        <v>282</v>
      </c>
      <c r="C898" s="1253" t="s">
        <v>507</v>
      </c>
      <c r="D898" s="1243" t="s">
        <v>46</v>
      </c>
      <c r="E898" s="1255" t="s">
        <v>57</v>
      </c>
      <c r="F898" s="1168" t="s">
        <v>1116</v>
      </c>
      <c r="G898" s="1171" t="s">
        <v>1118</v>
      </c>
      <c r="H898" s="1084" t="s">
        <v>2647</v>
      </c>
      <c r="I898" s="1"/>
    </row>
    <row r="899" spans="1:9" ht="34.5" customHeight="1" x14ac:dyDescent="0.2">
      <c r="A899" s="1269"/>
      <c r="B899" s="1273"/>
      <c r="C899" s="1254"/>
      <c r="D899" s="1245"/>
      <c r="E899" s="1256"/>
      <c r="F899" s="1168" t="s">
        <v>1117</v>
      </c>
      <c r="G899" s="1171" t="s">
        <v>1111</v>
      </c>
      <c r="H899" s="1084" t="s">
        <v>1734</v>
      </c>
      <c r="I899" s="12"/>
    </row>
    <row r="900" spans="1:9" ht="33" customHeight="1" x14ac:dyDescent="0.2">
      <c r="A900" s="1269"/>
      <c r="B900" s="1238" t="s">
        <v>813</v>
      </c>
      <c r="C900" s="1253" t="s">
        <v>5553</v>
      </c>
      <c r="D900" s="1243" t="s">
        <v>46</v>
      </c>
      <c r="E900" s="1255" t="s">
        <v>57</v>
      </c>
      <c r="F900" s="1168" t="s">
        <v>1116</v>
      </c>
      <c r="G900" s="1171" t="s">
        <v>1165</v>
      </c>
      <c r="H900" s="1019" t="s">
        <v>2647</v>
      </c>
      <c r="I900" s="1"/>
    </row>
    <row r="901" spans="1:9" ht="51" customHeight="1" x14ac:dyDescent="0.2">
      <c r="A901" s="1269"/>
      <c r="B901" s="1242"/>
      <c r="C901" s="1254"/>
      <c r="D901" s="1245"/>
      <c r="E901" s="1256"/>
      <c r="F901" s="1168" t="s">
        <v>1117</v>
      </c>
      <c r="G901" s="1171" t="s">
        <v>1111</v>
      </c>
      <c r="H901" s="1019" t="s">
        <v>1734</v>
      </c>
      <c r="I901" s="12"/>
    </row>
    <row r="902" spans="1:9" ht="51" customHeight="1" x14ac:dyDescent="0.2">
      <c r="A902" s="1254"/>
      <c r="B902" s="1055" t="s">
        <v>5554</v>
      </c>
      <c r="C902" s="2" t="s">
        <v>5555</v>
      </c>
      <c r="D902" s="1055" t="s">
        <v>28</v>
      </c>
      <c r="E902" s="1055" t="s">
        <v>57</v>
      </c>
      <c r="F902" s="1168" t="s">
        <v>4272</v>
      </c>
      <c r="G902" s="1171" t="s">
        <v>1120</v>
      </c>
      <c r="H902" s="1084" t="s">
        <v>5642</v>
      </c>
      <c r="I902" s="1"/>
    </row>
    <row r="903" spans="1:9" ht="43.5" customHeight="1" x14ac:dyDescent="0.2">
      <c r="A903" s="1253" t="s">
        <v>166</v>
      </c>
      <c r="B903" s="1087" t="s">
        <v>421</v>
      </c>
      <c r="C903" s="1074" t="s">
        <v>795</v>
      </c>
      <c r="D903" s="1055" t="s">
        <v>7</v>
      </c>
      <c r="E903" s="1055" t="s">
        <v>57</v>
      </c>
      <c r="F903" s="1168" t="s">
        <v>1115</v>
      </c>
      <c r="G903" s="1171" t="s">
        <v>1111</v>
      </c>
      <c r="H903" s="1019" t="s">
        <v>5869</v>
      </c>
      <c r="I903" s="1"/>
    </row>
    <row r="904" spans="1:9" ht="44.25" customHeight="1" x14ac:dyDescent="0.2">
      <c r="A904" s="1269"/>
      <c r="B904" s="1087" t="s">
        <v>797</v>
      </c>
      <c r="C904" s="1074" t="s">
        <v>796</v>
      </c>
      <c r="D904" s="1055" t="s">
        <v>7</v>
      </c>
      <c r="E904" s="1055" t="s">
        <v>57</v>
      </c>
      <c r="F904" s="1168" t="s">
        <v>1115</v>
      </c>
      <c r="G904" s="1171" t="s">
        <v>1111</v>
      </c>
      <c r="H904" s="1019" t="s">
        <v>5869</v>
      </c>
      <c r="I904" s="1"/>
    </row>
    <row r="905" spans="1:9" ht="32.25" customHeight="1" x14ac:dyDescent="0.2">
      <c r="A905" s="1269"/>
      <c r="B905" s="1280" t="s">
        <v>1135</v>
      </c>
      <c r="C905" s="1282" t="s">
        <v>5556</v>
      </c>
      <c r="D905" s="1284" t="s">
        <v>46</v>
      </c>
      <c r="E905" s="1284" t="s">
        <v>57</v>
      </c>
      <c r="F905" s="1168" t="s">
        <v>1116</v>
      </c>
      <c r="G905" s="1171" t="s">
        <v>1165</v>
      </c>
      <c r="H905" s="1019" t="s">
        <v>2647</v>
      </c>
      <c r="I905" s="1"/>
    </row>
    <row r="906" spans="1:9" ht="32.25" customHeight="1" x14ac:dyDescent="0.2">
      <c r="A906" s="1269"/>
      <c r="B906" s="1281"/>
      <c r="C906" s="1283"/>
      <c r="D906" s="1285"/>
      <c r="E906" s="1285"/>
      <c r="F906" s="1168" t="s">
        <v>1117</v>
      </c>
      <c r="G906" s="1171" t="s">
        <v>1111</v>
      </c>
      <c r="H906" s="1019" t="s">
        <v>1734</v>
      </c>
      <c r="I906" s="12"/>
    </row>
    <row r="907" spans="1:9" ht="32.25" customHeight="1" x14ac:dyDescent="0.2">
      <c r="A907" s="1269"/>
      <c r="B907" s="1069" t="s">
        <v>5557</v>
      </c>
      <c r="C907" s="1074" t="s">
        <v>5558</v>
      </c>
      <c r="D907" s="1055" t="s">
        <v>46</v>
      </c>
      <c r="E907" s="1055" t="s">
        <v>57</v>
      </c>
      <c r="F907" s="1168" t="s">
        <v>1115</v>
      </c>
      <c r="G907" s="1171" t="s">
        <v>1111</v>
      </c>
      <c r="H907" s="1019" t="s">
        <v>5870</v>
      </c>
      <c r="I907" s="1"/>
    </row>
    <row r="908" spans="1:9" ht="32.25" customHeight="1" x14ac:dyDescent="0.2">
      <c r="A908" s="1254"/>
      <c r="B908" s="1069" t="s">
        <v>5559</v>
      </c>
      <c r="C908" s="1074" t="s">
        <v>5560</v>
      </c>
      <c r="D908" s="1055" t="s">
        <v>46</v>
      </c>
      <c r="E908" s="1055" t="s">
        <v>57</v>
      </c>
      <c r="F908" s="1168" t="s">
        <v>1115</v>
      </c>
      <c r="G908" s="1171" t="s">
        <v>1111</v>
      </c>
      <c r="H908" s="1019" t="s">
        <v>1338</v>
      </c>
      <c r="I908" s="1"/>
    </row>
    <row r="909" spans="1:9" ht="36" customHeight="1" x14ac:dyDescent="0.2">
      <c r="A909" s="1279" t="s">
        <v>167</v>
      </c>
      <c r="B909" s="1275" t="s">
        <v>651</v>
      </c>
      <c r="C909" s="1253" t="s">
        <v>5561</v>
      </c>
      <c r="D909" s="1243" t="s">
        <v>46</v>
      </c>
      <c r="E909" s="1255" t="s">
        <v>57</v>
      </c>
      <c r="F909" s="1168" t="s">
        <v>1116</v>
      </c>
      <c r="G909" s="1171" t="s">
        <v>1165</v>
      </c>
      <c r="H909" s="1084" t="s">
        <v>5871</v>
      </c>
      <c r="I909" s="1"/>
    </row>
    <row r="910" spans="1:9" ht="49.5" customHeight="1" x14ac:dyDescent="0.2">
      <c r="A910" s="1279"/>
      <c r="B910" s="1276"/>
      <c r="C910" s="1254"/>
      <c r="D910" s="1245"/>
      <c r="E910" s="1256"/>
      <c r="F910" s="1168" t="s">
        <v>1117</v>
      </c>
      <c r="G910" s="1171" t="s">
        <v>1111</v>
      </c>
      <c r="H910" s="1084" t="s">
        <v>1734</v>
      </c>
      <c r="I910" s="12"/>
    </row>
    <row r="911" spans="1:9" ht="33.75" customHeight="1" x14ac:dyDescent="0.2">
      <c r="A911" s="1279"/>
      <c r="B911" s="1272" t="s">
        <v>652</v>
      </c>
      <c r="C911" s="1253" t="s">
        <v>653</v>
      </c>
      <c r="D911" s="1243" t="s">
        <v>46</v>
      </c>
      <c r="E911" s="1255" t="s">
        <v>57</v>
      </c>
      <c r="F911" s="1168" t="s">
        <v>1116</v>
      </c>
      <c r="G911" s="1171" t="s">
        <v>1118</v>
      </c>
      <c r="H911" s="1172" t="s">
        <v>2647</v>
      </c>
      <c r="I911" s="1"/>
    </row>
    <row r="912" spans="1:9" ht="33.75" customHeight="1" x14ac:dyDescent="0.2">
      <c r="A912" s="1279"/>
      <c r="B912" s="1273"/>
      <c r="C912" s="1254"/>
      <c r="D912" s="1245"/>
      <c r="E912" s="1256"/>
      <c r="F912" s="1168" t="s">
        <v>1117</v>
      </c>
      <c r="G912" s="1171" t="s">
        <v>1111</v>
      </c>
      <c r="H912" s="1172" t="s">
        <v>4252</v>
      </c>
      <c r="I912" s="12"/>
    </row>
    <row r="913" spans="1:9" ht="30" customHeight="1" x14ac:dyDescent="0.2">
      <c r="A913" s="1279" t="s">
        <v>168</v>
      </c>
      <c r="B913" s="1275" t="s">
        <v>284</v>
      </c>
      <c r="C913" s="1253" t="s">
        <v>64</v>
      </c>
      <c r="D913" s="1243" t="s">
        <v>46</v>
      </c>
      <c r="E913" s="1255" t="s">
        <v>57</v>
      </c>
      <c r="F913" s="1168" t="s">
        <v>1124</v>
      </c>
      <c r="G913" s="1171" t="s">
        <v>1118</v>
      </c>
      <c r="H913" s="1172" t="s">
        <v>5872</v>
      </c>
      <c r="I913" s="1"/>
    </row>
    <row r="914" spans="1:9" ht="30" customHeight="1" x14ac:dyDescent="0.2">
      <c r="A914" s="1279"/>
      <c r="B914" s="1276"/>
      <c r="C914" s="1254"/>
      <c r="D914" s="1245"/>
      <c r="E914" s="1256"/>
      <c r="F914" s="1168" t="s">
        <v>1117</v>
      </c>
      <c r="G914" s="1171" t="s">
        <v>1111</v>
      </c>
      <c r="H914" s="1172" t="s">
        <v>5815</v>
      </c>
      <c r="I914" s="12"/>
    </row>
    <row r="915" spans="1:9" ht="30.75" customHeight="1" x14ac:dyDescent="0.2">
      <c r="A915" s="1279" t="s">
        <v>169</v>
      </c>
      <c r="B915" s="1275" t="s">
        <v>466</v>
      </c>
      <c r="C915" s="1253" t="s">
        <v>467</v>
      </c>
      <c r="D915" s="1243" t="s">
        <v>46</v>
      </c>
      <c r="E915" s="1255" t="s">
        <v>57</v>
      </c>
      <c r="F915" s="1168" t="s">
        <v>1124</v>
      </c>
      <c r="G915" s="1171" t="s">
        <v>1118</v>
      </c>
      <c r="H915" s="1172" t="s">
        <v>5522</v>
      </c>
      <c r="I915" s="1"/>
    </row>
    <row r="916" spans="1:9" ht="30.75" customHeight="1" x14ac:dyDescent="0.2">
      <c r="A916" s="1279"/>
      <c r="B916" s="1276"/>
      <c r="C916" s="1254"/>
      <c r="D916" s="1245"/>
      <c r="E916" s="1256"/>
      <c r="F916" s="1168" t="s">
        <v>1117</v>
      </c>
      <c r="G916" s="1171" t="s">
        <v>1111</v>
      </c>
      <c r="H916" s="1172" t="s">
        <v>5815</v>
      </c>
      <c r="I916" s="12"/>
    </row>
    <row r="917" spans="1:9" ht="43.5" customHeight="1" x14ac:dyDescent="0.2">
      <c r="A917" s="1279"/>
      <c r="B917" s="1087" t="s">
        <v>468</v>
      </c>
      <c r="C917" s="1074" t="s">
        <v>469</v>
      </c>
      <c r="D917" s="1055" t="s">
        <v>46</v>
      </c>
      <c r="E917" s="1055" t="s">
        <v>57</v>
      </c>
      <c r="F917" s="1168" t="s">
        <v>1125</v>
      </c>
      <c r="G917" s="1171" t="s">
        <v>1111</v>
      </c>
      <c r="H917" s="1084" t="s">
        <v>1506</v>
      </c>
      <c r="I917" s="1"/>
    </row>
    <row r="918" spans="1:9" ht="66" customHeight="1" x14ac:dyDescent="0.2">
      <c r="A918" s="1279"/>
      <c r="B918" s="1087" t="s">
        <v>655</v>
      </c>
      <c r="C918" s="1074" t="s">
        <v>654</v>
      </c>
      <c r="D918" s="1055" t="s">
        <v>46</v>
      </c>
      <c r="E918" s="1055" t="s">
        <v>57</v>
      </c>
      <c r="F918" s="1168" t="s">
        <v>1115</v>
      </c>
      <c r="G918" s="1171" t="s">
        <v>1111</v>
      </c>
      <c r="H918" s="1084" t="s">
        <v>1506</v>
      </c>
      <c r="I918" s="1"/>
    </row>
    <row r="919" spans="1:9" ht="39.75" customHeight="1" x14ac:dyDescent="0.2">
      <c r="A919" s="1279" t="s">
        <v>170</v>
      </c>
      <c r="B919" s="1238" t="s">
        <v>504</v>
      </c>
      <c r="C919" s="1253" t="s">
        <v>505</v>
      </c>
      <c r="D919" s="1243" t="s">
        <v>46</v>
      </c>
      <c r="E919" s="1255" t="s">
        <v>57</v>
      </c>
      <c r="F919" s="1168" t="s">
        <v>1116</v>
      </c>
      <c r="G919" s="1171" t="s">
        <v>1118</v>
      </c>
      <c r="H919" s="1172" t="s">
        <v>2647</v>
      </c>
      <c r="I919" s="1"/>
    </row>
    <row r="920" spans="1:9" ht="39.75" customHeight="1" x14ac:dyDescent="0.2">
      <c r="A920" s="1279"/>
      <c r="B920" s="1242"/>
      <c r="C920" s="1254"/>
      <c r="D920" s="1245"/>
      <c r="E920" s="1256"/>
      <c r="F920" s="1168" t="s">
        <v>1117</v>
      </c>
      <c r="G920" s="1171" t="s">
        <v>1111</v>
      </c>
      <c r="H920" s="1172" t="s">
        <v>1734</v>
      </c>
      <c r="I920" s="12"/>
    </row>
    <row r="921" spans="1:9" ht="60.75" customHeight="1" x14ac:dyDescent="0.2">
      <c r="A921" s="1279"/>
      <c r="B921" s="1056" t="s">
        <v>610</v>
      </c>
      <c r="C921" s="1024" t="s">
        <v>609</v>
      </c>
      <c r="D921" s="1057" t="s">
        <v>28</v>
      </c>
      <c r="E921" s="1057" t="s">
        <v>57</v>
      </c>
      <c r="F921" s="1174" t="s">
        <v>1121</v>
      </c>
      <c r="G921" s="1175" t="s">
        <v>1120</v>
      </c>
      <c r="H921" s="1088" t="s">
        <v>5873</v>
      </c>
      <c r="I921" s="1"/>
    </row>
    <row r="922" spans="1:9" ht="30.75" customHeight="1" x14ac:dyDescent="0.2">
      <c r="A922" s="1279"/>
      <c r="B922" s="1236" t="s">
        <v>1136</v>
      </c>
      <c r="C922" s="1279" t="s">
        <v>1137</v>
      </c>
      <c r="D922" s="1236" t="s">
        <v>46</v>
      </c>
      <c r="E922" s="1236" t="s">
        <v>57</v>
      </c>
      <c r="F922" s="1069" t="s">
        <v>1116</v>
      </c>
      <c r="G922" s="1277" t="s">
        <v>1111</v>
      </c>
      <c r="H922" s="1278" t="s">
        <v>1339</v>
      </c>
      <c r="I922" s="1"/>
    </row>
    <row r="923" spans="1:9" ht="30.75" customHeight="1" x14ac:dyDescent="0.2">
      <c r="A923" s="1279"/>
      <c r="B923" s="1236"/>
      <c r="C923" s="1279"/>
      <c r="D923" s="1236"/>
      <c r="E923" s="1236"/>
      <c r="F923" s="1069" t="s">
        <v>1115</v>
      </c>
      <c r="G923" s="1277"/>
      <c r="H923" s="1278"/>
      <c r="I923" s="1"/>
    </row>
    <row r="924" spans="1:9" ht="54.75" customHeight="1" x14ac:dyDescent="0.2">
      <c r="A924" s="1279" t="s">
        <v>171</v>
      </c>
      <c r="B924" s="1068" t="s">
        <v>656</v>
      </c>
      <c r="C924" s="1147" t="s">
        <v>657</v>
      </c>
      <c r="D924" s="1058" t="s">
        <v>7</v>
      </c>
      <c r="E924" s="1058" t="s">
        <v>57</v>
      </c>
      <c r="F924" s="1150" t="s">
        <v>1115</v>
      </c>
      <c r="G924" s="1093" t="s">
        <v>1111</v>
      </c>
      <c r="H924" s="1089" t="s">
        <v>3127</v>
      </c>
      <c r="I924" s="1"/>
    </row>
    <row r="925" spans="1:9" ht="35.25" customHeight="1" x14ac:dyDescent="0.2">
      <c r="A925" s="1279"/>
      <c r="B925" s="1272" t="s">
        <v>814</v>
      </c>
      <c r="C925" s="1253" t="s">
        <v>815</v>
      </c>
      <c r="D925" s="1243" t="s">
        <v>7</v>
      </c>
      <c r="E925" s="1255" t="s">
        <v>57</v>
      </c>
      <c r="F925" s="1168" t="s">
        <v>1116</v>
      </c>
      <c r="G925" s="1171" t="s">
        <v>1118</v>
      </c>
      <c r="H925" s="1172" t="s">
        <v>2647</v>
      </c>
      <c r="I925" s="1"/>
    </row>
    <row r="926" spans="1:9" ht="35.25" customHeight="1" x14ac:dyDescent="0.2">
      <c r="A926" s="1279"/>
      <c r="B926" s="1273"/>
      <c r="C926" s="1254"/>
      <c r="D926" s="1245"/>
      <c r="E926" s="1256"/>
      <c r="F926" s="1168" t="s">
        <v>1117</v>
      </c>
      <c r="G926" s="1171" t="s">
        <v>1111</v>
      </c>
      <c r="H926" s="1172" t="s">
        <v>1734</v>
      </c>
      <c r="I926" s="12"/>
    </row>
    <row r="927" spans="1:9" ht="30.75" customHeight="1" x14ac:dyDescent="0.2">
      <c r="A927" s="1253" t="s">
        <v>172</v>
      </c>
      <c r="B927" s="1275" t="s">
        <v>798</v>
      </c>
      <c r="C927" s="1253" t="s">
        <v>1347</v>
      </c>
      <c r="D927" s="1243" t="s">
        <v>46</v>
      </c>
      <c r="E927" s="1255" t="s">
        <v>57</v>
      </c>
      <c r="F927" s="1168" t="s">
        <v>1116</v>
      </c>
      <c r="G927" s="1171" t="s">
        <v>1118</v>
      </c>
      <c r="H927" s="1172" t="s">
        <v>2647</v>
      </c>
      <c r="I927" s="1"/>
    </row>
    <row r="928" spans="1:9" ht="30.75" customHeight="1" x14ac:dyDescent="0.2">
      <c r="A928" s="1269"/>
      <c r="B928" s="1276"/>
      <c r="C928" s="1254"/>
      <c r="D928" s="1245"/>
      <c r="E928" s="1256"/>
      <c r="F928" s="1168" t="s">
        <v>1117</v>
      </c>
      <c r="G928" s="1171" t="s">
        <v>1111</v>
      </c>
      <c r="H928" s="1172" t="s">
        <v>1734</v>
      </c>
      <c r="I928" s="12"/>
    </row>
    <row r="929" spans="1:9" ht="52.5" customHeight="1" x14ac:dyDescent="0.2">
      <c r="A929" s="1269"/>
      <c r="B929" s="1070" t="s">
        <v>1138</v>
      </c>
      <c r="C929" s="1071" t="s">
        <v>1139</v>
      </c>
      <c r="D929" s="1176" t="s">
        <v>46</v>
      </c>
      <c r="E929" s="1176" t="s">
        <v>57</v>
      </c>
      <c r="F929" s="1168" t="s">
        <v>1115</v>
      </c>
      <c r="G929" s="1171" t="s">
        <v>1111</v>
      </c>
      <c r="H929" s="1084" t="s">
        <v>5562</v>
      </c>
      <c r="I929" s="1"/>
    </row>
    <row r="930" spans="1:9" ht="52.5" customHeight="1" x14ac:dyDescent="0.2">
      <c r="A930" s="1254"/>
      <c r="B930" s="1074" t="s">
        <v>1394</v>
      </c>
      <c r="C930" s="1074" t="s">
        <v>1395</v>
      </c>
      <c r="D930" s="1055" t="s">
        <v>29</v>
      </c>
      <c r="E930" s="1055" t="s">
        <v>57</v>
      </c>
      <c r="F930" s="1150" t="s">
        <v>1119</v>
      </c>
      <c r="G930" s="1093" t="s">
        <v>1120</v>
      </c>
      <c r="H930" s="1084" t="s">
        <v>3528</v>
      </c>
      <c r="I930" s="1"/>
    </row>
    <row r="931" spans="1:9" ht="36.75" customHeight="1" x14ac:dyDescent="0.2">
      <c r="A931" s="1253" t="s">
        <v>173</v>
      </c>
      <c r="B931" s="1275" t="s">
        <v>816</v>
      </c>
      <c r="C931" s="1253" t="s">
        <v>5563</v>
      </c>
      <c r="D931" s="1243" t="s">
        <v>46</v>
      </c>
      <c r="E931" s="1255" t="s">
        <v>57</v>
      </c>
      <c r="F931" s="1168" t="s">
        <v>1116</v>
      </c>
      <c r="G931" s="1171" t="s">
        <v>1118</v>
      </c>
      <c r="H931" s="1172" t="s">
        <v>2647</v>
      </c>
      <c r="I931" s="1"/>
    </row>
    <row r="932" spans="1:9" ht="36.75" customHeight="1" x14ac:dyDescent="0.2">
      <c r="A932" s="1269"/>
      <c r="B932" s="1276"/>
      <c r="C932" s="1254"/>
      <c r="D932" s="1245"/>
      <c r="E932" s="1256"/>
      <c r="F932" s="1168" t="s">
        <v>1117</v>
      </c>
      <c r="G932" s="1171" t="s">
        <v>1111</v>
      </c>
      <c r="H932" s="1172" t="s">
        <v>1734</v>
      </c>
      <c r="I932" s="12"/>
    </row>
    <row r="933" spans="1:9" ht="36.75" customHeight="1" x14ac:dyDescent="0.2">
      <c r="A933" s="1269"/>
      <c r="B933" s="1275" t="s">
        <v>817</v>
      </c>
      <c r="C933" s="1253" t="s">
        <v>818</v>
      </c>
      <c r="D933" s="1243" t="s">
        <v>46</v>
      </c>
      <c r="E933" s="1255" t="s">
        <v>57</v>
      </c>
      <c r="F933" s="1168" t="s">
        <v>1116</v>
      </c>
      <c r="G933" s="1171" t="s">
        <v>1118</v>
      </c>
      <c r="H933" s="1172" t="s">
        <v>2647</v>
      </c>
      <c r="I933" s="1"/>
    </row>
    <row r="934" spans="1:9" ht="36.75" customHeight="1" x14ac:dyDescent="0.2">
      <c r="A934" s="1269"/>
      <c r="B934" s="1276"/>
      <c r="C934" s="1254"/>
      <c r="D934" s="1245"/>
      <c r="E934" s="1256"/>
      <c r="F934" s="1168" t="s">
        <v>1117</v>
      </c>
      <c r="G934" s="1171" t="s">
        <v>1111</v>
      </c>
      <c r="H934" s="1172" t="s">
        <v>1734</v>
      </c>
      <c r="I934" s="12"/>
    </row>
    <row r="935" spans="1:9" ht="38.25" customHeight="1" x14ac:dyDescent="0.2">
      <c r="A935" s="1269"/>
      <c r="B935" s="1275" t="s">
        <v>819</v>
      </c>
      <c r="C935" s="1253" t="s">
        <v>820</v>
      </c>
      <c r="D935" s="1243" t="s">
        <v>46</v>
      </c>
      <c r="E935" s="1255" t="s">
        <v>57</v>
      </c>
      <c r="F935" s="1168" t="s">
        <v>1116</v>
      </c>
      <c r="G935" s="1171" t="s">
        <v>1118</v>
      </c>
      <c r="H935" s="1084" t="s">
        <v>2647</v>
      </c>
      <c r="I935" s="1"/>
    </row>
    <row r="936" spans="1:9" ht="38.25" customHeight="1" x14ac:dyDescent="0.2">
      <c r="A936" s="1269"/>
      <c r="B936" s="1276"/>
      <c r="C936" s="1254"/>
      <c r="D936" s="1245"/>
      <c r="E936" s="1256"/>
      <c r="F936" s="1168" t="s">
        <v>1117</v>
      </c>
      <c r="G936" s="1171" t="s">
        <v>1111</v>
      </c>
      <c r="H936" s="1084" t="s">
        <v>1734</v>
      </c>
      <c r="I936" s="12"/>
    </row>
    <row r="937" spans="1:9" ht="38.25" customHeight="1" x14ac:dyDescent="0.2">
      <c r="A937" s="1269"/>
      <c r="B937" s="1069" t="s">
        <v>5564</v>
      </c>
      <c r="C937" s="1074" t="s">
        <v>5565</v>
      </c>
      <c r="D937" s="1055" t="s">
        <v>28</v>
      </c>
      <c r="E937" s="1055" t="s">
        <v>57</v>
      </c>
      <c r="F937" s="1069" t="s">
        <v>3522</v>
      </c>
      <c r="G937" s="1085" t="s">
        <v>1120</v>
      </c>
      <c r="H937" s="1084" t="s">
        <v>3528</v>
      </c>
      <c r="I937" s="1"/>
    </row>
    <row r="938" spans="1:9" ht="38.25" customHeight="1" x14ac:dyDescent="0.2">
      <c r="A938" s="1269"/>
      <c r="B938" s="1069" t="s">
        <v>5566</v>
      </c>
      <c r="C938" s="1074" t="s">
        <v>5567</v>
      </c>
      <c r="D938" s="1055" t="s">
        <v>46</v>
      </c>
      <c r="E938" s="1055" t="s">
        <v>57</v>
      </c>
      <c r="F938" s="1069" t="s">
        <v>1233</v>
      </c>
      <c r="G938" s="1085" t="s">
        <v>1111</v>
      </c>
      <c r="H938" s="1084" t="s">
        <v>1338</v>
      </c>
      <c r="I938" s="1"/>
    </row>
    <row r="939" spans="1:9" ht="38.25" customHeight="1" x14ac:dyDescent="0.2">
      <c r="A939" s="1254"/>
      <c r="B939" s="1069" t="s">
        <v>5874</v>
      </c>
      <c r="C939" s="607" t="s">
        <v>5875</v>
      </c>
      <c r="D939" s="1057" t="s">
        <v>46</v>
      </c>
      <c r="E939" s="1057" t="s">
        <v>57</v>
      </c>
      <c r="F939" s="1174" t="s">
        <v>1233</v>
      </c>
      <c r="G939" s="1177" t="s">
        <v>1111</v>
      </c>
      <c r="H939" s="1" t="s">
        <v>5642</v>
      </c>
      <c r="I939" s="1"/>
    </row>
    <row r="940" spans="1:9" ht="36.75" customHeight="1" x14ac:dyDescent="0.2">
      <c r="A940" s="1253" t="s">
        <v>174</v>
      </c>
      <c r="B940" s="1272" t="s">
        <v>422</v>
      </c>
      <c r="C940" s="1274" t="s">
        <v>5876</v>
      </c>
      <c r="D940" s="1236" t="s">
        <v>46</v>
      </c>
      <c r="E940" s="1236" t="s">
        <v>57</v>
      </c>
      <c r="F940" s="1069" t="s">
        <v>1116</v>
      </c>
      <c r="G940" s="1085" t="s">
        <v>1118</v>
      </c>
      <c r="H940" s="1084" t="s">
        <v>2647</v>
      </c>
      <c r="I940" s="1"/>
    </row>
    <row r="941" spans="1:9" ht="36.75" customHeight="1" x14ac:dyDescent="0.2">
      <c r="A941" s="1269"/>
      <c r="B941" s="1273"/>
      <c r="C941" s="1274"/>
      <c r="D941" s="1236"/>
      <c r="E941" s="1236"/>
      <c r="F941" s="1069" t="s">
        <v>1117</v>
      </c>
      <c r="G941" s="1085" t="s">
        <v>1111</v>
      </c>
      <c r="H941" s="1084" t="s">
        <v>1734</v>
      </c>
      <c r="I941" s="12"/>
    </row>
    <row r="942" spans="1:9" ht="36.75" customHeight="1" x14ac:dyDescent="0.2">
      <c r="A942" s="1269"/>
      <c r="B942" s="1087" t="s">
        <v>492</v>
      </c>
      <c r="C942" s="1178" t="s">
        <v>491</v>
      </c>
      <c r="D942" s="1058" t="s">
        <v>46</v>
      </c>
      <c r="E942" s="1058" t="s">
        <v>57</v>
      </c>
      <c r="F942" s="1150" t="s">
        <v>1115</v>
      </c>
      <c r="G942" s="1093" t="s">
        <v>1111</v>
      </c>
      <c r="H942" s="1089" t="s">
        <v>1546</v>
      </c>
      <c r="I942" s="1"/>
    </row>
    <row r="943" spans="1:9" ht="36.75" customHeight="1" x14ac:dyDescent="0.2">
      <c r="A943" s="1269"/>
      <c r="B943" s="1087" t="s">
        <v>501</v>
      </c>
      <c r="C943" s="4" t="s">
        <v>502</v>
      </c>
      <c r="D943" s="1055" t="s">
        <v>46</v>
      </c>
      <c r="E943" s="1055" t="s">
        <v>57</v>
      </c>
      <c r="F943" s="1168" t="s">
        <v>1115</v>
      </c>
      <c r="G943" s="1171" t="s">
        <v>1111</v>
      </c>
      <c r="H943" s="1084" t="s">
        <v>1506</v>
      </c>
      <c r="I943" s="1"/>
    </row>
    <row r="944" spans="1:9" ht="31.5" customHeight="1" x14ac:dyDescent="0.2">
      <c r="A944" s="1253" t="s">
        <v>175</v>
      </c>
      <c r="B944" s="1238" t="s">
        <v>658</v>
      </c>
      <c r="C944" s="1253" t="s">
        <v>659</v>
      </c>
      <c r="D944" s="1243" t="s">
        <v>46</v>
      </c>
      <c r="E944" s="1255" t="s">
        <v>57</v>
      </c>
      <c r="F944" s="1168" t="s">
        <v>1116</v>
      </c>
      <c r="G944" s="1171" t="s">
        <v>1118</v>
      </c>
      <c r="H944" s="1172" t="s">
        <v>1338</v>
      </c>
      <c r="I944" s="1"/>
    </row>
    <row r="945" spans="1:9" ht="31.5" customHeight="1" x14ac:dyDescent="0.2">
      <c r="A945" s="1269"/>
      <c r="B945" s="1242"/>
      <c r="C945" s="1254"/>
      <c r="D945" s="1245"/>
      <c r="E945" s="1256"/>
      <c r="F945" s="1168" t="s">
        <v>1117</v>
      </c>
      <c r="G945" s="1171" t="s">
        <v>1111</v>
      </c>
      <c r="H945" s="1172" t="s">
        <v>5861</v>
      </c>
      <c r="I945" s="12"/>
    </row>
    <row r="946" spans="1:9" ht="54.75" customHeight="1" x14ac:dyDescent="0.2">
      <c r="A946" s="1269"/>
      <c r="B946" s="1055" t="s">
        <v>5409</v>
      </c>
      <c r="C946" s="1069" t="s">
        <v>5410</v>
      </c>
      <c r="D946" s="1055" t="s">
        <v>46</v>
      </c>
      <c r="E946" s="1055" t="s">
        <v>57</v>
      </c>
      <c r="F946" s="1168" t="s">
        <v>1115</v>
      </c>
      <c r="G946" s="1171" t="s">
        <v>1111</v>
      </c>
      <c r="H946" s="1084" t="s">
        <v>5833</v>
      </c>
      <c r="I946" s="1"/>
    </row>
    <row r="947" spans="1:9" ht="54.75" customHeight="1" x14ac:dyDescent="0.2">
      <c r="A947" s="1254"/>
      <c r="B947" s="1055" t="s">
        <v>5568</v>
      </c>
      <c r="C947" s="1069" t="s">
        <v>5569</v>
      </c>
      <c r="D947" s="1055" t="s">
        <v>46</v>
      </c>
      <c r="E947" s="1055" t="s">
        <v>57</v>
      </c>
      <c r="F947" s="1168" t="s">
        <v>1115</v>
      </c>
      <c r="G947" s="1171" t="s">
        <v>1111</v>
      </c>
      <c r="H947" s="1084" t="s">
        <v>5877</v>
      </c>
      <c r="I947" s="1"/>
    </row>
    <row r="948" spans="1:9" ht="63" customHeight="1" x14ac:dyDescent="0.2">
      <c r="A948" s="1069" t="s">
        <v>176</v>
      </c>
      <c r="B948" s="1087" t="s">
        <v>611</v>
      </c>
      <c r="C948" s="1074" t="s">
        <v>612</v>
      </c>
      <c r="D948" s="1055" t="s">
        <v>60</v>
      </c>
      <c r="E948" s="1055" t="s">
        <v>57</v>
      </c>
      <c r="F948" s="1168" t="s">
        <v>1121</v>
      </c>
      <c r="G948" s="1171" t="s">
        <v>1120</v>
      </c>
      <c r="H948" s="1084" t="s">
        <v>5642</v>
      </c>
      <c r="I948" s="1"/>
    </row>
    <row r="949" spans="1:9" ht="54" customHeight="1" x14ac:dyDescent="0.2">
      <c r="A949" s="1253" t="s">
        <v>285</v>
      </c>
      <c r="B949" s="1054" t="s">
        <v>342</v>
      </c>
      <c r="C949" s="2" t="s">
        <v>425</v>
      </c>
      <c r="D949" s="1055" t="s">
        <v>46</v>
      </c>
      <c r="E949" s="1055" t="s">
        <v>57</v>
      </c>
      <c r="F949" s="1168" t="s">
        <v>1115</v>
      </c>
      <c r="G949" s="1171" t="s">
        <v>1111</v>
      </c>
      <c r="H949" s="1084" t="s">
        <v>3177</v>
      </c>
      <c r="I949" s="1"/>
    </row>
    <row r="950" spans="1:9" ht="53.25" customHeight="1" x14ac:dyDescent="0.2">
      <c r="A950" s="1269"/>
      <c r="B950" s="1054" t="s">
        <v>343</v>
      </c>
      <c r="C950" s="2" t="s">
        <v>426</v>
      </c>
      <c r="D950" s="1055" t="s">
        <v>46</v>
      </c>
      <c r="E950" s="1055" t="s">
        <v>57</v>
      </c>
      <c r="F950" s="1168" t="s">
        <v>1115</v>
      </c>
      <c r="G950" s="1171" t="s">
        <v>1111</v>
      </c>
      <c r="H950" s="1084" t="s">
        <v>3177</v>
      </c>
      <c r="I950" s="1"/>
    </row>
    <row r="951" spans="1:9" ht="41.25" customHeight="1" x14ac:dyDescent="0.2">
      <c r="A951" s="1269"/>
      <c r="B951" s="1238" t="s">
        <v>423</v>
      </c>
      <c r="C951" s="1270" t="s">
        <v>668</v>
      </c>
      <c r="D951" s="1243" t="s">
        <v>46</v>
      </c>
      <c r="E951" s="1255" t="s">
        <v>57</v>
      </c>
      <c r="F951" s="1168" t="s">
        <v>1116</v>
      </c>
      <c r="G951" s="1171" t="s">
        <v>1118</v>
      </c>
      <c r="H951" s="1172" t="s">
        <v>5570</v>
      </c>
      <c r="I951" s="1"/>
    </row>
    <row r="952" spans="1:9" ht="41.25" customHeight="1" x14ac:dyDescent="0.2">
      <c r="A952" s="1269"/>
      <c r="B952" s="1242"/>
      <c r="C952" s="1271"/>
      <c r="D952" s="1245"/>
      <c r="E952" s="1256"/>
      <c r="F952" s="1168" t="s">
        <v>1117</v>
      </c>
      <c r="G952" s="1171" t="s">
        <v>1111</v>
      </c>
      <c r="H952" s="1172" t="s">
        <v>5790</v>
      </c>
      <c r="I952" s="12"/>
    </row>
    <row r="953" spans="1:9" ht="55.5" customHeight="1" x14ac:dyDescent="0.2">
      <c r="A953" s="1269"/>
      <c r="B953" s="1054" t="s">
        <v>424</v>
      </c>
      <c r="C953" s="5" t="s">
        <v>478</v>
      </c>
      <c r="D953" s="1055" t="s">
        <v>46</v>
      </c>
      <c r="E953" s="1055" t="s">
        <v>57</v>
      </c>
      <c r="F953" s="1168" t="s">
        <v>1115</v>
      </c>
      <c r="G953" s="1171" t="s">
        <v>1111</v>
      </c>
      <c r="H953" s="1084" t="s">
        <v>1506</v>
      </c>
      <c r="I953" s="1"/>
    </row>
    <row r="954" spans="1:9" ht="55.5" customHeight="1" x14ac:dyDescent="0.2">
      <c r="A954" s="1269"/>
      <c r="B954" s="1054" t="s">
        <v>4477</v>
      </c>
      <c r="C954" s="5" t="s">
        <v>5571</v>
      </c>
      <c r="D954" s="1055" t="s">
        <v>46</v>
      </c>
      <c r="E954" s="1055" t="s">
        <v>57</v>
      </c>
      <c r="F954" s="1168" t="s">
        <v>1115</v>
      </c>
      <c r="G954" s="1171" t="s">
        <v>1111</v>
      </c>
      <c r="H954" s="1084" t="s">
        <v>5642</v>
      </c>
      <c r="I954" s="1"/>
    </row>
    <row r="955" spans="1:9" ht="55.5" customHeight="1" x14ac:dyDescent="0.2">
      <c r="A955" s="1269"/>
      <c r="B955" s="1054" t="s">
        <v>427</v>
      </c>
      <c r="C955" s="1074" t="s">
        <v>470</v>
      </c>
      <c r="D955" s="1055" t="s">
        <v>46</v>
      </c>
      <c r="E955" s="1055" t="s">
        <v>57</v>
      </c>
      <c r="F955" s="1168" t="s">
        <v>1115</v>
      </c>
      <c r="G955" s="1171" t="s">
        <v>1111</v>
      </c>
      <c r="H955" s="1084" t="s">
        <v>5469</v>
      </c>
      <c r="I955" s="1"/>
    </row>
    <row r="956" spans="1:9" ht="55.5" customHeight="1" x14ac:dyDescent="0.2">
      <c r="A956" s="1269"/>
      <c r="B956" s="1054" t="s">
        <v>488</v>
      </c>
      <c r="C956" s="1074" t="s">
        <v>489</v>
      </c>
      <c r="D956" s="1055" t="s">
        <v>46</v>
      </c>
      <c r="E956" s="1055" t="s">
        <v>57</v>
      </c>
      <c r="F956" s="1168" t="s">
        <v>1115</v>
      </c>
      <c r="G956" s="1171" t="s">
        <v>1111</v>
      </c>
      <c r="H956" s="1084" t="s">
        <v>5643</v>
      </c>
      <c r="I956" s="1"/>
    </row>
    <row r="957" spans="1:9" ht="31.5" customHeight="1" x14ac:dyDescent="0.2">
      <c r="A957" s="1269"/>
      <c r="B957" s="1238" t="s">
        <v>666</v>
      </c>
      <c r="C957" s="1253" t="s">
        <v>667</v>
      </c>
      <c r="D957" s="1243" t="s">
        <v>46</v>
      </c>
      <c r="E957" s="1255" t="s">
        <v>57</v>
      </c>
      <c r="F957" s="1168" t="s">
        <v>1116</v>
      </c>
      <c r="G957" s="1171" t="s">
        <v>1118</v>
      </c>
      <c r="H957" s="1172" t="s">
        <v>5878</v>
      </c>
      <c r="I957" s="1"/>
    </row>
    <row r="958" spans="1:9" ht="31.5" customHeight="1" x14ac:dyDescent="0.2">
      <c r="A958" s="1269"/>
      <c r="B958" s="1242"/>
      <c r="C958" s="1254"/>
      <c r="D958" s="1245"/>
      <c r="E958" s="1256"/>
      <c r="F958" s="1168" t="s">
        <v>1117</v>
      </c>
      <c r="G958" s="1171" t="s">
        <v>1111</v>
      </c>
      <c r="H958" s="1172" t="s">
        <v>4252</v>
      </c>
      <c r="I958" s="12"/>
    </row>
    <row r="959" spans="1:9" ht="27.75" customHeight="1" x14ac:dyDescent="0.2">
      <c r="A959" s="1269"/>
      <c r="B959" s="1238" t="s">
        <v>669</v>
      </c>
      <c r="C959" s="1253" t="s">
        <v>670</v>
      </c>
      <c r="D959" s="1243" t="s">
        <v>46</v>
      </c>
      <c r="E959" s="1255" t="s">
        <v>57</v>
      </c>
      <c r="F959" s="1168" t="s">
        <v>1116</v>
      </c>
      <c r="G959" s="1171" t="s">
        <v>1165</v>
      </c>
      <c r="H959" s="1084" t="s">
        <v>5879</v>
      </c>
      <c r="I959" s="1"/>
    </row>
    <row r="960" spans="1:9" ht="27.75" customHeight="1" x14ac:dyDescent="0.2">
      <c r="A960" s="1269"/>
      <c r="B960" s="1242"/>
      <c r="C960" s="1254"/>
      <c r="D960" s="1245"/>
      <c r="E960" s="1256"/>
      <c r="F960" s="1168" t="s">
        <v>1117</v>
      </c>
      <c r="G960" s="1171" t="s">
        <v>1111</v>
      </c>
      <c r="H960" s="1084"/>
      <c r="I960" s="12"/>
    </row>
    <row r="961" spans="1:11" ht="27.75" customHeight="1" x14ac:dyDescent="0.2">
      <c r="A961" s="1069" t="s">
        <v>1142</v>
      </c>
      <c r="B961" s="1025" t="s">
        <v>1140</v>
      </c>
      <c r="C961" s="1026" t="s">
        <v>1141</v>
      </c>
      <c r="D961" s="1179" t="s">
        <v>46</v>
      </c>
      <c r="E961" s="1179" t="s">
        <v>57</v>
      </c>
      <c r="F961" s="1168" t="s">
        <v>1115</v>
      </c>
      <c r="G961" s="1171" t="s">
        <v>1111</v>
      </c>
      <c r="H961" s="1084" t="s">
        <v>1506</v>
      </c>
      <c r="I961" s="1"/>
    </row>
    <row r="962" spans="1:11" ht="34.5" customHeight="1" x14ac:dyDescent="0.2">
      <c r="A962" s="1268" t="s">
        <v>348</v>
      </c>
      <c r="B962" s="1238" t="s">
        <v>627</v>
      </c>
      <c r="C962" s="1253" t="s">
        <v>5880</v>
      </c>
      <c r="D962" s="1243" t="s">
        <v>46</v>
      </c>
      <c r="E962" s="1255" t="s">
        <v>57</v>
      </c>
      <c r="F962" s="1168" t="s">
        <v>1116</v>
      </c>
      <c r="G962" s="1171" t="s">
        <v>1118</v>
      </c>
      <c r="H962" s="1172" t="s">
        <v>5881</v>
      </c>
      <c r="I962" s="1119"/>
      <c r="J962" s="3"/>
      <c r="K962" s="3"/>
    </row>
    <row r="963" spans="1:11" ht="34.5" customHeight="1" x14ac:dyDescent="0.2">
      <c r="A963" s="1268"/>
      <c r="B963" s="1242"/>
      <c r="C963" s="1254"/>
      <c r="D963" s="1245"/>
      <c r="E963" s="1256"/>
      <c r="F963" s="1168" t="s">
        <v>1117</v>
      </c>
      <c r="G963" s="1171" t="s">
        <v>1111</v>
      </c>
      <c r="H963" s="1172" t="s">
        <v>1734</v>
      </c>
      <c r="I963" s="3"/>
      <c r="J963" s="3"/>
      <c r="K963" s="3"/>
    </row>
    <row r="964" spans="1:11" ht="27.75" customHeight="1" x14ac:dyDescent="0.2">
      <c r="A964" s="1250" t="s">
        <v>359</v>
      </c>
      <c r="B964" s="1238" t="s">
        <v>662</v>
      </c>
      <c r="C964" s="1253" t="s">
        <v>663</v>
      </c>
      <c r="D964" s="1243" t="s">
        <v>46</v>
      </c>
      <c r="E964" s="1255" t="s">
        <v>57</v>
      </c>
      <c r="F964" s="1168" t="s">
        <v>1124</v>
      </c>
      <c r="G964" s="1171" t="s">
        <v>1118</v>
      </c>
      <c r="H964" s="1257" t="s">
        <v>5254</v>
      </c>
      <c r="I964" s="1119"/>
      <c r="J964" s="3"/>
      <c r="K964" s="3"/>
    </row>
    <row r="965" spans="1:11" ht="27.75" customHeight="1" x14ac:dyDescent="0.2">
      <c r="A965" s="1251"/>
      <c r="B965" s="1242"/>
      <c r="C965" s="1254"/>
      <c r="D965" s="1245"/>
      <c r="E965" s="1256"/>
      <c r="F965" s="1168" t="s">
        <v>1117</v>
      </c>
      <c r="G965" s="1171" t="s">
        <v>1111</v>
      </c>
      <c r="H965" s="1258"/>
      <c r="I965" s="3"/>
      <c r="J965" s="3"/>
      <c r="K965" s="3"/>
    </row>
    <row r="966" spans="1:11" ht="49.5" customHeight="1" x14ac:dyDescent="0.2">
      <c r="A966" s="1251"/>
      <c r="B966" s="1054" t="s">
        <v>613</v>
      </c>
      <c r="C966" s="1074" t="s">
        <v>614</v>
      </c>
      <c r="D966" s="1055" t="s">
        <v>28</v>
      </c>
      <c r="E966" s="1055" t="s">
        <v>57</v>
      </c>
      <c r="F966" s="1168" t="s">
        <v>1121</v>
      </c>
      <c r="G966" s="1171" t="s">
        <v>1120</v>
      </c>
      <c r="H966" s="1084" t="s">
        <v>5642</v>
      </c>
      <c r="I966" s="1119"/>
      <c r="J966" s="3"/>
      <c r="K966" s="3"/>
    </row>
    <row r="967" spans="1:11" ht="49.5" customHeight="1" x14ac:dyDescent="0.2">
      <c r="A967" s="1251"/>
      <c r="B967" s="1055" t="s">
        <v>1396</v>
      </c>
      <c r="C967" s="1074" t="s">
        <v>1397</v>
      </c>
      <c r="D967" s="1055" t="s">
        <v>29</v>
      </c>
      <c r="E967" s="1055" t="s">
        <v>57</v>
      </c>
      <c r="F967" s="1150" t="s">
        <v>1119</v>
      </c>
      <c r="G967" s="1093" t="s">
        <v>1120</v>
      </c>
      <c r="H967" s="1084" t="s">
        <v>2094</v>
      </c>
      <c r="I967" s="1119"/>
      <c r="J967" s="3"/>
      <c r="K967" s="3"/>
    </row>
    <row r="968" spans="1:11" ht="49.5" customHeight="1" x14ac:dyDescent="0.2">
      <c r="A968" s="1251"/>
      <c r="B968" s="1054" t="s">
        <v>5572</v>
      </c>
      <c r="C968" s="1074" t="s">
        <v>5573</v>
      </c>
      <c r="D968" s="1055" t="s">
        <v>46</v>
      </c>
      <c r="E968" s="1055" t="s">
        <v>57</v>
      </c>
      <c r="F968" s="1150" t="s">
        <v>1233</v>
      </c>
      <c r="G968" s="1093" t="s">
        <v>1111</v>
      </c>
      <c r="H968" s="1084" t="s">
        <v>5469</v>
      </c>
      <c r="I968" s="1119"/>
      <c r="J968" s="3"/>
      <c r="K968" s="3"/>
    </row>
    <row r="969" spans="1:11" ht="49.5" customHeight="1" x14ac:dyDescent="0.2">
      <c r="A969" s="1252"/>
      <c r="B969" s="1054" t="s">
        <v>5574</v>
      </c>
      <c r="C969" s="1074" t="s">
        <v>5882</v>
      </c>
      <c r="D969" s="1055" t="s">
        <v>46</v>
      </c>
      <c r="E969" s="1055" t="s">
        <v>57</v>
      </c>
      <c r="F969" s="1150" t="s">
        <v>1233</v>
      </c>
      <c r="G969" s="1093" t="s">
        <v>1111</v>
      </c>
      <c r="H969" s="1084" t="s">
        <v>5883</v>
      </c>
      <c r="I969" s="1119"/>
      <c r="J969" s="3"/>
      <c r="K969" s="3"/>
    </row>
    <row r="970" spans="1:11" ht="95.25" customHeight="1" x14ac:dyDescent="0.2">
      <c r="A970" s="1063" t="s">
        <v>804</v>
      </c>
      <c r="B970" s="1054" t="s">
        <v>806</v>
      </c>
      <c r="C970" s="1074" t="s">
        <v>805</v>
      </c>
      <c r="D970" s="1055" t="s">
        <v>28</v>
      </c>
      <c r="E970" s="1055" t="s">
        <v>57</v>
      </c>
      <c r="F970" s="1168" t="s">
        <v>1121</v>
      </c>
      <c r="G970" s="1171" t="s">
        <v>1120</v>
      </c>
      <c r="H970" s="1084" t="s">
        <v>5788</v>
      </c>
      <c r="I970" s="1119"/>
      <c r="J970" s="3"/>
      <c r="K970" s="3"/>
    </row>
    <row r="971" spans="1:11" ht="87" customHeight="1" x14ac:dyDescent="0.2">
      <c r="A971" s="1063" t="s">
        <v>672</v>
      </c>
      <c r="B971" s="1054" t="s">
        <v>674</v>
      </c>
      <c r="C971" s="1074" t="s">
        <v>673</v>
      </c>
      <c r="D971" s="1055" t="s">
        <v>28</v>
      </c>
      <c r="E971" s="1055" t="s">
        <v>57</v>
      </c>
      <c r="F971" s="1168" t="s">
        <v>1121</v>
      </c>
      <c r="G971" s="1171" t="s">
        <v>1120</v>
      </c>
      <c r="H971" s="1084" t="s">
        <v>5788</v>
      </c>
      <c r="I971" s="1119"/>
      <c r="J971" s="3"/>
      <c r="K971" s="3"/>
    </row>
    <row r="972" spans="1:11" ht="49.5" customHeight="1" x14ac:dyDescent="0.2">
      <c r="A972" s="1086"/>
      <c r="B972" s="1086"/>
      <c r="C972" s="21"/>
      <c r="D972" s="1086"/>
      <c r="E972" s="1086"/>
      <c r="F972" s="1086"/>
      <c r="G972" s="1086"/>
      <c r="H972" s="1086"/>
      <c r="I972" s="3"/>
      <c r="J972" s="3"/>
      <c r="K972" s="3"/>
    </row>
    <row r="973" spans="1:11" ht="11.25" customHeight="1" x14ac:dyDescent="0.2">
      <c r="A973" s="13"/>
      <c r="B973" s="13"/>
      <c r="C973" s="13"/>
      <c r="D973" s="13"/>
      <c r="E973" s="13"/>
      <c r="F973" s="13"/>
      <c r="G973" s="13"/>
      <c r="H973" s="13"/>
      <c r="I973" s="12"/>
    </row>
    <row r="974" spans="1:11" ht="15" customHeight="1" x14ac:dyDescent="0.2">
      <c r="A974" s="1263" t="s">
        <v>177</v>
      </c>
      <c r="B974" s="1263"/>
      <c r="C974" s="1263"/>
      <c r="D974" s="1263"/>
      <c r="E974" s="1263"/>
      <c r="F974" s="1263"/>
      <c r="G974" s="1263"/>
      <c r="H974" s="1263"/>
      <c r="I974" s="12"/>
    </row>
    <row r="975" spans="1:11" ht="15" customHeight="1" x14ac:dyDescent="0.2">
      <c r="A975" s="1202" t="s">
        <v>2</v>
      </c>
      <c r="B975" s="1264" t="s">
        <v>65</v>
      </c>
      <c r="C975" s="1265"/>
      <c r="D975" s="1202" t="s">
        <v>66</v>
      </c>
      <c r="E975" s="1202" t="s">
        <v>5</v>
      </c>
      <c r="F975" s="1183" t="s">
        <v>1104</v>
      </c>
      <c r="G975" s="1183" t="s">
        <v>1105</v>
      </c>
      <c r="H975" s="1183" t="s">
        <v>1293</v>
      </c>
      <c r="I975" s="12"/>
    </row>
    <row r="976" spans="1:11" ht="11.25" customHeight="1" x14ac:dyDescent="0.2">
      <c r="A976" s="1202"/>
      <c r="B976" s="1266"/>
      <c r="C976" s="1267"/>
      <c r="D976" s="1202"/>
      <c r="E976" s="1202"/>
      <c r="F976" s="1185"/>
      <c r="G976" s="1185"/>
      <c r="H976" s="1185"/>
      <c r="I976" s="12"/>
    </row>
    <row r="977" spans="1:9" ht="11.25" customHeight="1" x14ac:dyDescent="0.2">
      <c r="A977" s="1059">
        <v>1</v>
      </c>
      <c r="B977" s="1259">
        <v>2</v>
      </c>
      <c r="C977" s="1260"/>
      <c r="D977" s="1061">
        <v>3</v>
      </c>
      <c r="E977" s="1061">
        <v>4</v>
      </c>
      <c r="F977" s="1061"/>
      <c r="G977" s="1061"/>
      <c r="H977" s="1061"/>
      <c r="I977" s="12"/>
    </row>
    <row r="978" spans="1:9" ht="15" customHeight="1" x14ac:dyDescent="0.2">
      <c r="A978" s="1248" t="s">
        <v>178</v>
      </c>
      <c r="B978" s="1249"/>
      <c r="C978" s="1249"/>
      <c r="D978" s="1249"/>
      <c r="E978" s="1249"/>
      <c r="F978" s="1249"/>
      <c r="G978" s="1249"/>
      <c r="H978" s="1249"/>
      <c r="I978" s="12"/>
    </row>
    <row r="979" spans="1:9" ht="36" customHeight="1" x14ac:dyDescent="0.2">
      <c r="A979" s="1261" t="s">
        <v>179</v>
      </c>
      <c r="B979" s="1247" t="s">
        <v>286</v>
      </c>
      <c r="C979" s="1201" t="s">
        <v>829</v>
      </c>
      <c r="D979" s="1202" t="s">
        <v>29</v>
      </c>
      <c r="E979" s="1246" t="s">
        <v>67</v>
      </c>
      <c r="F979" s="1091" t="s">
        <v>1107</v>
      </c>
      <c r="G979" s="1061" t="s">
        <v>1108</v>
      </c>
      <c r="H979" s="1060" t="s">
        <v>1316</v>
      </c>
      <c r="I979" s="1180"/>
    </row>
    <row r="980" spans="1:9" ht="36" customHeight="1" x14ac:dyDescent="0.2">
      <c r="A980" s="1262"/>
      <c r="B980" s="1247"/>
      <c r="C980" s="1201"/>
      <c r="D980" s="1202"/>
      <c r="E980" s="1246"/>
      <c r="F980" s="1037" t="s">
        <v>1109</v>
      </c>
      <c r="G980" s="1061" t="s">
        <v>1108</v>
      </c>
      <c r="H980" s="1060" t="s">
        <v>5575</v>
      </c>
      <c r="I980" s="1180"/>
    </row>
    <row r="981" spans="1:9" ht="141" customHeight="1" x14ac:dyDescent="0.2">
      <c r="A981" s="1262"/>
      <c r="B981" s="1247"/>
      <c r="C981" s="1201"/>
      <c r="D981" s="1202"/>
      <c r="E981" s="1246"/>
      <c r="F981" s="1060" t="s">
        <v>1110</v>
      </c>
      <c r="G981" s="1061" t="s">
        <v>1111</v>
      </c>
      <c r="H981" s="1060" t="s">
        <v>5884</v>
      </c>
      <c r="I981" s="1180"/>
    </row>
    <row r="982" spans="1:9" ht="36.75" customHeight="1" x14ac:dyDescent="0.2">
      <c r="A982" s="1262"/>
      <c r="B982" s="1247" t="s">
        <v>287</v>
      </c>
      <c r="C982" s="1201" t="s">
        <v>830</v>
      </c>
      <c r="D982" s="1202" t="s">
        <v>29</v>
      </c>
      <c r="E982" s="1246" t="s">
        <v>67</v>
      </c>
      <c r="F982" s="1091" t="s">
        <v>1107</v>
      </c>
      <c r="G982" s="1061" t="s">
        <v>1108</v>
      </c>
      <c r="H982" s="1060" t="s">
        <v>1317</v>
      </c>
      <c r="I982" s="1180"/>
    </row>
    <row r="983" spans="1:9" ht="30" customHeight="1" x14ac:dyDescent="0.2">
      <c r="A983" s="1262"/>
      <c r="B983" s="1247"/>
      <c r="C983" s="1201"/>
      <c r="D983" s="1202"/>
      <c r="E983" s="1246"/>
      <c r="F983" s="1037" t="s">
        <v>1109</v>
      </c>
      <c r="G983" s="1061" t="s">
        <v>1108</v>
      </c>
      <c r="H983" s="1060" t="s">
        <v>5575</v>
      </c>
      <c r="I983" s="1180"/>
    </row>
    <row r="984" spans="1:9" ht="44.25" customHeight="1" x14ac:dyDescent="0.2">
      <c r="A984" s="1262"/>
      <c r="B984" s="1247"/>
      <c r="C984" s="1201"/>
      <c r="D984" s="1202"/>
      <c r="E984" s="1246"/>
      <c r="F984" s="1060" t="s">
        <v>1110</v>
      </c>
      <c r="G984" s="1061" t="s">
        <v>1111</v>
      </c>
      <c r="H984" s="1060" t="s">
        <v>5885</v>
      </c>
      <c r="I984" s="1180"/>
    </row>
    <row r="985" spans="1:9" ht="39.75" customHeight="1" x14ac:dyDescent="0.2">
      <c r="A985" s="1262"/>
      <c r="B985" s="1247" t="s">
        <v>288</v>
      </c>
      <c r="C985" s="1201" t="s">
        <v>1348</v>
      </c>
      <c r="D985" s="1202" t="s">
        <v>29</v>
      </c>
      <c r="E985" s="1246" t="s">
        <v>67</v>
      </c>
      <c r="F985" s="1091" t="s">
        <v>1107</v>
      </c>
      <c r="G985" s="1061" t="s">
        <v>1108</v>
      </c>
      <c r="H985" s="1060" t="s">
        <v>1316</v>
      </c>
      <c r="I985" s="1180"/>
    </row>
    <row r="986" spans="1:9" ht="39.75" customHeight="1" x14ac:dyDescent="0.2">
      <c r="A986" s="1262"/>
      <c r="B986" s="1247"/>
      <c r="C986" s="1201"/>
      <c r="D986" s="1202"/>
      <c r="E986" s="1246"/>
      <c r="F986" s="1037" t="s">
        <v>1109</v>
      </c>
      <c r="G986" s="1061" t="s">
        <v>1108</v>
      </c>
      <c r="H986" s="1060" t="s">
        <v>5411</v>
      </c>
      <c r="I986" s="1180"/>
    </row>
    <row r="987" spans="1:9" ht="110.25" customHeight="1" x14ac:dyDescent="0.2">
      <c r="A987" s="1262"/>
      <c r="B987" s="1247"/>
      <c r="C987" s="1201"/>
      <c r="D987" s="1202"/>
      <c r="E987" s="1246"/>
      <c r="F987" s="1060" t="s">
        <v>1110</v>
      </c>
      <c r="G987" s="1061" t="s">
        <v>1111</v>
      </c>
      <c r="H987" s="1060" t="s">
        <v>5886</v>
      </c>
      <c r="I987" s="1180"/>
    </row>
    <row r="988" spans="1:9" ht="34.5" customHeight="1" x14ac:dyDescent="0.2">
      <c r="A988" s="1262"/>
      <c r="B988" s="1247" t="s">
        <v>289</v>
      </c>
      <c r="C988" s="1201" t="s">
        <v>831</v>
      </c>
      <c r="D988" s="1202" t="s">
        <v>29</v>
      </c>
      <c r="E988" s="1246" t="s">
        <v>67</v>
      </c>
      <c r="F988" s="1091" t="s">
        <v>1107</v>
      </c>
      <c r="G988" s="1061" t="s">
        <v>1108</v>
      </c>
      <c r="H988" s="1060" t="s">
        <v>1318</v>
      </c>
      <c r="I988" s="1180"/>
    </row>
    <row r="989" spans="1:9" ht="34.5" customHeight="1" x14ac:dyDescent="0.2">
      <c r="A989" s="1262"/>
      <c r="B989" s="1247"/>
      <c r="C989" s="1201"/>
      <c r="D989" s="1202"/>
      <c r="E989" s="1246"/>
      <c r="F989" s="1037" t="s">
        <v>1109</v>
      </c>
      <c r="G989" s="1061" t="s">
        <v>1108</v>
      </c>
      <c r="H989" s="1060" t="s">
        <v>5411</v>
      </c>
      <c r="I989" s="1180"/>
    </row>
    <row r="990" spans="1:9" ht="66.75" customHeight="1" x14ac:dyDescent="0.2">
      <c r="A990" s="1262"/>
      <c r="B990" s="1247"/>
      <c r="C990" s="1201"/>
      <c r="D990" s="1202"/>
      <c r="E990" s="1246"/>
      <c r="F990" s="1060" t="s">
        <v>1110</v>
      </c>
      <c r="G990" s="1061" t="s">
        <v>1111</v>
      </c>
      <c r="H990" s="1060" t="s">
        <v>5887</v>
      </c>
      <c r="I990" s="1180"/>
    </row>
    <row r="991" spans="1:9" ht="42" customHeight="1" x14ac:dyDescent="0.2">
      <c r="A991" s="1262"/>
      <c r="B991" s="1247" t="s">
        <v>290</v>
      </c>
      <c r="C991" s="1201" t="s">
        <v>832</v>
      </c>
      <c r="D991" s="1202" t="s">
        <v>29</v>
      </c>
      <c r="E991" s="1246" t="s">
        <v>67</v>
      </c>
      <c r="F991" s="1091" t="s">
        <v>1107</v>
      </c>
      <c r="G991" s="1061" t="s">
        <v>1108</v>
      </c>
      <c r="H991" s="1060" t="s">
        <v>5412</v>
      </c>
      <c r="I991" s="1180"/>
    </row>
    <row r="992" spans="1:9" ht="42" customHeight="1" x14ac:dyDescent="0.2">
      <c r="A992" s="1262"/>
      <c r="B992" s="1247"/>
      <c r="C992" s="1201"/>
      <c r="D992" s="1202"/>
      <c r="E992" s="1246"/>
      <c r="F992" s="1037" t="s">
        <v>1109</v>
      </c>
      <c r="G992" s="1061" t="s">
        <v>1108</v>
      </c>
      <c r="H992" s="1060" t="s">
        <v>5411</v>
      </c>
      <c r="I992" s="1180"/>
    </row>
    <row r="993" spans="1:9" ht="42" customHeight="1" x14ac:dyDescent="0.2">
      <c r="A993" s="1262"/>
      <c r="B993" s="1247"/>
      <c r="C993" s="1201"/>
      <c r="D993" s="1202"/>
      <c r="E993" s="1246"/>
      <c r="F993" s="1060" t="s">
        <v>1110</v>
      </c>
      <c r="G993" s="1061" t="s">
        <v>1111</v>
      </c>
      <c r="H993" s="1060" t="s">
        <v>5888</v>
      </c>
      <c r="I993" s="1180"/>
    </row>
    <row r="994" spans="1:9" ht="38.25" customHeight="1" x14ac:dyDescent="0.2">
      <c r="A994" s="1262"/>
      <c r="B994" s="1247" t="s">
        <v>291</v>
      </c>
      <c r="C994" s="1201" t="s">
        <v>833</v>
      </c>
      <c r="D994" s="1202" t="s">
        <v>29</v>
      </c>
      <c r="E994" s="1246" t="s">
        <v>67</v>
      </c>
      <c r="F994" s="1091" t="s">
        <v>1107</v>
      </c>
      <c r="G994" s="1061" t="s">
        <v>1108</v>
      </c>
      <c r="H994" s="1060" t="s">
        <v>1318</v>
      </c>
      <c r="I994" s="1180"/>
    </row>
    <row r="995" spans="1:9" ht="38.25" customHeight="1" x14ac:dyDescent="0.2">
      <c r="A995" s="1262"/>
      <c r="B995" s="1247"/>
      <c r="C995" s="1201"/>
      <c r="D995" s="1202"/>
      <c r="E995" s="1246"/>
      <c r="F995" s="1037" t="s">
        <v>1109</v>
      </c>
      <c r="G995" s="1061" t="s">
        <v>1108</v>
      </c>
      <c r="H995" s="1060" t="s">
        <v>5411</v>
      </c>
      <c r="I995" s="1180"/>
    </row>
    <row r="996" spans="1:9" ht="38.25" customHeight="1" x14ac:dyDescent="0.2">
      <c r="A996" s="1262"/>
      <c r="B996" s="1247"/>
      <c r="C996" s="1201"/>
      <c r="D996" s="1202"/>
      <c r="E996" s="1246"/>
      <c r="F996" s="1060" t="s">
        <v>1110</v>
      </c>
      <c r="G996" s="1061" t="s">
        <v>1111</v>
      </c>
      <c r="H996" s="1060" t="s">
        <v>5889</v>
      </c>
      <c r="I996" s="1180"/>
    </row>
    <row r="997" spans="1:9" ht="38.25" customHeight="1" x14ac:dyDescent="0.2">
      <c r="A997" s="1262"/>
      <c r="B997" s="1247" t="s">
        <v>292</v>
      </c>
      <c r="C997" s="1201" t="s">
        <v>821</v>
      </c>
      <c r="D997" s="1202" t="s">
        <v>29</v>
      </c>
      <c r="E997" s="1246" t="s">
        <v>67</v>
      </c>
      <c r="F997" s="1091" t="s">
        <v>1107</v>
      </c>
      <c r="G997" s="1061" t="s">
        <v>1108</v>
      </c>
      <c r="H997" s="1060" t="s">
        <v>1317</v>
      </c>
      <c r="I997" s="1180"/>
    </row>
    <row r="998" spans="1:9" ht="38.25" customHeight="1" x14ac:dyDescent="0.2">
      <c r="A998" s="1262"/>
      <c r="B998" s="1247"/>
      <c r="C998" s="1201"/>
      <c r="D998" s="1202"/>
      <c r="E998" s="1246"/>
      <c r="F998" s="1037" t="s">
        <v>1109</v>
      </c>
      <c r="G998" s="1061" t="s">
        <v>1108</v>
      </c>
      <c r="H998" s="1060" t="s">
        <v>5411</v>
      </c>
      <c r="I998" s="1180"/>
    </row>
    <row r="999" spans="1:9" ht="38.25" customHeight="1" x14ac:dyDescent="0.2">
      <c r="A999" s="1262"/>
      <c r="B999" s="1247"/>
      <c r="C999" s="1201"/>
      <c r="D999" s="1202"/>
      <c r="E999" s="1246"/>
      <c r="F999" s="1060" t="s">
        <v>1110</v>
      </c>
      <c r="G999" s="1061" t="s">
        <v>1111</v>
      </c>
      <c r="H999" s="1060" t="s">
        <v>5413</v>
      </c>
      <c r="I999" s="1180"/>
    </row>
    <row r="1000" spans="1:9" ht="40.5" customHeight="1" x14ac:dyDescent="0.2">
      <c r="A1000" s="1262"/>
      <c r="B1000" s="1247" t="s">
        <v>293</v>
      </c>
      <c r="C1000" s="1201" t="s">
        <v>822</v>
      </c>
      <c r="D1000" s="1202" t="s">
        <v>29</v>
      </c>
      <c r="E1000" s="1246" t="s">
        <v>67</v>
      </c>
      <c r="F1000" s="1091" t="s">
        <v>1107</v>
      </c>
      <c r="G1000" s="1061" t="s">
        <v>1108</v>
      </c>
      <c r="H1000" s="1060" t="s">
        <v>1318</v>
      </c>
      <c r="I1000" s="1180"/>
    </row>
    <row r="1001" spans="1:9" ht="40.5" customHeight="1" x14ac:dyDescent="0.2">
      <c r="A1001" s="1262"/>
      <c r="B1001" s="1247"/>
      <c r="C1001" s="1201"/>
      <c r="D1001" s="1202"/>
      <c r="E1001" s="1246"/>
      <c r="F1001" s="1037" t="s">
        <v>1109</v>
      </c>
      <c r="G1001" s="1061" t="s">
        <v>1108</v>
      </c>
      <c r="H1001" s="1060" t="s">
        <v>5411</v>
      </c>
      <c r="I1001" s="1180"/>
    </row>
    <row r="1002" spans="1:9" ht="40.5" customHeight="1" x14ac:dyDescent="0.2">
      <c r="A1002" s="1262"/>
      <c r="B1002" s="1247"/>
      <c r="C1002" s="1201"/>
      <c r="D1002" s="1202"/>
      <c r="E1002" s="1246"/>
      <c r="F1002" s="1060" t="s">
        <v>1110</v>
      </c>
      <c r="G1002" s="1061" t="s">
        <v>1111</v>
      </c>
      <c r="H1002" s="1060" t="s">
        <v>5890</v>
      </c>
      <c r="I1002" s="1180"/>
    </row>
    <row r="1003" spans="1:9" ht="40.5" customHeight="1" x14ac:dyDescent="0.2">
      <c r="A1003" s="1262"/>
      <c r="B1003" s="1188" t="s">
        <v>4585</v>
      </c>
      <c r="C1003" s="1186" t="s">
        <v>5576</v>
      </c>
      <c r="D1003" s="1183" t="s">
        <v>329</v>
      </c>
      <c r="E1003" s="1183" t="s">
        <v>452</v>
      </c>
      <c r="F1003" s="1091" t="s">
        <v>1107</v>
      </c>
      <c r="G1003" s="1061" t="s">
        <v>1257</v>
      </c>
      <c r="H1003" s="1060" t="s">
        <v>5577</v>
      </c>
      <c r="I1003" s="1180"/>
    </row>
    <row r="1004" spans="1:9" ht="40.5" customHeight="1" x14ac:dyDescent="0.2">
      <c r="A1004" s="1262"/>
      <c r="B1004" s="1189"/>
      <c r="C1004" s="1191"/>
      <c r="D1004" s="1184"/>
      <c r="E1004" s="1184"/>
      <c r="F1004" s="1037" t="s">
        <v>1109</v>
      </c>
      <c r="G1004" s="1061" t="s">
        <v>1257</v>
      </c>
      <c r="H1004" s="1060" t="s">
        <v>5578</v>
      </c>
      <c r="I1004" s="1180"/>
    </row>
    <row r="1005" spans="1:9" ht="40.5" customHeight="1" x14ac:dyDescent="0.2">
      <c r="A1005" s="1262"/>
      <c r="B1005" s="1190"/>
      <c r="C1005" s="1187"/>
      <c r="D1005" s="1185"/>
      <c r="E1005" s="1185"/>
      <c r="F1005" s="1060" t="s">
        <v>1110</v>
      </c>
      <c r="G1005" s="1061" t="s">
        <v>1111</v>
      </c>
      <c r="H1005" s="1060" t="s">
        <v>5891</v>
      </c>
      <c r="I1005" s="1180"/>
    </row>
    <row r="1006" spans="1:9" ht="36.75" customHeight="1" x14ac:dyDescent="0.2">
      <c r="A1006" s="1262"/>
      <c r="B1006" s="1247" t="s">
        <v>834</v>
      </c>
      <c r="C1006" s="1201" t="s">
        <v>835</v>
      </c>
      <c r="D1006" s="1202" t="s">
        <v>329</v>
      </c>
      <c r="E1006" s="1202" t="s">
        <v>452</v>
      </c>
      <c r="F1006" s="1091" t="s">
        <v>1107</v>
      </c>
      <c r="G1006" s="1061" t="s">
        <v>1108</v>
      </c>
      <c r="H1006" s="1060" t="s">
        <v>1318</v>
      </c>
      <c r="I1006" s="1180"/>
    </row>
    <row r="1007" spans="1:9" ht="24" customHeight="1" x14ac:dyDescent="0.2">
      <c r="A1007" s="1262"/>
      <c r="B1007" s="1247"/>
      <c r="C1007" s="1201"/>
      <c r="D1007" s="1202"/>
      <c r="E1007" s="1202"/>
      <c r="F1007" s="1037" t="s">
        <v>1109</v>
      </c>
      <c r="G1007" s="1061" t="s">
        <v>1108</v>
      </c>
      <c r="H1007" s="1060" t="s">
        <v>5411</v>
      </c>
      <c r="I1007" s="1180"/>
    </row>
    <row r="1008" spans="1:9" ht="51.75" customHeight="1" x14ac:dyDescent="0.2">
      <c r="A1008" s="1262"/>
      <c r="B1008" s="1247"/>
      <c r="C1008" s="1201"/>
      <c r="D1008" s="1202"/>
      <c r="E1008" s="1202"/>
      <c r="F1008" s="1060" t="s">
        <v>1110</v>
      </c>
      <c r="G1008" s="1061" t="s">
        <v>1111</v>
      </c>
      <c r="H1008" s="1060" t="s">
        <v>1319</v>
      </c>
      <c r="I1008" s="1180"/>
    </row>
    <row r="1009" spans="1:9" ht="51.75" customHeight="1" x14ac:dyDescent="0.2">
      <c r="A1009" s="1262"/>
      <c r="B1009" s="1247" t="s">
        <v>5579</v>
      </c>
      <c r="C1009" s="1201" t="s">
        <v>5892</v>
      </c>
      <c r="D1009" s="1202" t="s">
        <v>29</v>
      </c>
      <c r="E1009" s="1202" t="s">
        <v>452</v>
      </c>
      <c r="F1009" s="1060" t="s">
        <v>1107</v>
      </c>
      <c r="G1009" s="1061" t="s">
        <v>1257</v>
      </c>
      <c r="H1009" s="1060" t="s">
        <v>5893</v>
      </c>
      <c r="I1009" s="1180"/>
    </row>
    <row r="1010" spans="1:9" ht="51.75" customHeight="1" x14ac:dyDescent="0.2">
      <c r="A1010" s="1262"/>
      <c r="B1010" s="1247"/>
      <c r="C1010" s="1201"/>
      <c r="D1010" s="1202"/>
      <c r="E1010" s="1202"/>
      <c r="F1010" s="1060" t="s">
        <v>1109</v>
      </c>
      <c r="G1010" s="1061" t="s">
        <v>1257</v>
      </c>
      <c r="H1010" s="1060" t="s">
        <v>5894</v>
      </c>
      <c r="I1010" s="1180"/>
    </row>
    <row r="1011" spans="1:9" ht="51.75" customHeight="1" x14ac:dyDescent="0.2">
      <c r="A1011" s="1262"/>
      <c r="B1011" s="1247"/>
      <c r="C1011" s="1201"/>
      <c r="D1011" s="1202"/>
      <c r="E1011" s="1202"/>
      <c r="F1011" s="1060" t="s">
        <v>1110</v>
      </c>
      <c r="G1011" s="1061" t="s">
        <v>1111</v>
      </c>
      <c r="H1011" s="1060"/>
      <c r="I1011" s="1180"/>
    </row>
    <row r="1012" spans="1:9" ht="14.25" customHeight="1" x14ac:dyDescent="0.2">
      <c r="A1012" s="1248" t="s">
        <v>180</v>
      </c>
      <c r="B1012" s="1249"/>
      <c r="C1012" s="1249"/>
      <c r="D1012" s="1249"/>
      <c r="E1012" s="1249"/>
      <c r="F1012" s="1249"/>
      <c r="G1012" s="1249"/>
      <c r="H1012" s="1249"/>
      <c r="I1012" s="1180"/>
    </row>
    <row r="1013" spans="1:9" ht="38.25" customHeight="1" x14ac:dyDescent="0.2">
      <c r="A1013" s="1186" t="s">
        <v>181</v>
      </c>
      <c r="B1013" s="1059" t="s">
        <v>4605</v>
      </c>
      <c r="C1013" s="1060" t="s">
        <v>4606</v>
      </c>
      <c r="D1013" s="1061" t="s">
        <v>7</v>
      </c>
      <c r="E1013" s="1062" t="s">
        <v>67</v>
      </c>
      <c r="F1013" s="1091" t="s">
        <v>5895</v>
      </c>
      <c r="G1013" s="1059" t="s">
        <v>1111</v>
      </c>
      <c r="H1013" s="1060" t="s">
        <v>5896</v>
      </c>
      <c r="I1013" s="1180"/>
    </row>
    <row r="1014" spans="1:9" ht="39.75" customHeight="1" x14ac:dyDescent="0.2">
      <c r="A1014" s="1191"/>
      <c r="B1014" s="1188" t="s">
        <v>294</v>
      </c>
      <c r="C1014" s="1186" t="s">
        <v>836</v>
      </c>
      <c r="D1014" s="1183" t="s">
        <v>7</v>
      </c>
      <c r="E1014" s="1195" t="s">
        <v>67</v>
      </c>
      <c r="F1014" s="1038" t="s">
        <v>1107</v>
      </c>
      <c r="G1014" s="1061" t="s">
        <v>1108</v>
      </c>
      <c r="H1014" s="1091" t="s">
        <v>5897</v>
      </c>
      <c r="I1014" s="1180"/>
    </row>
    <row r="1015" spans="1:9" ht="47.25" customHeight="1" x14ac:dyDescent="0.2">
      <c r="A1015" s="1191"/>
      <c r="B1015" s="1189"/>
      <c r="C1015" s="1191"/>
      <c r="D1015" s="1184"/>
      <c r="E1015" s="1196"/>
      <c r="F1015" s="1039" t="s">
        <v>1112</v>
      </c>
      <c r="G1015" s="1061" t="s">
        <v>1111</v>
      </c>
      <c r="H1015" s="1091" t="s">
        <v>1734</v>
      </c>
      <c r="I1015" s="1180"/>
    </row>
    <row r="1016" spans="1:9" ht="36.75" customHeight="1" x14ac:dyDescent="0.2">
      <c r="A1016" s="1191"/>
      <c r="B1016" s="1188" t="s">
        <v>295</v>
      </c>
      <c r="C1016" s="1186" t="s">
        <v>837</v>
      </c>
      <c r="D1016" s="1183" t="s">
        <v>7</v>
      </c>
      <c r="E1016" s="1195" t="s">
        <v>67</v>
      </c>
      <c r="F1016" s="1091" t="s">
        <v>1107</v>
      </c>
      <c r="G1016" s="1061" t="s">
        <v>1108</v>
      </c>
      <c r="H1016" s="1060" t="s">
        <v>1316</v>
      </c>
      <c r="I1016" s="1180"/>
    </row>
    <row r="1017" spans="1:9" ht="82.5" customHeight="1" x14ac:dyDescent="0.2">
      <c r="A1017" s="1191"/>
      <c r="B1017" s="1189"/>
      <c r="C1017" s="1191"/>
      <c r="D1017" s="1184"/>
      <c r="E1017" s="1196"/>
      <c r="F1017" s="1060" t="s">
        <v>1112</v>
      </c>
      <c r="G1017" s="1061" t="s">
        <v>1111</v>
      </c>
      <c r="H1017" s="1060" t="s">
        <v>5898</v>
      </c>
      <c r="I1017" s="1180"/>
    </row>
    <row r="1018" spans="1:9" ht="36" customHeight="1" x14ac:dyDescent="0.2">
      <c r="A1018" s="1191"/>
      <c r="B1018" s="1188" t="s">
        <v>296</v>
      </c>
      <c r="C1018" s="1186" t="s">
        <v>838</v>
      </c>
      <c r="D1018" s="1183" t="s">
        <v>7</v>
      </c>
      <c r="E1018" s="1195" t="s">
        <v>67</v>
      </c>
      <c r="F1018" s="1091" t="s">
        <v>1107</v>
      </c>
      <c r="G1018" s="1061" t="s">
        <v>1108</v>
      </c>
      <c r="H1018" s="1060" t="s">
        <v>5899</v>
      </c>
      <c r="I1018" s="1180"/>
    </row>
    <row r="1019" spans="1:9" ht="36" customHeight="1" x14ac:dyDescent="0.2">
      <c r="A1019" s="1191"/>
      <c r="B1019" s="1189"/>
      <c r="C1019" s="1191"/>
      <c r="D1019" s="1184"/>
      <c r="E1019" s="1196"/>
      <c r="F1019" s="1060" t="s">
        <v>1112</v>
      </c>
      <c r="G1019" s="1061" t="s">
        <v>1111</v>
      </c>
      <c r="H1019" s="1060" t="s">
        <v>5580</v>
      </c>
      <c r="I1019" s="1180"/>
    </row>
    <row r="1020" spans="1:9" ht="37.5" customHeight="1" x14ac:dyDescent="0.2">
      <c r="A1020" s="1191"/>
      <c r="B1020" s="1188" t="s">
        <v>297</v>
      </c>
      <c r="C1020" s="1186" t="s">
        <v>839</v>
      </c>
      <c r="D1020" s="1183" t="s">
        <v>7</v>
      </c>
      <c r="E1020" s="1195" t="s">
        <v>67</v>
      </c>
      <c r="F1020" s="1091" t="s">
        <v>1107</v>
      </c>
      <c r="G1020" s="1061" t="s">
        <v>1108</v>
      </c>
      <c r="H1020" s="1060" t="s">
        <v>1316</v>
      </c>
      <c r="I1020" s="1180"/>
    </row>
    <row r="1021" spans="1:9" ht="37.5" customHeight="1" x14ac:dyDescent="0.2">
      <c r="A1021" s="1191"/>
      <c r="B1021" s="1189"/>
      <c r="C1021" s="1191"/>
      <c r="D1021" s="1184"/>
      <c r="E1021" s="1196"/>
      <c r="F1021" s="1060" t="s">
        <v>1112</v>
      </c>
      <c r="G1021" s="1061" t="s">
        <v>1111</v>
      </c>
      <c r="H1021" s="1060" t="s">
        <v>5900</v>
      </c>
      <c r="I1021" s="1180"/>
    </row>
    <row r="1022" spans="1:9" ht="36" customHeight="1" x14ac:dyDescent="0.2">
      <c r="A1022" s="1191"/>
      <c r="B1022" s="1188" t="s">
        <v>298</v>
      </c>
      <c r="C1022" s="1186" t="s">
        <v>840</v>
      </c>
      <c r="D1022" s="1183" t="s">
        <v>7</v>
      </c>
      <c r="E1022" s="1195" t="s">
        <v>67</v>
      </c>
      <c r="F1022" s="1091" t="s">
        <v>1107</v>
      </c>
      <c r="G1022" s="1061" t="s">
        <v>1108</v>
      </c>
      <c r="H1022" s="1060" t="s">
        <v>1317</v>
      </c>
      <c r="I1022" s="1180"/>
    </row>
    <row r="1023" spans="1:9" ht="30" customHeight="1" x14ac:dyDescent="0.2">
      <c r="A1023" s="1191"/>
      <c r="B1023" s="1189"/>
      <c r="C1023" s="1191"/>
      <c r="D1023" s="1184"/>
      <c r="E1023" s="1196"/>
      <c r="F1023" s="1060" t="s">
        <v>1112</v>
      </c>
      <c r="G1023" s="1061" t="s">
        <v>1111</v>
      </c>
      <c r="H1023" s="1060" t="s">
        <v>5580</v>
      </c>
      <c r="I1023" s="1180"/>
    </row>
    <row r="1024" spans="1:9" ht="45" customHeight="1" x14ac:dyDescent="0.2">
      <c r="A1024" s="1191"/>
      <c r="B1024" s="1188" t="s">
        <v>5581</v>
      </c>
      <c r="C1024" s="1186" t="s">
        <v>5582</v>
      </c>
      <c r="D1024" s="1183" t="s">
        <v>7</v>
      </c>
      <c r="E1024" s="1195" t="s">
        <v>67</v>
      </c>
      <c r="F1024" s="1091" t="s">
        <v>1107</v>
      </c>
      <c r="G1024" s="1061" t="s">
        <v>1257</v>
      </c>
      <c r="H1024" s="1060" t="s">
        <v>1316</v>
      </c>
      <c r="I1024" s="1180"/>
    </row>
    <row r="1025" spans="1:9" ht="45" customHeight="1" x14ac:dyDescent="0.2">
      <c r="A1025" s="1191"/>
      <c r="B1025" s="1190"/>
      <c r="C1025" s="1187"/>
      <c r="D1025" s="1185"/>
      <c r="E1025" s="1197"/>
      <c r="F1025" s="1060" t="s">
        <v>1112</v>
      </c>
      <c r="G1025" s="1061" t="s">
        <v>1111</v>
      </c>
      <c r="H1025" s="1060" t="s">
        <v>5901</v>
      </c>
      <c r="I1025" s="1180"/>
    </row>
    <row r="1026" spans="1:9" ht="41.25" customHeight="1" x14ac:dyDescent="0.2">
      <c r="A1026" s="1191"/>
      <c r="B1026" s="1188" t="s">
        <v>4666</v>
      </c>
      <c r="C1026" s="1186" t="s">
        <v>5583</v>
      </c>
      <c r="D1026" s="1183" t="s">
        <v>7</v>
      </c>
      <c r="E1026" s="1195" t="s">
        <v>67</v>
      </c>
      <c r="F1026" s="1091" t="s">
        <v>1107</v>
      </c>
      <c r="G1026" s="1061" t="s">
        <v>1257</v>
      </c>
      <c r="H1026" s="1060" t="s">
        <v>1316</v>
      </c>
      <c r="I1026" s="1180"/>
    </row>
    <row r="1027" spans="1:9" ht="41.25" customHeight="1" x14ac:dyDescent="0.2">
      <c r="A1027" s="1191"/>
      <c r="B1027" s="1190"/>
      <c r="C1027" s="1187"/>
      <c r="D1027" s="1185"/>
      <c r="E1027" s="1197"/>
      <c r="F1027" s="1060" t="s">
        <v>1112</v>
      </c>
      <c r="G1027" s="1061" t="s">
        <v>1111</v>
      </c>
      <c r="H1027" s="1060" t="s">
        <v>5901</v>
      </c>
      <c r="I1027" s="1180"/>
    </row>
    <row r="1028" spans="1:9" ht="45.75" customHeight="1" x14ac:dyDescent="0.2">
      <c r="A1028" s="1191"/>
      <c r="B1028" s="1188" t="s">
        <v>4672</v>
      </c>
      <c r="C1028" s="1186" t="s">
        <v>5584</v>
      </c>
      <c r="D1028" s="1183" t="s">
        <v>7</v>
      </c>
      <c r="E1028" s="1195" t="s">
        <v>67</v>
      </c>
      <c r="F1028" s="1091" t="s">
        <v>1107</v>
      </c>
      <c r="G1028" s="1061" t="s">
        <v>1257</v>
      </c>
      <c r="H1028" s="1060" t="s">
        <v>5899</v>
      </c>
      <c r="I1028" s="1180"/>
    </row>
    <row r="1029" spans="1:9" ht="45.75" customHeight="1" x14ac:dyDescent="0.2">
      <c r="A1029" s="1191"/>
      <c r="B1029" s="1190"/>
      <c r="C1029" s="1187"/>
      <c r="D1029" s="1185"/>
      <c r="E1029" s="1197"/>
      <c r="F1029" s="1060" t="s">
        <v>1112</v>
      </c>
      <c r="G1029" s="1061" t="s">
        <v>1111</v>
      </c>
      <c r="H1029" s="1060" t="s">
        <v>1734</v>
      </c>
      <c r="I1029" s="1180"/>
    </row>
    <row r="1030" spans="1:9" ht="35.25" customHeight="1" x14ac:dyDescent="0.2">
      <c r="A1030" s="1191"/>
      <c r="B1030" s="1188" t="s">
        <v>4679</v>
      </c>
      <c r="C1030" s="1186" t="s">
        <v>4680</v>
      </c>
      <c r="D1030" s="1183" t="s">
        <v>7</v>
      </c>
      <c r="E1030" s="1195" t="s">
        <v>67</v>
      </c>
      <c r="F1030" s="1091" t="s">
        <v>1107</v>
      </c>
      <c r="G1030" s="1061" t="s">
        <v>1257</v>
      </c>
      <c r="H1030" s="1060" t="s">
        <v>1316</v>
      </c>
      <c r="I1030" s="1180"/>
    </row>
    <row r="1031" spans="1:9" ht="35.25" customHeight="1" x14ac:dyDescent="0.2">
      <c r="A1031" s="1191"/>
      <c r="B1031" s="1190"/>
      <c r="C1031" s="1187"/>
      <c r="D1031" s="1185"/>
      <c r="E1031" s="1197"/>
      <c r="F1031" s="1060" t="s">
        <v>1112</v>
      </c>
      <c r="G1031" s="1061" t="s">
        <v>1111</v>
      </c>
      <c r="H1031" s="1060" t="s">
        <v>5902</v>
      </c>
      <c r="I1031" s="1180"/>
    </row>
    <row r="1032" spans="1:9" ht="46.5" customHeight="1" x14ac:dyDescent="0.2">
      <c r="A1032" s="1191"/>
      <c r="B1032" s="1188" t="s">
        <v>517</v>
      </c>
      <c r="C1032" s="1186" t="s">
        <v>841</v>
      </c>
      <c r="D1032" s="1183" t="s">
        <v>7</v>
      </c>
      <c r="E1032" s="1195" t="s">
        <v>67</v>
      </c>
      <c r="F1032" s="1091" t="s">
        <v>1107</v>
      </c>
      <c r="G1032" s="1061" t="s">
        <v>1108</v>
      </c>
      <c r="H1032" s="1060" t="s">
        <v>5903</v>
      </c>
      <c r="I1032" s="1180"/>
    </row>
    <row r="1033" spans="1:9" ht="40.5" customHeight="1" x14ac:dyDescent="0.2">
      <c r="A1033" s="1191"/>
      <c r="B1033" s="1189"/>
      <c r="C1033" s="1191"/>
      <c r="D1033" s="1184"/>
      <c r="E1033" s="1196"/>
      <c r="F1033" s="1060" t="s">
        <v>1112</v>
      </c>
      <c r="G1033" s="1061" t="s">
        <v>1111</v>
      </c>
      <c r="H1033" s="1060" t="s">
        <v>5904</v>
      </c>
      <c r="I1033" s="1180"/>
    </row>
    <row r="1034" spans="1:9" ht="40.5" customHeight="1" x14ac:dyDescent="0.2">
      <c r="A1034" s="1191"/>
      <c r="B1034" s="1188" t="s">
        <v>4697</v>
      </c>
      <c r="C1034" s="1186" t="s">
        <v>5585</v>
      </c>
      <c r="D1034" s="1183" t="s">
        <v>46</v>
      </c>
      <c r="E1034" s="1195" t="s">
        <v>452</v>
      </c>
      <c r="F1034" s="1091" t="s">
        <v>1107</v>
      </c>
      <c r="G1034" s="1061" t="s">
        <v>1257</v>
      </c>
      <c r="H1034" s="1060" t="s">
        <v>5905</v>
      </c>
      <c r="I1034" s="1180"/>
    </row>
    <row r="1035" spans="1:9" ht="40.5" customHeight="1" x14ac:dyDescent="0.2">
      <c r="A1035" s="1191"/>
      <c r="B1035" s="1190"/>
      <c r="C1035" s="1187"/>
      <c r="D1035" s="1185"/>
      <c r="E1035" s="1197"/>
      <c r="F1035" s="1060" t="s">
        <v>1112</v>
      </c>
      <c r="G1035" s="1061" t="s">
        <v>1111</v>
      </c>
      <c r="H1035" s="1060" t="s">
        <v>1734</v>
      </c>
      <c r="I1035" s="1180"/>
    </row>
    <row r="1036" spans="1:9" ht="48.75" customHeight="1" x14ac:dyDescent="0.2">
      <c r="A1036" s="1191"/>
      <c r="B1036" s="1186" t="s">
        <v>842</v>
      </c>
      <c r="C1036" s="1186" t="s">
        <v>843</v>
      </c>
      <c r="D1036" s="1183" t="s">
        <v>7</v>
      </c>
      <c r="E1036" s="1195" t="s">
        <v>67</v>
      </c>
      <c r="F1036" s="1091" t="s">
        <v>1107</v>
      </c>
      <c r="G1036" s="1061" t="s">
        <v>1108</v>
      </c>
      <c r="H1036" s="1060" t="s">
        <v>2121</v>
      </c>
      <c r="I1036" s="1180"/>
    </row>
    <row r="1037" spans="1:9" ht="32.25" customHeight="1" x14ac:dyDescent="0.2">
      <c r="A1037" s="1191"/>
      <c r="B1037" s="1191"/>
      <c r="C1037" s="1191"/>
      <c r="D1037" s="1184"/>
      <c r="E1037" s="1196"/>
      <c r="F1037" s="1060" t="s">
        <v>1112</v>
      </c>
      <c r="G1037" s="1061" t="s">
        <v>1111</v>
      </c>
      <c r="H1037" s="1060" t="s">
        <v>5906</v>
      </c>
      <c r="I1037" s="1180"/>
    </row>
    <row r="1038" spans="1:9" ht="32.25" customHeight="1" x14ac:dyDescent="0.2">
      <c r="A1038" s="1191"/>
      <c r="B1038" s="1061" t="s">
        <v>5907</v>
      </c>
      <c r="C1038" s="1091" t="s">
        <v>5908</v>
      </c>
      <c r="D1038" s="1061" t="s">
        <v>26</v>
      </c>
      <c r="E1038" s="1061" t="s">
        <v>452</v>
      </c>
      <c r="F1038" s="1060" t="s">
        <v>5895</v>
      </c>
      <c r="G1038" s="1061" t="s">
        <v>1111</v>
      </c>
      <c r="H1038" s="1060" t="s">
        <v>5909</v>
      </c>
      <c r="I1038" s="1180"/>
    </row>
    <row r="1039" spans="1:9" ht="32.25" customHeight="1" x14ac:dyDescent="0.2">
      <c r="A1039" s="1187"/>
      <c r="B1039" s="1061" t="s">
        <v>5910</v>
      </c>
      <c r="C1039" s="1181" t="s">
        <v>5911</v>
      </c>
      <c r="D1039" s="1061" t="s">
        <v>26</v>
      </c>
      <c r="E1039" s="1061" t="s">
        <v>452</v>
      </c>
      <c r="F1039" s="1060" t="s">
        <v>5895</v>
      </c>
      <c r="G1039" s="1061" t="s">
        <v>1111</v>
      </c>
      <c r="H1039" s="1060" t="s">
        <v>5909</v>
      </c>
      <c r="I1039" s="1180"/>
    </row>
    <row r="1040" spans="1:9" ht="40.5" customHeight="1" x14ac:dyDescent="0.2">
      <c r="A1040" s="1186" t="s">
        <v>299</v>
      </c>
      <c r="B1040" s="1186" t="s">
        <v>823</v>
      </c>
      <c r="C1040" s="1186" t="s">
        <v>824</v>
      </c>
      <c r="D1040" s="1183" t="s">
        <v>28</v>
      </c>
      <c r="E1040" s="1183" t="s">
        <v>360</v>
      </c>
      <c r="F1040" s="1091" t="s">
        <v>1107</v>
      </c>
      <c r="G1040" s="1061" t="s">
        <v>1113</v>
      </c>
      <c r="H1040" s="1060" t="s">
        <v>5897</v>
      </c>
      <c r="I1040" s="1180"/>
    </row>
    <row r="1041" spans="1:9" ht="29.25" customHeight="1" x14ac:dyDescent="0.2">
      <c r="A1041" s="1191"/>
      <c r="B1041" s="1191"/>
      <c r="C1041" s="1191"/>
      <c r="D1041" s="1184"/>
      <c r="E1041" s="1184"/>
      <c r="F1041" s="1037" t="s">
        <v>1109</v>
      </c>
      <c r="G1041" s="1061" t="s">
        <v>1113</v>
      </c>
      <c r="H1041" s="1186" t="s">
        <v>5414</v>
      </c>
      <c r="I1041" s="1180"/>
    </row>
    <row r="1042" spans="1:9" ht="36.75" customHeight="1" x14ac:dyDescent="0.2">
      <c r="A1042" s="1191"/>
      <c r="B1042" s="1187"/>
      <c r="C1042" s="1187"/>
      <c r="D1042" s="1185"/>
      <c r="E1042" s="1185"/>
      <c r="F1042" s="1060" t="s">
        <v>1110</v>
      </c>
      <c r="G1042" s="1061" t="s">
        <v>1108</v>
      </c>
      <c r="H1042" s="1187"/>
      <c r="I1042" s="1180"/>
    </row>
    <row r="1043" spans="1:9" ht="41.25" customHeight="1" x14ac:dyDescent="0.2">
      <c r="A1043" s="1191"/>
      <c r="B1043" s="1188" t="s">
        <v>826</v>
      </c>
      <c r="C1043" s="1186" t="s">
        <v>825</v>
      </c>
      <c r="D1043" s="1183" t="s">
        <v>28</v>
      </c>
      <c r="E1043" s="1183" t="s">
        <v>360</v>
      </c>
      <c r="F1043" s="1091" t="s">
        <v>1107</v>
      </c>
      <c r="G1043" s="1061" t="s">
        <v>1113</v>
      </c>
      <c r="H1043" s="1060" t="s">
        <v>5436</v>
      </c>
      <c r="I1043" s="1180"/>
    </row>
    <row r="1044" spans="1:9" ht="41.25" customHeight="1" x14ac:dyDescent="0.2">
      <c r="A1044" s="1191"/>
      <c r="B1044" s="1189"/>
      <c r="C1044" s="1191"/>
      <c r="D1044" s="1184"/>
      <c r="E1044" s="1184"/>
      <c r="F1044" s="1037" t="s">
        <v>1109</v>
      </c>
      <c r="G1044" s="1061" t="s">
        <v>1113</v>
      </c>
      <c r="H1044" s="1186" t="s">
        <v>5415</v>
      </c>
      <c r="I1044" s="1180"/>
    </row>
    <row r="1045" spans="1:9" ht="41.25" customHeight="1" x14ac:dyDescent="0.2">
      <c r="A1045" s="1191"/>
      <c r="B1045" s="1190"/>
      <c r="C1045" s="1187"/>
      <c r="D1045" s="1185"/>
      <c r="E1045" s="1185"/>
      <c r="F1045" s="1060" t="s">
        <v>1110</v>
      </c>
      <c r="G1045" s="1061" t="s">
        <v>1108</v>
      </c>
      <c r="H1045" s="1187"/>
      <c r="I1045" s="1180"/>
    </row>
    <row r="1046" spans="1:9" ht="34.5" customHeight="1" x14ac:dyDescent="0.2">
      <c r="A1046" s="1191"/>
      <c r="B1046" s="1188" t="s">
        <v>828</v>
      </c>
      <c r="C1046" s="1186" t="s">
        <v>827</v>
      </c>
      <c r="D1046" s="1183" t="s">
        <v>46</v>
      </c>
      <c r="E1046" s="1183" t="s">
        <v>360</v>
      </c>
      <c r="F1046" s="1091" t="s">
        <v>1107</v>
      </c>
      <c r="G1046" s="1062" t="s">
        <v>1108</v>
      </c>
      <c r="H1046" s="1040" t="s">
        <v>5436</v>
      </c>
      <c r="I1046" s="1180"/>
    </row>
    <row r="1047" spans="1:9" ht="34.5" customHeight="1" x14ac:dyDescent="0.2">
      <c r="A1047" s="1191"/>
      <c r="B1047" s="1189"/>
      <c r="C1047" s="1191"/>
      <c r="D1047" s="1184"/>
      <c r="E1047" s="1184"/>
      <c r="F1047" s="1060" t="s">
        <v>1112</v>
      </c>
      <c r="G1047" s="1062" t="s">
        <v>1111</v>
      </c>
      <c r="H1047" s="1040" t="s">
        <v>5912</v>
      </c>
      <c r="I1047" s="1180"/>
    </row>
    <row r="1048" spans="1:9" ht="35.25" customHeight="1" x14ac:dyDescent="0.2">
      <c r="A1048" s="1201" t="s">
        <v>300</v>
      </c>
      <c r="B1048" s="1247" t="s">
        <v>844</v>
      </c>
      <c r="C1048" s="1201" t="s">
        <v>845</v>
      </c>
      <c r="D1048" s="1202" t="s">
        <v>7</v>
      </c>
      <c r="E1048" s="1246" t="s">
        <v>67</v>
      </c>
      <c r="F1048" s="1091" t="s">
        <v>1107</v>
      </c>
      <c r="G1048" s="1062" t="s">
        <v>1108</v>
      </c>
      <c r="H1048" s="1040" t="s">
        <v>5913</v>
      </c>
      <c r="I1048" s="1180"/>
    </row>
    <row r="1049" spans="1:9" ht="39" customHeight="1" x14ac:dyDescent="0.2">
      <c r="A1049" s="1201"/>
      <c r="B1049" s="1247"/>
      <c r="C1049" s="1201"/>
      <c r="D1049" s="1202"/>
      <c r="E1049" s="1246"/>
      <c r="F1049" s="1060" t="s">
        <v>1112</v>
      </c>
      <c r="G1049" s="1062" t="s">
        <v>1111</v>
      </c>
      <c r="H1049" s="1040" t="s">
        <v>5586</v>
      </c>
      <c r="I1049" s="1180"/>
    </row>
    <row r="1050" spans="1:9" ht="39.75" customHeight="1" x14ac:dyDescent="0.2">
      <c r="A1050" s="1201"/>
      <c r="B1050" s="1201" t="s">
        <v>846</v>
      </c>
      <c r="C1050" s="1201" t="s">
        <v>847</v>
      </c>
      <c r="D1050" s="1202" t="s">
        <v>7</v>
      </c>
      <c r="E1050" s="1246" t="s">
        <v>67</v>
      </c>
      <c r="F1050" s="1091" t="s">
        <v>1107</v>
      </c>
      <c r="G1050" s="1062" t="s">
        <v>1108</v>
      </c>
      <c r="H1050" s="1040" t="s">
        <v>5436</v>
      </c>
      <c r="I1050" s="1180"/>
    </row>
    <row r="1051" spans="1:9" ht="39.75" customHeight="1" x14ac:dyDescent="0.2">
      <c r="A1051" s="1201"/>
      <c r="B1051" s="1201"/>
      <c r="C1051" s="1201"/>
      <c r="D1051" s="1202"/>
      <c r="E1051" s="1246"/>
      <c r="F1051" s="1060" t="s">
        <v>1112</v>
      </c>
      <c r="G1051" s="1062" t="s">
        <v>1111</v>
      </c>
      <c r="H1051" s="1040" t="s">
        <v>5912</v>
      </c>
      <c r="I1051" s="1180"/>
    </row>
    <row r="1052" spans="1:9" ht="11.25" customHeight="1" x14ac:dyDescent="0.2">
      <c r="I1052" s="12"/>
    </row>
    <row r="1053" spans="1:9" ht="12.75" customHeight="1" x14ac:dyDescent="0.2">
      <c r="A1053" s="1235" t="s">
        <v>182</v>
      </c>
      <c r="B1053" s="1235"/>
      <c r="C1053" s="1235"/>
      <c r="D1053" s="1235"/>
      <c r="E1053" s="1235"/>
      <c r="F1053" s="1235"/>
      <c r="G1053" s="1235"/>
      <c r="H1053" s="1235"/>
      <c r="I1053" s="12"/>
    </row>
    <row r="1054" spans="1:9" ht="11.25" customHeight="1" x14ac:dyDescent="0.2">
      <c r="I1054" s="12"/>
    </row>
    <row r="1055" spans="1:9" ht="24.75" customHeight="1" x14ac:dyDescent="0.2">
      <c r="A1055" s="1236" t="s">
        <v>2</v>
      </c>
      <c r="B1055" s="1237" t="s">
        <v>3</v>
      </c>
      <c r="C1055" s="1238"/>
      <c r="D1055" s="1236" t="s">
        <v>4</v>
      </c>
      <c r="E1055" s="1236" t="s">
        <v>5</v>
      </c>
      <c r="F1055" s="1243" t="s">
        <v>1104</v>
      </c>
      <c r="G1055" s="1243" t="s">
        <v>1105</v>
      </c>
      <c r="H1055" s="1243" t="s">
        <v>1293</v>
      </c>
      <c r="I1055" s="12"/>
    </row>
    <row r="1056" spans="1:9" ht="11.25" customHeight="1" x14ac:dyDescent="0.2">
      <c r="A1056" s="1236"/>
      <c r="B1056" s="1239"/>
      <c r="C1056" s="1240"/>
      <c r="D1056" s="1236"/>
      <c r="E1056" s="1236"/>
      <c r="F1056" s="1244"/>
      <c r="G1056" s="1244"/>
      <c r="H1056" s="1244"/>
      <c r="I1056" s="12"/>
    </row>
    <row r="1057" spans="1:9" ht="17.25" customHeight="1" x14ac:dyDescent="0.2">
      <c r="A1057" s="1236"/>
      <c r="B1057" s="1239"/>
      <c r="C1057" s="1240"/>
      <c r="D1057" s="1236"/>
      <c r="E1057" s="1236"/>
      <c r="F1057" s="1244"/>
      <c r="G1057" s="1244"/>
      <c r="H1057" s="1244"/>
      <c r="I1057" s="12"/>
    </row>
    <row r="1058" spans="1:9" ht="3.75" customHeight="1" x14ac:dyDescent="0.2">
      <c r="A1058" s="1236"/>
      <c r="B1058" s="1241"/>
      <c r="C1058" s="1242"/>
      <c r="D1058" s="1236"/>
      <c r="E1058" s="1236"/>
      <c r="F1058" s="1245"/>
      <c r="G1058" s="1245"/>
      <c r="H1058" s="1245"/>
      <c r="I1058" s="12"/>
    </row>
    <row r="1059" spans="1:9" ht="11.25" customHeight="1" x14ac:dyDescent="0.2">
      <c r="A1059" s="1055">
        <v>1</v>
      </c>
      <c r="B1059" s="1228">
        <v>2</v>
      </c>
      <c r="C1059" s="1229"/>
      <c r="D1059" s="1055">
        <v>3</v>
      </c>
      <c r="E1059" s="1055">
        <v>4</v>
      </c>
      <c r="F1059" s="1055"/>
      <c r="G1059" s="1055"/>
      <c r="H1059" s="1055"/>
      <c r="I1059" s="12"/>
    </row>
    <row r="1060" spans="1:9" ht="12.75" customHeight="1" x14ac:dyDescent="0.2">
      <c r="A1060" s="1230" t="s">
        <v>183</v>
      </c>
      <c r="B1060" s="1231"/>
      <c r="C1060" s="1231"/>
      <c r="D1060" s="1231"/>
      <c r="E1060" s="1231"/>
      <c r="F1060" s="1231"/>
      <c r="G1060" s="1231"/>
      <c r="H1060" s="1231"/>
      <c r="I1060" s="12"/>
    </row>
    <row r="1061" spans="1:9" ht="72" customHeight="1" x14ac:dyDescent="0.2">
      <c r="A1061" s="1186" t="s">
        <v>184</v>
      </c>
      <c r="B1061" s="1060" t="s">
        <v>302</v>
      </c>
      <c r="C1061" s="1091" t="s">
        <v>69</v>
      </c>
      <c r="D1061" s="1059" t="s">
        <v>46</v>
      </c>
      <c r="E1061" s="1059" t="s">
        <v>68</v>
      </c>
      <c r="F1061" s="1039" t="s">
        <v>1240</v>
      </c>
      <c r="G1061" s="1061" t="s">
        <v>1241</v>
      </c>
      <c r="H1061" s="1039" t="s">
        <v>5642</v>
      </c>
      <c r="I1061" s="1"/>
    </row>
    <row r="1062" spans="1:9" ht="72" customHeight="1" x14ac:dyDescent="0.2">
      <c r="A1062" s="1191"/>
      <c r="B1062" s="1060" t="s">
        <v>5416</v>
      </c>
      <c r="C1062" s="1091" t="s">
        <v>5417</v>
      </c>
      <c r="D1062" s="1059" t="s">
        <v>46</v>
      </c>
      <c r="E1062" s="1059" t="s">
        <v>50</v>
      </c>
      <c r="F1062" s="1060" t="s">
        <v>4719</v>
      </c>
      <c r="G1062" s="1061" t="s">
        <v>1829</v>
      </c>
      <c r="H1062" s="1060" t="s">
        <v>5418</v>
      </c>
      <c r="I1062" s="1"/>
    </row>
    <row r="1063" spans="1:9" ht="72" customHeight="1" x14ac:dyDescent="0.2">
      <c r="A1063" s="1187"/>
      <c r="B1063" s="1061" t="s">
        <v>5914</v>
      </c>
      <c r="C1063" s="1038" t="s">
        <v>5915</v>
      </c>
      <c r="D1063" s="1061" t="s">
        <v>46</v>
      </c>
      <c r="E1063" s="1061" t="s">
        <v>50</v>
      </c>
      <c r="F1063" s="1063" t="s">
        <v>1233</v>
      </c>
      <c r="G1063" s="1028" t="s">
        <v>1235</v>
      </c>
      <c r="H1063" s="1060" t="s">
        <v>5701</v>
      </c>
      <c r="I1063" s="1"/>
    </row>
    <row r="1064" spans="1:9" ht="12" customHeight="1" x14ac:dyDescent="0.2">
      <c r="A1064" s="1232" t="s">
        <v>185</v>
      </c>
      <c r="B1064" s="1233"/>
      <c r="C1064" s="1233"/>
      <c r="D1064" s="1233"/>
      <c r="E1064" s="1233"/>
      <c r="F1064" s="1233"/>
      <c r="G1064" s="1233"/>
      <c r="H1064" s="1233"/>
      <c r="I1064" s="12"/>
    </row>
    <row r="1065" spans="1:9" ht="38.25" customHeight="1" x14ac:dyDescent="0.2">
      <c r="A1065" s="1186" t="s">
        <v>186</v>
      </c>
      <c r="B1065" s="1079" t="s">
        <v>303</v>
      </c>
      <c r="C1065" s="1078" t="s">
        <v>5916</v>
      </c>
      <c r="D1065" s="1077" t="s">
        <v>29</v>
      </c>
      <c r="E1065" s="1079" t="s">
        <v>4805</v>
      </c>
      <c r="F1065" s="1041" t="s">
        <v>5587</v>
      </c>
      <c r="G1065" s="1042" t="s">
        <v>1111</v>
      </c>
      <c r="H1065" s="1080" t="s">
        <v>5832</v>
      </c>
    </row>
    <row r="1066" spans="1:9" ht="29.25" customHeight="1" x14ac:dyDescent="0.2">
      <c r="A1066" s="1191"/>
      <c r="B1066" s="1183" t="s">
        <v>433</v>
      </c>
      <c r="C1066" s="1188" t="s">
        <v>432</v>
      </c>
      <c r="D1066" s="1188" t="s">
        <v>29</v>
      </c>
      <c r="E1066" s="1188" t="s">
        <v>5588</v>
      </c>
      <c r="F1066" s="1060" t="s">
        <v>1266</v>
      </c>
      <c r="G1066" s="1205" t="s">
        <v>5589</v>
      </c>
      <c r="H1066" s="1207" t="s">
        <v>5682</v>
      </c>
      <c r="I1066" s="1"/>
    </row>
    <row r="1067" spans="1:9" ht="29.25" customHeight="1" x14ac:dyDescent="0.2">
      <c r="A1067" s="1191"/>
      <c r="B1067" s="1184"/>
      <c r="C1067" s="1189"/>
      <c r="D1067" s="1189"/>
      <c r="E1067" s="1189"/>
      <c r="F1067" s="1060" t="s">
        <v>1267</v>
      </c>
      <c r="G1067" s="1234"/>
      <c r="H1067" s="1219"/>
      <c r="I1067" s="12"/>
    </row>
    <row r="1068" spans="1:9" ht="29.25" customHeight="1" x14ac:dyDescent="0.2">
      <c r="A1068" s="1191"/>
      <c r="B1068" s="1185"/>
      <c r="C1068" s="1190"/>
      <c r="D1068" s="1190"/>
      <c r="E1068" s="1190"/>
      <c r="F1068" s="1060" t="s">
        <v>1268</v>
      </c>
      <c r="G1068" s="1206"/>
      <c r="H1068" s="1208"/>
      <c r="I1068" s="12"/>
    </row>
    <row r="1069" spans="1:9" ht="36" customHeight="1" x14ac:dyDescent="0.2">
      <c r="A1069" s="1191"/>
      <c r="B1069" s="1183" t="s">
        <v>5419</v>
      </c>
      <c r="C1069" s="1186" t="s">
        <v>5015</v>
      </c>
      <c r="D1069" s="1215" t="s">
        <v>29</v>
      </c>
      <c r="E1069" s="1217" t="s">
        <v>50</v>
      </c>
      <c r="F1069" s="1060" t="s">
        <v>2911</v>
      </c>
      <c r="G1069" s="1102" t="s">
        <v>5420</v>
      </c>
      <c r="H1069" s="1044" t="s">
        <v>5639</v>
      </c>
      <c r="I1069" s="1"/>
    </row>
    <row r="1070" spans="1:9" ht="36" customHeight="1" x14ac:dyDescent="0.2">
      <c r="A1070" s="1191"/>
      <c r="B1070" s="1185"/>
      <c r="C1070" s="1187"/>
      <c r="D1070" s="1216"/>
      <c r="E1070" s="1218"/>
      <c r="F1070" s="1060" t="s">
        <v>5421</v>
      </c>
      <c r="G1070" s="1043" t="s">
        <v>1224</v>
      </c>
      <c r="H1070" s="1044" t="s">
        <v>5640</v>
      </c>
      <c r="I1070" s="12"/>
    </row>
    <row r="1071" spans="1:9" ht="36" customHeight="1" x14ac:dyDescent="0.2">
      <c r="A1071" s="1191"/>
      <c r="B1071" s="1183" t="s">
        <v>5422</v>
      </c>
      <c r="C1071" s="1186" t="s">
        <v>5423</v>
      </c>
      <c r="D1071" s="1215" t="s">
        <v>29</v>
      </c>
      <c r="E1071" s="1217" t="s">
        <v>328</v>
      </c>
      <c r="F1071" s="1060" t="s">
        <v>1188</v>
      </c>
      <c r="G1071" s="1205" t="s">
        <v>1270</v>
      </c>
      <c r="H1071" s="1207" t="s">
        <v>1958</v>
      </c>
      <c r="I1071" s="1"/>
    </row>
    <row r="1072" spans="1:9" ht="36" customHeight="1" x14ac:dyDescent="0.2">
      <c r="A1072" s="1187"/>
      <c r="B1072" s="1185"/>
      <c r="C1072" s="1187"/>
      <c r="D1072" s="1216"/>
      <c r="E1072" s="1218"/>
      <c r="F1072" s="1060" t="s">
        <v>5424</v>
      </c>
      <c r="G1072" s="1206"/>
      <c r="H1072" s="1208"/>
      <c r="I1072" s="12"/>
    </row>
    <row r="1073" spans="1:9" ht="54" customHeight="1" x14ac:dyDescent="0.2">
      <c r="A1073" s="1186" t="s">
        <v>397</v>
      </c>
      <c r="B1073" s="1188" t="s">
        <v>304</v>
      </c>
      <c r="C1073" s="1186" t="s">
        <v>71</v>
      </c>
      <c r="D1073" s="1188" t="s">
        <v>28</v>
      </c>
      <c r="E1073" s="1188" t="s">
        <v>72</v>
      </c>
      <c r="F1073" s="1091" t="s">
        <v>1192</v>
      </c>
      <c r="G1073" s="1183" t="s">
        <v>1185</v>
      </c>
      <c r="H1073" s="1186" t="s">
        <v>5642</v>
      </c>
      <c r="I1073" s="1"/>
    </row>
    <row r="1074" spans="1:9" ht="25.5" customHeight="1" x14ac:dyDescent="0.2">
      <c r="A1074" s="1191"/>
      <c r="B1074" s="1189"/>
      <c r="C1074" s="1191"/>
      <c r="D1074" s="1189"/>
      <c r="E1074" s="1189"/>
      <c r="F1074" s="1091" t="s">
        <v>1193</v>
      </c>
      <c r="G1074" s="1184"/>
      <c r="H1074" s="1191"/>
      <c r="I1074" s="12"/>
    </row>
    <row r="1075" spans="1:9" ht="25.5" customHeight="1" x14ac:dyDescent="0.2">
      <c r="A1075" s="1191"/>
      <c r="B1075" s="1189"/>
      <c r="C1075" s="1191"/>
      <c r="D1075" s="1189"/>
      <c r="E1075" s="1189"/>
      <c r="F1075" s="1091" t="s">
        <v>1194</v>
      </c>
      <c r="G1075" s="1184"/>
      <c r="H1075" s="1191"/>
      <c r="I1075" s="12"/>
    </row>
    <row r="1076" spans="1:9" ht="25.5" customHeight="1" x14ac:dyDescent="0.2">
      <c r="A1076" s="1191"/>
      <c r="B1076" s="1190"/>
      <c r="C1076" s="1187"/>
      <c r="D1076" s="1190"/>
      <c r="E1076" s="1190"/>
      <c r="F1076" s="1091" t="s">
        <v>1195</v>
      </c>
      <c r="G1076" s="1185"/>
      <c r="H1076" s="1187"/>
      <c r="I1076" s="12"/>
    </row>
    <row r="1077" spans="1:9" ht="36" customHeight="1" x14ac:dyDescent="0.2">
      <c r="A1077" s="1191"/>
      <c r="B1077" s="1188" t="s">
        <v>305</v>
      </c>
      <c r="C1077" s="1186" t="s">
        <v>940</v>
      </c>
      <c r="D1077" s="1183" t="s">
        <v>29</v>
      </c>
      <c r="E1077" s="1195" t="s">
        <v>32</v>
      </c>
      <c r="F1077" s="1060" t="s">
        <v>1272</v>
      </c>
      <c r="G1077" s="1205" t="s">
        <v>1155</v>
      </c>
      <c r="H1077" s="1207" t="s">
        <v>1359</v>
      </c>
      <c r="I1077" s="1"/>
    </row>
    <row r="1078" spans="1:9" ht="36" customHeight="1" x14ac:dyDescent="0.2">
      <c r="A1078" s="1191"/>
      <c r="B1078" s="1190"/>
      <c r="C1078" s="1187"/>
      <c r="D1078" s="1185"/>
      <c r="E1078" s="1197"/>
      <c r="F1078" s="1060" t="s">
        <v>1273</v>
      </c>
      <c r="G1078" s="1206"/>
      <c r="H1078" s="1208"/>
      <c r="I1078" s="12"/>
    </row>
    <row r="1079" spans="1:9" ht="60.75" customHeight="1" x14ac:dyDescent="0.2">
      <c r="A1079" s="1191"/>
      <c r="B1079" s="1186" t="s">
        <v>1275</v>
      </c>
      <c r="C1079" s="1186" t="s">
        <v>1276</v>
      </c>
      <c r="D1079" s="1215" t="s">
        <v>1277</v>
      </c>
      <c r="E1079" s="1217" t="s">
        <v>1278</v>
      </c>
      <c r="F1079" s="1045" t="s">
        <v>1279</v>
      </c>
      <c r="G1079" s="1052" t="s">
        <v>1280</v>
      </c>
      <c r="H1079" s="1045" t="s">
        <v>5917</v>
      </c>
      <c r="I1079" s="1"/>
    </row>
    <row r="1080" spans="1:9" ht="36" customHeight="1" x14ac:dyDescent="0.2">
      <c r="A1080" s="1191"/>
      <c r="B1080" s="1191"/>
      <c r="C1080" s="1191"/>
      <c r="D1080" s="1220"/>
      <c r="E1080" s="1221"/>
      <c r="F1080" s="1045" t="s">
        <v>1281</v>
      </c>
      <c r="G1080" s="1224" t="s">
        <v>1282</v>
      </c>
      <c r="H1080" s="1045" t="s">
        <v>5918</v>
      </c>
      <c r="I1080" s="12"/>
    </row>
    <row r="1081" spans="1:9" ht="36" customHeight="1" x14ac:dyDescent="0.2">
      <c r="A1081" s="1191"/>
      <c r="B1081" s="1191"/>
      <c r="C1081" s="1191"/>
      <c r="D1081" s="1220"/>
      <c r="E1081" s="1221"/>
      <c r="F1081" s="1045" t="s">
        <v>1283</v>
      </c>
      <c r="G1081" s="1224"/>
      <c r="H1081" s="1225" t="s">
        <v>5919</v>
      </c>
      <c r="I1081" s="12"/>
    </row>
    <row r="1082" spans="1:9" ht="31.5" customHeight="1" x14ac:dyDescent="0.2">
      <c r="A1082" s="1191"/>
      <c r="B1082" s="1191"/>
      <c r="C1082" s="1191"/>
      <c r="D1082" s="1220"/>
      <c r="E1082" s="1221"/>
      <c r="F1082" s="1045" t="s">
        <v>1284</v>
      </c>
      <c r="G1082" s="1224"/>
      <c r="H1082" s="1226"/>
      <c r="I1082" s="12"/>
    </row>
    <row r="1083" spans="1:9" ht="36" customHeight="1" x14ac:dyDescent="0.2">
      <c r="A1083" s="1191"/>
      <c r="B1083" s="1187"/>
      <c r="C1083" s="1187"/>
      <c r="D1083" s="1216"/>
      <c r="E1083" s="1218"/>
      <c r="F1083" s="1045" t="s">
        <v>1285</v>
      </c>
      <c r="G1083" s="1052" t="s">
        <v>1286</v>
      </c>
      <c r="H1083" s="1227"/>
      <c r="I1083" s="12"/>
    </row>
    <row r="1084" spans="1:9" ht="36" customHeight="1" x14ac:dyDescent="0.2">
      <c r="A1084" s="1191"/>
      <c r="B1084" s="1188" t="s">
        <v>5590</v>
      </c>
      <c r="C1084" s="1186" t="s">
        <v>5591</v>
      </c>
      <c r="D1084" s="1215" t="s">
        <v>70</v>
      </c>
      <c r="E1084" s="1217" t="s">
        <v>3346</v>
      </c>
      <c r="F1084" s="1045" t="s">
        <v>5592</v>
      </c>
      <c r="G1084" s="1222" t="s">
        <v>1226</v>
      </c>
      <c r="H1084" s="1046" t="s">
        <v>5920</v>
      </c>
      <c r="I1084" s="1"/>
    </row>
    <row r="1085" spans="1:9" ht="36" customHeight="1" x14ac:dyDescent="0.2">
      <c r="A1085" s="1191"/>
      <c r="B1085" s="1189"/>
      <c r="C1085" s="1191"/>
      <c r="D1085" s="1220"/>
      <c r="E1085" s="1221"/>
      <c r="F1085" s="1045" t="s">
        <v>5593</v>
      </c>
      <c r="G1085" s="1223"/>
      <c r="H1085" s="1047" t="s">
        <v>5594</v>
      </c>
      <c r="I1085" s="12"/>
    </row>
    <row r="1086" spans="1:9" ht="36" customHeight="1" x14ac:dyDescent="0.2">
      <c r="A1086" s="1187"/>
      <c r="B1086" s="1190"/>
      <c r="C1086" s="1187"/>
      <c r="D1086" s="1216"/>
      <c r="E1086" s="1218"/>
      <c r="F1086" s="1045" t="s">
        <v>5595</v>
      </c>
      <c r="G1086" s="1052" t="s">
        <v>1224</v>
      </c>
      <c r="H1086" s="1047" t="s">
        <v>5596</v>
      </c>
      <c r="I1086" s="12"/>
    </row>
    <row r="1087" spans="1:9" ht="31.5" customHeight="1" x14ac:dyDescent="0.2">
      <c r="A1087" s="1186" t="s">
        <v>187</v>
      </c>
      <c r="B1087" s="1183" t="s">
        <v>941</v>
      </c>
      <c r="C1087" s="1212" t="s">
        <v>942</v>
      </c>
      <c r="D1087" s="1183" t="s">
        <v>28</v>
      </c>
      <c r="E1087" s="1183" t="s">
        <v>5597</v>
      </c>
      <c r="F1087" s="1091" t="s">
        <v>1169</v>
      </c>
      <c r="G1087" s="1183" t="s">
        <v>5598</v>
      </c>
      <c r="H1087" s="1209" t="s">
        <v>5642</v>
      </c>
      <c r="I1087" s="1"/>
    </row>
    <row r="1088" spans="1:9" ht="31.5" customHeight="1" x14ac:dyDescent="0.2">
      <c r="A1088" s="1191"/>
      <c r="B1088" s="1184"/>
      <c r="C1088" s="1213"/>
      <c r="D1088" s="1184"/>
      <c r="E1088" s="1184"/>
      <c r="F1088" s="1091" t="s">
        <v>1193</v>
      </c>
      <c r="G1088" s="1184"/>
      <c r="H1088" s="1210"/>
      <c r="I1088" s="12"/>
    </row>
    <row r="1089" spans="1:9" ht="31.5" customHeight="1" x14ac:dyDescent="0.2">
      <c r="A1089" s="1191"/>
      <c r="B1089" s="1184"/>
      <c r="C1089" s="1213"/>
      <c r="D1089" s="1184"/>
      <c r="E1089" s="1184"/>
      <c r="F1089" s="1091" t="s">
        <v>1194</v>
      </c>
      <c r="G1089" s="1184"/>
      <c r="H1089" s="1210"/>
      <c r="I1089" s="12"/>
    </row>
    <row r="1090" spans="1:9" ht="31.5" customHeight="1" x14ac:dyDescent="0.2">
      <c r="A1090" s="1191"/>
      <c r="B1090" s="1185"/>
      <c r="C1090" s="1214"/>
      <c r="D1090" s="1185"/>
      <c r="E1090" s="1184"/>
      <c r="F1090" s="1" t="s">
        <v>5599</v>
      </c>
      <c r="G1090" s="1185"/>
      <c r="H1090" s="1211"/>
      <c r="I1090" s="12"/>
    </row>
    <row r="1091" spans="1:9" ht="39" customHeight="1" x14ac:dyDescent="0.2">
      <c r="A1091" s="1191"/>
      <c r="B1091" s="1183" t="s">
        <v>5600</v>
      </c>
      <c r="C1091" s="1212" t="s">
        <v>5601</v>
      </c>
      <c r="D1091" s="1183" t="s">
        <v>28</v>
      </c>
      <c r="E1091" s="1183" t="s">
        <v>4805</v>
      </c>
      <c r="F1091" s="1041" t="s">
        <v>5602</v>
      </c>
      <c r="G1091" s="1048" t="s">
        <v>5603</v>
      </c>
      <c r="H1091" s="1081" t="s">
        <v>5604</v>
      </c>
    </row>
    <row r="1092" spans="1:9" ht="31.5" customHeight="1" x14ac:dyDescent="0.2">
      <c r="A1092" s="1191"/>
      <c r="B1092" s="1184"/>
      <c r="C1092" s="1213"/>
      <c r="D1092" s="1184"/>
      <c r="E1092" s="1184"/>
      <c r="F1092" s="1041" t="s">
        <v>5605</v>
      </c>
      <c r="G1092" s="1048" t="s">
        <v>1558</v>
      </c>
      <c r="H1092" s="1192" t="s">
        <v>5921</v>
      </c>
      <c r="I1092" s="12"/>
    </row>
    <row r="1093" spans="1:9" ht="31.5" customHeight="1" x14ac:dyDescent="0.2">
      <c r="A1093" s="1191"/>
      <c r="B1093" s="1184"/>
      <c r="C1093" s="1213"/>
      <c r="D1093" s="1184"/>
      <c r="E1093" s="1184"/>
      <c r="F1093" s="1041" t="s">
        <v>5606</v>
      </c>
      <c r="G1093" s="1048" t="s">
        <v>3286</v>
      </c>
      <c r="H1093" s="1194"/>
      <c r="I1093" s="12"/>
    </row>
    <row r="1094" spans="1:9" ht="31.5" customHeight="1" x14ac:dyDescent="0.2">
      <c r="A1094" s="1191"/>
      <c r="B1094" s="1184"/>
      <c r="C1094" s="1213"/>
      <c r="D1094" s="1184"/>
      <c r="E1094" s="1184"/>
      <c r="F1094" s="1041" t="s">
        <v>5607</v>
      </c>
      <c r="G1094" s="1048" t="s">
        <v>1120</v>
      </c>
      <c r="H1094" s="1192" t="s">
        <v>5922</v>
      </c>
      <c r="I1094" s="12"/>
    </row>
    <row r="1095" spans="1:9" ht="31.5" customHeight="1" x14ac:dyDescent="0.2">
      <c r="A1095" s="1191"/>
      <c r="B1095" s="1185"/>
      <c r="C1095" s="1214"/>
      <c r="D1095" s="1185"/>
      <c r="E1095" s="1185"/>
      <c r="F1095" s="1041" t="s">
        <v>5608</v>
      </c>
      <c r="G1095" s="1048" t="s">
        <v>5609</v>
      </c>
      <c r="H1095" s="1194"/>
      <c r="I1095" s="12"/>
    </row>
    <row r="1096" spans="1:9" ht="31.5" customHeight="1" x14ac:dyDescent="0.2">
      <c r="A1096" s="1191"/>
      <c r="B1096" s="1183" t="s">
        <v>5923</v>
      </c>
      <c r="C1096" s="1186" t="s">
        <v>5924</v>
      </c>
      <c r="D1096" s="1183" t="s">
        <v>29</v>
      </c>
      <c r="E1096" s="1183" t="s">
        <v>5925</v>
      </c>
      <c r="F1096" s="1091" t="s">
        <v>4924</v>
      </c>
      <c r="G1096" s="1195" t="s">
        <v>5926</v>
      </c>
      <c r="H1096" s="1080" t="s">
        <v>5927</v>
      </c>
      <c r="I1096" s="1"/>
    </row>
    <row r="1097" spans="1:9" ht="31.5" customHeight="1" x14ac:dyDescent="0.2">
      <c r="A1097" s="1191"/>
      <c r="B1097" s="1184"/>
      <c r="C1097" s="1191"/>
      <c r="D1097" s="1184"/>
      <c r="E1097" s="1184"/>
      <c r="F1097" s="1091" t="s">
        <v>4926</v>
      </c>
      <c r="G1097" s="1196"/>
      <c r="H1097" s="1080" t="s">
        <v>5928</v>
      </c>
      <c r="I1097" s="1"/>
    </row>
    <row r="1098" spans="1:9" ht="31.5" customHeight="1" x14ac:dyDescent="0.2">
      <c r="A1098" s="1187"/>
      <c r="B1098" s="1185"/>
      <c r="C1098" s="1187"/>
      <c r="D1098" s="1185"/>
      <c r="E1098" s="1185"/>
      <c r="F1098" s="1091" t="s">
        <v>4928</v>
      </c>
      <c r="G1098" s="1197"/>
      <c r="H1098" s="1080" t="s">
        <v>5929</v>
      </c>
      <c r="I1098" s="1"/>
    </row>
    <row r="1099" spans="1:9" ht="33.75" customHeight="1" x14ac:dyDescent="0.2">
      <c r="A1099" s="1186" t="s">
        <v>188</v>
      </c>
      <c r="B1099" s="1188" t="s">
        <v>306</v>
      </c>
      <c r="C1099" s="1186" t="s">
        <v>74</v>
      </c>
      <c r="D1099" s="1183" t="s">
        <v>29</v>
      </c>
      <c r="E1099" s="1195" t="s">
        <v>73</v>
      </c>
      <c r="F1099" s="1091" t="s">
        <v>1245</v>
      </c>
      <c r="G1099" s="1061" t="s">
        <v>1243</v>
      </c>
      <c r="H1099" s="1186" t="s">
        <v>5610</v>
      </c>
      <c r="I1099" s="1"/>
    </row>
    <row r="1100" spans="1:9" ht="33.75" customHeight="1" x14ac:dyDescent="0.2">
      <c r="A1100" s="1191"/>
      <c r="B1100" s="1190"/>
      <c r="C1100" s="1187"/>
      <c r="D1100" s="1185"/>
      <c r="E1100" s="1197"/>
      <c r="F1100" s="1091" t="s">
        <v>1246</v>
      </c>
      <c r="G1100" s="1062" t="s">
        <v>1247</v>
      </c>
      <c r="H1100" s="1187"/>
      <c r="I1100" s="12"/>
    </row>
    <row r="1101" spans="1:9" ht="33.75" customHeight="1" x14ac:dyDescent="0.2">
      <c r="A1101" s="1191"/>
      <c r="B1101" s="1188" t="s">
        <v>5611</v>
      </c>
      <c r="C1101" s="1186" t="s">
        <v>5612</v>
      </c>
      <c r="D1101" s="1183" t="s">
        <v>329</v>
      </c>
      <c r="E1101" s="1183" t="s">
        <v>4805</v>
      </c>
      <c r="F1101" s="1041" t="s">
        <v>5613</v>
      </c>
      <c r="G1101" s="1048" t="s">
        <v>5614</v>
      </c>
      <c r="H1101" s="1081" t="s">
        <v>5615</v>
      </c>
    </row>
    <row r="1102" spans="1:9" ht="33.75" customHeight="1" x14ac:dyDescent="0.2">
      <c r="A1102" s="1191"/>
      <c r="B1102" s="1189"/>
      <c r="C1102" s="1191"/>
      <c r="D1102" s="1184"/>
      <c r="E1102" s="1184"/>
      <c r="F1102" s="1041" t="s">
        <v>5616</v>
      </c>
      <c r="G1102" s="1048" t="s">
        <v>1244</v>
      </c>
      <c r="H1102" s="1081" t="s">
        <v>5617</v>
      </c>
      <c r="I1102" s="12"/>
    </row>
    <row r="1103" spans="1:9" ht="33.75" customHeight="1" x14ac:dyDescent="0.2">
      <c r="A1103" s="1191"/>
      <c r="B1103" s="1189"/>
      <c r="C1103" s="1191"/>
      <c r="D1103" s="1184"/>
      <c r="E1103" s="1184"/>
      <c r="F1103" s="1041" t="s">
        <v>5618</v>
      </c>
      <c r="G1103" s="1048" t="s">
        <v>1145</v>
      </c>
      <c r="H1103" s="1081" t="s">
        <v>5619</v>
      </c>
      <c r="I1103" s="12"/>
    </row>
    <row r="1104" spans="1:9" ht="33.75" customHeight="1" x14ac:dyDescent="0.2">
      <c r="A1104" s="1191"/>
      <c r="B1104" s="1189"/>
      <c r="C1104" s="1191"/>
      <c r="D1104" s="1184"/>
      <c r="E1104" s="1184"/>
      <c r="F1104" s="1041" t="s">
        <v>5620</v>
      </c>
      <c r="G1104" s="1048" t="s">
        <v>3052</v>
      </c>
      <c r="H1104" s="1192" t="s">
        <v>5930</v>
      </c>
      <c r="I1104" s="12"/>
    </row>
    <row r="1105" spans="1:28" ht="33.75" customHeight="1" x14ac:dyDescent="0.2">
      <c r="A1105" s="1191"/>
      <c r="B1105" s="1189"/>
      <c r="C1105" s="1191"/>
      <c r="D1105" s="1184"/>
      <c r="E1105" s="1184"/>
      <c r="F1105" s="1041" t="s">
        <v>5621</v>
      </c>
      <c r="G1105" s="1048" t="s">
        <v>5622</v>
      </c>
      <c r="H1105" s="1193"/>
      <c r="I1105" s="12"/>
    </row>
    <row r="1106" spans="1:28" ht="33.75" customHeight="1" x14ac:dyDescent="0.2">
      <c r="A1106" s="1191"/>
      <c r="B1106" s="1190"/>
      <c r="C1106" s="1187"/>
      <c r="D1106" s="1185"/>
      <c r="E1106" s="1185"/>
      <c r="F1106" s="1041" t="s">
        <v>5623</v>
      </c>
      <c r="G1106" s="1048" t="s">
        <v>5624</v>
      </c>
      <c r="H1106" s="1194"/>
      <c r="I1106" s="12"/>
    </row>
    <row r="1107" spans="1:28" ht="47.25" customHeight="1" x14ac:dyDescent="0.2">
      <c r="A1107" s="1191"/>
      <c r="B1107" s="1188" t="s">
        <v>5625</v>
      </c>
      <c r="C1107" s="1186" t="s">
        <v>4930</v>
      </c>
      <c r="D1107" s="1183" t="s">
        <v>70</v>
      </c>
      <c r="E1107" s="1183" t="s">
        <v>5626</v>
      </c>
      <c r="F1107" s="1091" t="s">
        <v>4924</v>
      </c>
      <c r="G1107" s="1062" t="s">
        <v>1226</v>
      </c>
      <c r="H1107" s="1040" t="s">
        <v>5627</v>
      </c>
      <c r="I1107" s="1"/>
    </row>
    <row r="1108" spans="1:28" ht="33.75" customHeight="1" x14ac:dyDescent="0.2">
      <c r="A1108" s="1191"/>
      <c r="B1108" s="1189"/>
      <c r="C1108" s="1191"/>
      <c r="D1108" s="1184"/>
      <c r="E1108" s="1184"/>
      <c r="F1108" s="1091" t="s">
        <v>4926</v>
      </c>
      <c r="G1108" s="1103" t="s">
        <v>1227</v>
      </c>
      <c r="H1108" s="1203" t="s">
        <v>5779</v>
      </c>
      <c r="I1108" s="12"/>
    </row>
    <row r="1109" spans="1:28" ht="33.75" customHeight="1" x14ac:dyDescent="0.2">
      <c r="A1109" s="1191"/>
      <c r="B1109" s="1190"/>
      <c r="C1109" s="1187"/>
      <c r="D1109" s="1185"/>
      <c r="E1109" s="1185"/>
      <c r="F1109" s="1091" t="s">
        <v>4928</v>
      </c>
      <c r="G1109" s="1103" t="s">
        <v>1200</v>
      </c>
      <c r="H1109" s="1204"/>
      <c r="I1109" s="12"/>
    </row>
    <row r="1110" spans="1:28" ht="39" customHeight="1" x14ac:dyDescent="0.2">
      <c r="A1110" s="1191"/>
      <c r="B1110" s="1186" t="s">
        <v>5628</v>
      </c>
      <c r="C1110" s="1186" t="s">
        <v>71</v>
      </c>
      <c r="D1110" s="1183" t="s">
        <v>28</v>
      </c>
      <c r="E1110" s="1183" t="s">
        <v>5629</v>
      </c>
      <c r="F1110" s="1091" t="s">
        <v>1192</v>
      </c>
      <c r="G1110" s="1183" t="s">
        <v>5630</v>
      </c>
      <c r="H1110" s="1182" t="s">
        <v>5927</v>
      </c>
      <c r="I1110" s="1"/>
    </row>
    <row r="1111" spans="1:28" ht="28.5" customHeight="1" x14ac:dyDescent="0.2">
      <c r="A1111" s="1191"/>
      <c r="B1111" s="1191"/>
      <c r="C1111" s="1191"/>
      <c r="D1111" s="1184"/>
      <c r="E1111" s="1184"/>
      <c r="F1111" s="1091" t="s">
        <v>1193</v>
      </c>
      <c r="G1111" s="1184"/>
      <c r="H1111" s="1182" t="s">
        <v>5928</v>
      </c>
      <c r="I1111" s="12"/>
    </row>
    <row r="1112" spans="1:28" ht="33.75" customHeight="1" x14ac:dyDescent="0.2">
      <c r="A1112" s="1191"/>
      <c r="B1112" s="1191"/>
      <c r="C1112" s="1191"/>
      <c r="D1112" s="1184"/>
      <c r="E1112" s="1184"/>
      <c r="F1112" s="1091" t="s">
        <v>1194</v>
      </c>
      <c r="G1112" s="1184"/>
      <c r="H1112" s="1182" t="s">
        <v>5931</v>
      </c>
      <c r="I1112" s="12"/>
    </row>
    <row r="1113" spans="1:28" ht="49.5" customHeight="1" x14ac:dyDescent="0.2">
      <c r="A1113" s="1187"/>
      <c r="B1113" s="1187"/>
      <c r="C1113" s="1187"/>
      <c r="D1113" s="1185"/>
      <c r="E1113" s="1185"/>
      <c r="F1113" s="1091" t="s">
        <v>1195</v>
      </c>
      <c r="G1113" s="1185"/>
      <c r="H1113" s="1182" t="s">
        <v>5932</v>
      </c>
      <c r="I1113" s="12"/>
    </row>
    <row r="1114" spans="1:28" ht="49.5" customHeight="1" x14ac:dyDescent="0.2">
      <c r="A1114" s="1199" t="s">
        <v>189</v>
      </c>
      <c r="B1114" s="1200" t="s">
        <v>5933</v>
      </c>
      <c r="C1114" s="1201" t="s">
        <v>849</v>
      </c>
      <c r="D1114" s="1202" t="s">
        <v>70</v>
      </c>
      <c r="E1114" s="1202" t="s">
        <v>448</v>
      </c>
      <c r="F1114" s="1091" t="s">
        <v>5631</v>
      </c>
      <c r="G1114" s="1061" t="s">
        <v>1226</v>
      </c>
      <c r="H1114" s="1046" t="s">
        <v>5934</v>
      </c>
      <c r="I1114" s="21"/>
      <c r="J1114" s="13"/>
      <c r="K1114" s="13"/>
      <c r="L1114" s="13"/>
      <c r="M1114" s="13"/>
      <c r="N1114" s="13"/>
      <c r="O1114" s="13"/>
      <c r="P1114" s="13"/>
      <c r="Q1114" s="13"/>
      <c r="R1114" s="13"/>
      <c r="S1114" s="13"/>
      <c r="T1114" s="13"/>
      <c r="U1114" s="13"/>
      <c r="V1114" s="13"/>
      <c r="W1114" s="13"/>
      <c r="X1114" s="13"/>
      <c r="Y1114" s="13"/>
      <c r="Z1114" s="13"/>
      <c r="AA1114" s="13"/>
      <c r="AB1114" s="13"/>
    </row>
    <row r="1115" spans="1:28" ht="22.5" x14ac:dyDescent="0.2">
      <c r="A1115" s="1199"/>
      <c r="B1115" s="1200"/>
      <c r="C1115" s="1201"/>
      <c r="D1115" s="1202"/>
      <c r="E1115" s="1202"/>
      <c r="F1115" s="1091" t="s">
        <v>1336</v>
      </c>
      <c r="G1115" s="1061" t="s">
        <v>1227</v>
      </c>
      <c r="H1115" s="1047" t="s">
        <v>5632</v>
      </c>
      <c r="I1115" s="13"/>
      <c r="J1115" s="13"/>
      <c r="K1115" s="13"/>
      <c r="L1115" s="13"/>
      <c r="M1115" s="13"/>
      <c r="N1115" s="13"/>
      <c r="O1115" s="13"/>
      <c r="P1115" s="13"/>
      <c r="Q1115" s="13"/>
      <c r="R1115" s="13"/>
      <c r="S1115" s="13"/>
      <c r="T1115" s="13"/>
      <c r="U1115" s="13"/>
      <c r="V1115" s="13"/>
      <c r="W1115" s="13"/>
      <c r="X1115" s="13"/>
      <c r="Y1115" s="13"/>
      <c r="Z1115" s="13"/>
      <c r="AA1115" s="13"/>
      <c r="AB1115" s="13"/>
    </row>
    <row r="1116" spans="1:28" ht="30" customHeight="1" x14ac:dyDescent="0.2">
      <c r="A1116" s="1199"/>
      <c r="B1116" s="1200"/>
      <c r="C1116" s="1201"/>
      <c r="D1116" s="1202"/>
      <c r="E1116" s="1202"/>
      <c r="F1116" s="1091" t="s">
        <v>1337</v>
      </c>
      <c r="G1116" s="1061" t="s">
        <v>1200</v>
      </c>
      <c r="H1116" s="1060" t="s">
        <v>5935</v>
      </c>
      <c r="I1116" s="13"/>
      <c r="J1116" s="13"/>
      <c r="K1116" s="13"/>
      <c r="L1116" s="13"/>
      <c r="M1116" s="13"/>
      <c r="N1116" s="13"/>
      <c r="O1116" s="13"/>
      <c r="P1116" s="13"/>
      <c r="Q1116" s="13"/>
      <c r="R1116" s="13"/>
      <c r="S1116" s="13"/>
      <c r="T1116" s="13"/>
      <c r="U1116" s="13"/>
      <c r="V1116" s="13"/>
      <c r="W1116" s="13"/>
      <c r="X1116" s="13"/>
      <c r="Y1116" s="13"/>
      <c r="Z1116" s="13"/>
      <c r="AA1116" s="13"/>
      <c r="AB1116" s="13"/>
    </row>
    <row r="1117" spans="1:28" ht="48.75" customHeight="1" x14ac:dyDescent="0.2">
      <c r="A1117" s="1199"/>
      <c r="B1117" s="1200" t="s">
        <v>5936</v>
      </c>
      <c r="C1117" s="1201" t="s">
        <v>5937</v>
      </c>
      <c r="D1117" s="1202" t="s">
        <v>55</v>
      </c>
      <c r="E1117" s="1202" t="s">
        <v>57</v>
      </c>
      <c r="F1117" s="1091" t="s">
        <v>5631</v>
      </c>
      <c r="G1117" s="1198" t="s">
        <v>1111</v>
      </c>
      <c r="H1117" s="1186" t="s">
        <v>5938</v>
      </c>
      <c r="I1117" s="21"/>
      <c r="J1117" s="13"/>
      <c r="K1117" s="13"/>
      <c r="L1117" s="13"/>
      <c r="M1117" s="13"/>
      <c r="N1117" s="13"/>
      <c r="O1117" s="13"/>
      <c r="P1117" s="13"/>
      <c r="Q1117" s="13"/>
      <c r="R1117" s="13"/>
      <c r="S1117" s="13"/>
      <c r="T1117" s="13"/>
      <c r="U1117" s="13"/>
      <c r="V1117" s="13"/>
      <c r="W1117" s="13"/>
      <c r="X1117" s="13"/>
      <c r="Y1117" s="13"/>
      <c r="Z1117" s="13"/>
      <c r="AA1117" s="13"/>
      <c r="AB1117" s="13"/>
    </row>
    <row r="1118" spans="1:28" ht="22.5" x14ac:dyDescent="0.2">
      <c r="A1118" s="1199"/>
      <c r="B1118" s="1200"/>
      <c r="C1118" s="1201"/>
      <c r="D1118" s="1202"/>
      <c r="E1118" s="1202"/>
      <c r="F1118" s="1091" t="s">
        <v>1336</v>
      </c>
      <c r="G1118" s="1198"/>
      <c r="H1118" s="1191"/>
      <c r="I1118" s="13"/>
      <c r="J1118" s="13"/>
      <c r="K1118" s="13"/>
      <c r="L1118" s="13"/>
      <c r="M1118" s="13"/>
      <c r="N1118" s="13"/>
      <c r="O1118" s="13"/>
      <c r="P1118" s="13"/>
      <c r="Q1118" s="13"/>
      <c r="R1118" s="13"/>
      <c r="S1118" s="13"/>
      <c r="T1118" s="13"/>
      <c r="U1118" s="13"/>
      <c r="V1118" s="13"/>
      <c r="W1118" s="13"/>
      <c r="X1118" s="13"/>
      <c r="Y1118" s="13"/>
      <c r="Z1118" s="13"/>
      <c r="AA1118" s="13"/>
      <c r="AB1118" s="13"/>
    </row>
    <row r="1119" spans="1:28" x14ac:dyDescent="0.2">
      <c r="A1119" s="1199"/>
      <c r="B1119" s="1200"/>
      <c r="C1119" s="1201"/>
      <c r="D1119" s="1202"/>
      <c r="E1119" s="1202"/>
      <c r="F1119" s="1091" t="s">
        <v>1337</v>
      </c>
      <c r="G1119" s="1198"/>
      <c r="H1119" s="1187"/>
    </row>
  </sheetData>
  <autoFilter ref="E1:E1119"/>
  <mergeCells count="1761">
    <mergeCell ref="A6:H6"/>
    <mergeCell ref="A7:H7"/>
    <mergeCell ref="A8:H8"/>
    <mergeCell ref="A11:A14"/>
    <mergeCell ref="B11:C14"/>
    <mergeCell ref="D11:D14"/>
    <mergeCell ref="E11:E14"/>
    <mergeCell ref="F11:F14"/>
    <mergeCell ref="G11:G14"/>
    <mergeCell ref="H11:H14"/>
    <mergeCell ref="B19:B20"/>
    <mergeCell ref="C19:C20"/>
    <mergeCell ref="D19:D20"/>
    <mergeCell ref="E19:E20"/>
    <mergeCell ref="G19:G20"/>
    <mergeCell ref="H19:H20"/>
    <mergeCell ref="B15:C15"/>
    <mergeCell ref="A16:H16"/>
    <mergeCell ref="A17:A32"/>
    <mergeCell ref="B17:B18"/>
    <mergeCell ref="C17:C18"/>
    <mergeCell ref="D17:D18"/>
    <mergeCell ref="E17:E18"/>
    <mergeCell ref="G17:G18"/>
    <mergeCell ref="H17:H18"/>
    <mergeCell ref="B21:B22"/>
    <mergeCell ref="B27:B28"/>
    <mergeCell ref="C27:C28"/>
    <mergeCell ref="D27:D28"/>
    <mergeCell ref="E27:E28"/>
    <mergeCell ref="G27:G28"/>
    <mergeCell ref="H27:H28"/>
    <mergeCell ref="B23:B24"/>
    <mergeCell ref="C23:C24"/>
    <mergeCell ref="D23:D24"/>
    <mergeCell ref="E23:E24"/>
    <mergeCell ref="G23:G24"/>
    <mergeCell ref="H23:H24"/>
    <mergeCell ref="C21:C22"/>
    <mergeCell ref="D21:D22"/>
    <mergeCell ref="E21:E22"/>
    <mergeCell ref="G21:G22"/>
    <mergeCell ref="H21:H22"/>
    <mergeCell ref="H33:H34"/>
    <mergeCell ref="B35:B36"/>
    <mergeCell ref="C35:C36"/>
    <mergeCell ref="D35:D36"/>
    <mergeCell ref="E35:E36"/>
    <mergeCell ref="G35:G36"/>
    <mergeCell ref="H35:H36"/>
    <mergeCell ref="A33:A37"/>
    <mergeCell ref="B33:B34"/>
    <mergeCell ref="C33:C34"/>
    <mergeCell ref="D33:D34"/>
    <mergeCell ref="E33:E34"/>
    <mergeCell ref="G33:G34"/>
    <mergeCell ref="B31:B32"/>
    <mergeCell ref="C31:C32"/>
    <mergeCell ref="D31:D32"/>
    <mergeCell ref="E31:E32"/>
    <mergeCell ref="G31:G32"/>
    <mergeCell ref="H31:H32"/>
    <mergeCell ref="B29:B30"/>
    <mergeCell ref="C29:C30"/>
    <mergeCell ref="D29:D30"/>
    <mergeCell ref="E29:E30"/>
    <mergeCell ref="G29:G30"/>
    <mergeCell ref="H29:H30"/>
    <mergeCell ref="H38:H40"/>
    <mergeCell ref="B41:B44"/>
    <mergeCell ref="D41:D44"/>
    <mergeCell ref="E41:E44"/>
    <mergeCell ref="G41:G44"/>
    <mergeCell ref="H41:H44"/>
    <mergeCell ref="C43:C44"/>
    <mergeCell ref="A38:A84"/>
    <mergeCell ref="B38:B40"/>
    <mergeCell ref="C38:C40"/>
    <mergeCell ref="D38:D40"/>
    <mergeCell ref="E38:E40"/>
    <mergeCell ref="G38:G40"/>
    <mergeCell ref="B78:B79"/>
    <mergeCell ref="C78:C79"/>
    <mergeCell ref="D78:D79"/>
    <mergeCell ref="E78:E79"/>
    <mergeCell ref="A85:A119"/>
    <mergeCell ref="B95:B96"/>
    <mergeCell ref="C95:C96"/>
    <mergeCell ref="D95:D96"/>
    <mergeCell ref="E95:E96"/>
    <mergeCell ref="B97:B99"/>
    <mergeCell ref="C97:C99"/>
    <mergeCell ref="D97:D99"/>
    <mergeCell ref="E97:E99"/>
    <mergeCell ref="B82:B84"/>
    <mergeCell ref="C82:C84"/>
    <mergeCell ref="D82:D84"/>
    <mergeCell ref="E82:E84"/>
    <mergeCell ref="G82:G84"/>
    <mergeCell ref="H82:H84"/>
    <mergeCell ref="G78:G79"/>
    <mergeCell ref="H78:H79"/>
    <mergeCell ref="B80:B81"/>
    <mergeCell ref="C80:C81"/>
    <mergeCell ref="D80:D81"/>
    <mergeCell ref="E80:E81"/>
    <mergeCell ref="G80:G81"/>
    <mergeCell ref="H80:H81"/>
    <mergeCell ref="B106:B108"/>
    <mergeCell ref="C106:C108"/>
    <mergeCell ref="D106:D108"/>
    <mergeCell ref="E106:E108"/>
    <mergeCell ref="G106:G108"/>
    <mergeCell ref="H106:H108"/>
    <mergeCell ref="B103:B105"/>
    <mergeCell ref="C103:C105"/>
    <mergeCell ref="D103:D105"/>
    <mergeCell ref="E103:E105"/>
    <mergeCell ref="G103:G105"/>
    <mergeCell ref="H103:H105"/>
    <mergeCell ref="G97:G99"/>
    <mergeCell ref="H97:H99"/>
    <mergeCell ref="B100:B102"/>
    <mergeCell ref="C100:C102"/>
    <mergeCell ref="D100:D102"/>
    <mergeCell ref="E100:E102"/>
    <mergeCell ref="G100:G102"/>
    <mergeCell ref="H100:H102"/>
    <mergeCell ref="B118:B119"/>
    <mergeCell ref="C118:C119"/>
    <mergeCell ref="D118:D119"/>
    <mergeCell ref="E118:E119"/>
    <mergeCell ref="B115:B117"/>
    <mergeCell ref="C115:C117"/>
    <mergeCell ref="D115:D117"/>
    <mergeCell ref="E115:E117"/>
    <mergeCell ref="G115:G117"/>
    <mergeCell ref="H115:H117"/>
    <mergeCell ref="B112:B114"/>
    <mergeCell ref="C112:C114"/>
    <mergeCell ref="D112:D114"/>
    <mergeCell ref="E112:E114"/>
    <mergeCell ref="G112:G114"/>
    <mergeCell ref="H112:H114"/>
    <mergeCell ref="B109:B111"/>
    <mergeCell ref="C109:C111"/>
    <mergeCell ref="D109:D111"/>
    <mergeCell ref="E109:E111"/>
    <mergeCell ref="G109:G111"/>
    <mergeCell ref="H109:H111"/>
    <mergeCell ref="H122:H123"/>
    <mergeCell ref="B124:B125"/>
    <mergeCell ref="C124:C125"/>
    <mergeCell ref="D124:D125"/>
    <mergeCell ref="E124:E125"/>
    <mergeCell ref="G124:G125"/>
    <mergeCell ref="H124:H125"/>
    <mergeCell ref="A120:A148"/>
    <mergeCell ref="B122:B123"/>
    <mergeCell ref="C122:C123"/>
    <mergeCell ref="D122:D123"/>
    <mergeCell ref="E122:E123"/>
    <mergeCell ref="G122:G123"/>
    <mergeCell ref="B126:B127"/>
    <mergeCell ref="C126:C127"/>
    <mergeCell ref="D126:D127"/>
    <mergeCell ref="E126:E127"/>
    <mergeCell ref="B132:B133"/>
    <mergeCell ref="C132:C133"/>
    <mergeCell ref="D132:D133"/>
    <mergeCell ref="E132:E133"/>
    <mergeCell ref="G132:G133"/>
    <mergeCell ref="H132:H133"/>
    <mergeCell ref="B130:B131"/>
    <mergeCell ref="C130:C131"/>
    <mergeCell ref="D130:D131"/>
    <mergeCell ref="E130:E131"/>
    <mergeCell ref="G130:G131"/>
    <mergeCell ref="H130:H131"/>
    <mergeCell ref="G126:G127"/>
    <mergeCell ref="H126:H127"/>
    <mergeCell ref="B128:B129"/>
    <mergeCell ref="C128:C129"/>
    <mergeCell ref="D128:D129"/>
    <mergeCell ref="E128:E129"/>
    <mergeCell ref="G128:G129"/>
    <mergeCell ref="H128:H129"/>
    <mergeCell ref="B140:B141"/>
    <mergeCell ref="C140:C141"/>
    <mergeCell ref="D140:D141"/>
    <mergeCell ref="E140:E141"/>
    <mergeCell ref="G140:G141"/>
    <mergeCell ref="H140:H141"/>
    <mergeCell ref="B138:B139"/>
    <mergeCell ref="C138:C139"/>
    <mergeCell ref="D138:D139"/>
    <mergeCell ref="E138:E139"/>
    <mergeCell ref="G138:G139"/>
    <mergeCell ref="H138:H139"/>
    <mergeCell ref="B136:B137"/>
    <mergeCell ref="C136:C137"/>
    <mergeCell ref="D136:D137"/>
    <mergeCell ref="E136:E137"/>
    <mergeCell ref="G136:G137"/>
    <mergeCell ref="H136:H137"/>
    <mergeCell ref="B134:B135"/>
    <mergeCell ref="C134:C135"/>
    <mergeCell ref="D134:D135"/>
    <mergeCell ref="E134:E135"/>
    <mergeCell ref="G134:G135"/>
    <mergeCell ref="H134:H135"/>
    <mergeCell ref="B150:B151"/>
    <mergeCell ref="C150:C151"/>
    <mergeCell ref="D150:D151"/>
    <mergeCell ref="E150:E151"/>
    <mergeCell ref="G150:G151"/>
    <mergeCell ref="H150:H151"/>
    <mergeCell ref="B147:B148"/>
    <mergeCell ref="C147:C148"/>
    <mergeCell ref="D147:D148"/>
    <mergeCell ref="E147:E148"/>
    <mergeCell ref="G147:G148"/>
    <mergeCell ref="H147:H148"/>
    <mergeCell ref="B145:B146"/>
    <mergeCell ref="C145:C146"/>
    <mergeCell ref="D145:D146"/>
    <mergeCell ref="E145:E146"/>
    <mergeCell ref="G145:G146"/>
    <mergeCell ref="H145:H146"/>
    <mergeCell ref="B143:B144"/>
    <mergeCell ref="C143:C144"/>
    <mergeCell ref="D143:D144"/>
    <mergeCell ref="E143:E144"/>
    <mergeCell ref="G143:G144"/>
    <mergeCell ref="H143:H144"/>
    <mergeCell ref="B159:B160"/>
    <mergeCell ref="C159:C160"/>
    <mergeCell ref="D159:D160"/>
    <mergeCell ref="E159:E160"/>
    <mergeCell ref="G159:G160"/>
    <mergeCell ref="H159:H160"/>
    <mergeCell ref="B156:B157"/>
    <mergeCell ref="C156:C157"/>
    <mergeCell ref="D156:D157"/>
    <mergeCell ref="E156:E157"/>
    <mergeCell ref="G156:G157"/>
    <mergeCell ref="H156:H157"/>
    <mergeCell ref="B154:B155"/>
    <mergeCell ref="C154:C155"/>
    <mergeCell ref="D154:D155"/>
    <mergeCell ref="E154:E155"/>
    <mergeCell ref="G154:G155"/>
    <mergeCell ref="H154:H155"/>
    <mergeCell ref="B152:B153"/>
    <mergeCell ref="C152:C153"/>
    <mergeCell ref="D152:D153"/>
    <mergeCell ref="E152:E153"/>
    <mergeCell ref="G152:G153"/>
    <mergeCell ref="H152:H153"/>
    <mergeCell ref="A149:H149"/>
    <mergeCell ref="A150:A178"/>
    <mergeCell ref="B161:B162"/>
    <mergeCell ref="C161:C162"/>
    <mergeCell ref="D161:D162"/>
    <mergeCell ref="E161:E162"/>
    <mergeCell ref="G161:G162"/>
    <mergeCell ref="H161:H162"/>
    <mergeCell ref="B175:B176"/>
    <mergeCell ref="C175:C176"/>
    <mergeCell ref="D175:D176"/>
    <mergeCell ref="E175:E176"/>
    <mergeCell ref="G175:G176"/>
    <mergeCell ref="H175:H176"/>
    <mergeCell ref="B173:B174"/>
    <mergeCell ref="C173:C174"/>
    <mergeCell ref="D173:D174"/>
    <mergeCell ref="E173:E174"/>
    <mergeCell ref="G173:G174"/>
    <mergeCell ref="H173:H174"/>
    <mergeCell ref="B171:B172"/>
    <mergeCell ref="C171:C172"/>
    <mergeCell ref="D171:D172"/>
    <mergeCell ref="E171:E172"/>
    <mergeCell ref="G171:G172"/>
    <mergeCell ref="H171:H172"/>
    <mergeCell ref="B169:B170"/>
    <mergeCell ref="C169:C170"/>
    <mergeCell ref="B167:B168"/>
    <mergeCell ref="C167:C168"/>
    <mergeCell ref="D167:D168"/>
    <mergeCell ref="E167:E168"/>
    <mergeCell ref="G167:G168"/>
    <mergeCell ref="H167:H168"/>
    <mergeCell ref="C180:C181"/>
    <mergeCell ref="D180:D181"/>
    <mergeCell ref="E180:E181"/>
    <mergeCell ref="G180:G181"/>
    <mergeCell ref="H180:H181"/>
    <mergeCell ref="B177:B178"/>
    <mergeCell ref="C177:C178"/>
    <mergeCell ref="D177:D178"/>
    <mergeCell ref="E177:E178"/>
    <mergeCell ref="G177:G178"/>
    <mergeCell ref="H177:H178"/>
    <mergeCell ref="B163:B164"/>
    <mergeCell ref="C163:C164"/>
    <mergeCell ref="D163:D164"/>
    <mergeCell ref="E163:E164"/>
    <mergeCell ref="G163:G164"/>
    <mergeCell ref="H163:H164"/>
    <mergeCell ref="B165:B166"/>
    <mergeCell ref="C165:C166"/>
    <mergeCell ref="D165:D166"/>
    <mergeCell ref="E165:E166"/>
    <mergeCell ref="G165:G166"/>
    <mergeCell ref="H165:H166"/>
    <mergeCell ref="B188:B189"/>
    <mergeCell ref="C188:C189"/>
    <mergeCell ref="D188:D189"/>
    <mergeCell ref="E188:E189"/>
    <mergeCell ref="G188:G189"/>
    <mergeCell ref="H188:H189"/>
    <mergeCell ref="C186:C187"/>
    <mergeCell ref="D186:D187"/>
    <mergeCell ref="E186:E187"/>
    <mergeCell ref="G186:G187"/>
    <mergeCell ref="H186:H187"/>
    <mergeCell ref="D169:D170"/>
    <mergeCell ref="E169:E170"/>
    <mergeCell ref="G169:G170"/>
    <mergeCell ref="H169:H170"/>
    <mergeCell ref="A184:A254"/>
    <mergeCell ref="B184:B185"/>
    <mergeCell ref="C184:C185"/>
    <mergeCell ref="D184:D185"/>
    <mergeCell ref="E184:E185"/>
    <mergeCell ref="G184:G185"/>
    <mergeCell ref="H184:H185"/>
    <mergeCell ref="B186:B187"/>
    <mergeCell ref="B182:B183"/>
    <mergeCell ref="C182:C183"/>
    <mergeCell ref="D182:D183"/>
    <mergeCell ref="E182:E183"/>
    <mergeCell ref="G182:G183"/>
    <mergeCell ref="H182:H183"/>
    <mergeCell ref="A179:H179"/>
    <mergeCell ref="A180:A183"/>
    <mergeCell ref="B180:B181"/>
    <mergeCell ref="D198:D199"/>
    <mergeCell ref="E198:E199"/>
    <mergeCell ref="G198:G199"/>
    <mergeCell ref="H198:H199"/>
    <mergeCell ref="B196:B197"/>
    <mergeCell ref="C196:C197"/>
    <mergeCell ref="D196:D197"/>
    <mergeCell ref="E196:E197"/>
    <mergeCell ref="G196:G197"/>
    <mergeCell ref="H196:H197"/>
    <mergeCell ref="B194:B195"/>
    <mergeCell ref="C194:C195"/>
    <mergeCell ref="D194:D195"/>
    <mergeCell ref="E194:E195"/>
    <mergeCell ref="G194:G195"/>
    <mergeCell ref="H194:H195"/>
    <mergeCell ref="B190:B191"/>
    <mergeCell ref="C190:C191"/>
    <mergeCell ref="D190:D191"/>
    <mergeCell ref="E190:E191"/>
    <mergeCell ref="G190:G191"/>
    <mergeCell ref="H190:H191"/>
    <mergeCell ref="B192:B193"/>
    <mergeCell ref="C192:C193"/>
    <mergeCell ref="D192:D193"/>
    <mergeCell ref="E192:E193"/>
    <mergeCell ref="G192:G193"/>
    <mergeCell ref="H192:H193"/>
    <mergeCell ref="B206:B207"/>
    <mergeCell ref="C206:C207"/>
    <mergeCell ref="D206:D207"/>
    <mergeCell ref="E206:E207"/>
    <mergeCell ref="G206:G207"/>
    <mergeCell ref="H206:H207"/>
    <mergeCell ref="B204:B205"/>
    <mergeCell ref="C204:C205"/>
    <mergeCell ref="D204:D205"/>
    <mergeCell ref="E204:E205"/>
    <mergeCell ref="G204:G205"/>
    <mergeCell ref="H204:H205"/>
    <mergeCell ref="B202:B203"/>
    <mergeCell ref="C202:C203"/>
    <mergeCell ref="D202:D203"/>
    <mergeCell ref="E202:E203"/>
    <mergeCell ref="G202:G203"/>
    <mergeCell ref="H202:H203"/>
    <mergeCell ref="B200:B201"/>
    <mergeCell ref="C200:C201"/>
    <mergeCell ref="D200:D201"/>
    <mergeCell ref="E200:E201"/>
    <mergeCell ref="G200:G201"/>
    <mergeCell ref="H200:H201"/>
    <mergeCell ref="B198:B199"/>
    <mergeCell ref="C198:C199"/>
    <mergeCell ref="D220:D221"/>
    <mergeCell ref="E220:E221"/>
    <mergeCell ref="G220:G221"/>
    <mergeCell ref="H220:H221"/>
    <mergeCell ref="B214:B215"/>
    <mergeCell ref="C214:C215"/>
    <mergeCell ref="D214:D215"/>
    <mergeCell ref="E214:E215"/>
    <mergeCell ref="G214:G215"/>
    <mergeCell ref="H214:H215"/>
    <mergeCell ref="B212:B213"/>
    <mergeCell ref="C212:C213"/>
    <mergeCell ref="D212:D213"/>
    <mergeCell ref="E212:E213"/>
    <mergeCell ref="G212:G213"/>
    <mergeCell ref="H212:H213"/>
    <mergeCell ref="B210:B211"/>
    <mergeCell ref="C210:C211"/>
    <mergeCell ref="D210:D211"/>
    <mergeCell ref="E210:E211"/>
    <mergeCell ref="G210:G211"/>
    <mergeCell ref="H210:H211"/>
    <mergeCell ref="B230:B231"/>
    <mergeCell ref="C230:C231"/>
    <mergeCell ref="D230:D231"/>
    <mergeCell ref="E230:E231"/>
    <mergeCell ref="G230:G231"/>
    <mergeCell ref="H230:H231"/>
    <mergeCell ref="B208:B209"/>
    <mergeCell ref="C208:C209"/>
    <mergeCell ref="D208:D209"/>
    <mergeCell ref="E208:E209"/>
    <mergeCell ref="G208:G209"/>
    <mergeCell ref="H208:H209"/>
    <mergeCell ref="B226:B227"/>
    <mergeCell ref="C226:C227"/>
    <mergeCell ref="D226:D227"/>
    <mergeCell ref="E226:E227"/>
    <mergeCell ref="G226:G227"/>
    <mergeCell ref="H226:H227"/>
    <mergeCell ref="B224:B225"/>
    <mergeCell ref="C224:C225"/>
    <mergeCell ref="D224:D225"/>
    <mergeCell ref="E224:E225"/>
    <mergeCell ref="G224:G225"/>
    <mergeCell ref="H224:H225"/>
    <mergeCell ref="B222:B223"/>
    <mergeCell ref="C222:C223"/>
    <mergeCell ref="D222:D223"/>
    <mergeCell ref="E222:E223"/>
    <mergeCell ref="G222:G223"/>
    <mergeCell ref="H222:H223"/>
    <mergeCell ref="B220:B221"/>
    <mergeCell ref="C220:C221"/>
    <mergeCell ref="E239:E240"/>
    <mergeCell ref="G239:G240"/>
    <mergeCell ref="H239:H240"/>
    <mergeCell ref="B236:B237"/>
    <mergeCell ref="C236:C237"/>
    <mergeCell ref="D236:D237"/>
    <mergeCell ref="E236:E237"/>
    <mergeCell ref="G236:G237"/>
    <mergeCell ref="H236:H237"/>
    <mergeCell ref="B234:B235"/>
    <mergeCell ref="C234:C235"/>
    <mergeCell ref="D234:D235"/>
    <mergeCell ref="E234:E235"/>
    <mergeCell ref="G234:G235"/>
    <mergeCell ref="H234:H235"/>
    <mergeCell ref="B232:B233"/>
    <mergeCell ref="C232:C233"/>
    <mergeCell ref="D232:D233"/>
    <mergeCell ref="E232:E233"/>
    <mergeCell ref="G232:G233"/>
    <mergeCell ref="H232:H233"/>
    <mergeCell ref="C249:C250"/>
    <mergeCell ref="D249:D250"/>
    <mergeCell ref="E249:E250"/>
    <mergeCell ref="G249:G250"/>
    <mergeCell ref="H249:H250"/>
    <mergeCell ref="B247:B248"/>
    <mergeCell ref="C247:C248"/>
    <mergeCell ref="D247:D248"/>
    <mergeCell ref="E247:E248"/>
    <mergeCell ref="G247:G248"/>
    <mergeCell ref="H247:H248"/>
    <mergeCell ref="B228:B229"/>
    <mergeCell ref="C228:C229"/>
    <mergeCell ref="D228:D229"/>
    <mergeCell ref="E228:E229"/>
    <mergeCell ref="G228:G229"/>
    <mergeCell ref="H228:H229"/>
    <mergeCell ref="B243:B244"/>
    <mergeCell ref="C243:C244"/>
    <mergeCell ref="D243:D244"/>
    <mergeCell ref="E243:E244"/>
    <mergeCell ref="G243:G244"/>
    <mergeCell ref="H243:H244"/>
    <mergeCell ref="B241:B242"/>
    <mergeCell ref="C241:C242"/>
    <mergeCell ref="D241:D242"/>
    <mergeCell ref="E241:E242"/>
    <mergeCell ref="G241:G242"/>
    <mergeCell ref="H241:H242"/>
    <mergeCell ref="B239:B240"/>
    <mergeCell ref="C239:C240"/>
    <mergeCell ref="D239:D240"/>
    <mergeCell ref="B245:B246"/>
    <mergeCell ref="C245:C246"/>
    <mergeCell ref="D245:D246"/>
    <mergeCell ref="E245:E246"/>
    <mergeCell ref="G245:G246"/>
    <mergeCell ref="H245:H246"/>
    <mergeCell ref="C258:C259"/>
    <mergeCell ref="D258:D259"/>
    <mergeCell ref="E258:E259"/>
    <mergeCell ref="G258:G259"/>
    <mergeCell ref="H258:H259"/>
    <mergeCell ref="A255:A259"/>
    <mergeCell ref="B256:B257"/>
    <mergeCell ref="C256:C257"/>
    <mergeCell ref="D256:D257"/>
    <mergeCell ref="E256:E257"/>
    <mergeCell ref="G256:G257"/>
    <mergeCell ref="H256:H257"/>
    <mergeCell ref="B258:B259"/>
    <mergeCell ref="B253:B254"/>
    <mergeCell ref="C253:C254"/>
    <mergeCell ref="D253:D254"/>
    <mergeCell ref="E253:E254"/>
    <mergeCell ref="G253:G254"/>
    <mergeCell ref="H253:H254"/>
    <mergeCell ref="B251:B252"/>
    <mergeCell ref="C251:C252"/>
    <mergeCell ref="D251:D252"/>
    <mergeCell ref="E251:E252"/>
    <mergeCell ref="G251:G252"/>
    <mergeCell ref="H251:H252"/>
    <mergeCell ref="B249:B250"/>
    <mergeCell ref="E271:E272"/>
    <mergeCell ref="B273:B274"/>
    <mergeCell ref="C273:C274"/>
    <mergeCell ref="D273:D274"/>
    <mergeCell ref="E273:E274"/>
    <mergeCell ref="A260:A262"/>
    <mergeCell ref="A263:A265"/>
    <mergeCell ref="A266:A299"/>
    <mergeCell ref="B271:B272"/>
    <mergeCell ref="C271:C272"/>
    <mergeCell ref="D271:D272"/>
    <mergeCell ref="B282:B283"/>
    <mergeCell ref="C282:C283"/>
    <mergeCell ref="D282:D283"/>
    <mergeCell ref="B288:B289"/>
    <mergeCell ref="B286:B287"/>
    <mergeCell ref="C286:C287"/>
    <mergeCell ref="D286:D287"/>
    <mergeCell ref="E286:E287"/>
    <mergeCell ref="G286:G287"/>
    <mergeCell ref="H286:H287"/>
    <mergeCell ref="E282:E283"/>
    <mergeCell ref="G282:G283"/>
    <mergeCell ref="H282:H283"/>
    <mergeCell ref="B284:B285"/>
    <mergeCell ref="C284:C285"/>
    <mergeCell ref="D284:D285"/>
    <mergeCell ref="E284:E285"/>
    <mergeCell ref="G284:G285"/>
    <mergeCell ref="H284:H285"/>
    <mergeCell ref="B296:B298"/>
    <mergeCell ref="C296:C298"/>
    <mergeCell ref="D296:D298"/>
    <mergeCell ref="E296:E298"/>
    <mergeCell ref="H296:H298"/>
    <mergeCell ref="B290:B291"/>
    <mergeCell ref="C290:C291"/>
    <mergeCell ref="D290:D291"/>
    <mergeCell ref="E290:E291"/>
    <mergeCell ref="G290:G291"/>
    <mergeCell ref="H290:H291"/>
    <mergeCell ref="C288:C289"/>
    <mergeCell ref="D288:D289"/>
    <mergeCell ref="E288:E289"/>
    <mergeCell ref="G288:G289"/>
    <mergeCell ref="H288:H289"/>
    <mergeCell ref="B309:B310"/>
    <mergeCell ref="C309:C310"/>
    <mergeCell ref="D309:D310"/>
    <mergeCell ref="E309:E310"/>
    <mergeCell ref="G309:G310"/>
    <mergeCell ref="H309:H310"/>
    <mergeCell ref="A300:A363"/>
    <mergeCell ref="B307:B308"/>
    <mergeCell ref="C307:C308"/>
    <mergeCell ref="D307:D308"/>
    <mergeCell ref="E307:E308"/>
    <mergeCell ref="H307:H308"/>
    <mergeCell ref="B319:B320"/>
    <mergeCell ref="C319:C320"/>
    <mergeCell ref="D319:D320"/>
    <mergeCell ref="E319:E320"/>
    <mergeCell ref="B327:B328"/>
    <mergeCell ref="C327:C328"/>
    <mergeCell ref="D327:D328"/>
    <mergeCell ref="E327:E328"/>
    <mergeCell ref="B330:B331"/>
    <mergeCell ref="C330:C331"/>
    <mergeCell ref="D330:D331"/>
    <mergeCell ref="E330:E331"/>
    <mergeCell ref="B323:B324"/>
    <mergeCell ref="C323:C324"/>
    <mergeCell ref="D323:D324"/>
    <mergeCell ref="H337:H338"/>
    <mergeCell ref="B335:B336"/>
    <mergeCell ref="C335:C336"/>
    <mergeCell ref="D335:D336"/>
    <mergeCell ref="E335:E336"/>
    <mergeCell ref="G335:G336"/>
    <mergeCell ref="H335:H336"/>
    <mergeCell ref="B333:B334"/>
    <mergeCell ref="C333:C334"/>
    <mergeCell ref="D333:D334"/>
    <mergeCell ref="E333:E334"/>
    <mergeCell ref="G333:G334"/>
    <mergeCell ref="H333:H334"/>
    <mergeCell ref="B321:B322"/>
    <mergeCell ref="C321:C322"/>
    <mergeCell ref="D321:D322"/>
    <mergeCell ref="E321:E322"/>
    <mergeCell ref="H321:H322"/>
    <mergeCell ref="D349:D350"/>
    <mergeCell ref="E349:E350"/>
    <mergeCell ref="G349:G350"/>
    <mergeCell ref="H349:H350"/>
    <mergeCell ref="B347:B348"/>
    <mergeCell ref="C347:C348"/>
    <mergeCell ref="D347:D348"/>
    <mergeCell ref="E347:E348"/>
    <mergeCell ref="G347:G348"/>
    <mergeCell ref="H347:H348"/>
    <mergeCell ref="B345:B346"/>
    <mergeCell ref="C345:C346"/>
    <mergeCell ref="D345:D346"/>
    <mergeCell ref="E345:E346"/>
    <mergeCell ref="G345:G346"/>
    <mergeCell ref="H345:H346"/>
    <mergeCell ref="E323:E324"/>
    <mergeCell ref="B325:B326"/>
    <mergeCell ref="C325:C326"/>
    <mergeCell ref="D325:D326"/>
    <mergeCell ref="E325:E326"/>
    <mergeCell ref="B340:B341"/>
    <mergeCell ref="C340:C341"/>
    <mergeCell ref="D340:D341"/>
    <mergeCell ref="E340:E341"/>
    <mergeCell ref="G340:G341"/>
    <mergeCell ref="H340:H341"/>
    <mergeCell ref="B337:B338"/>
    <mergeCell ref="C337:C338"/>
    <mergeCell ref="D337:D338"/>
    <mergeCell ref="E337:E338"/>
    <mergeCell ref="G337:G338"/>
    <mergeCell ref="B343:B344"/>
    <mergeCell ref="C343:C344"/>
    <mergeCell ref="D343:D344"/>
    <mergeCell ref="E343:E344"/>
    <mergeCell ref="G343:G344"/>
    <mergeCell ref="H343:H344"/>
    <mergeCell ref="B358:B359"/>
    <mergeCell ref="C358:C359"/>
    <mergeCell ref="D358:D359"/>
    <mergeCell ref="E358:E359"/>
    <mergeCell ref="G358:G359"/>
    <mergeCell ref="H358:H359"/>
    <mergeCell ref="B356:B357"/>
    <mergeCell ref="C356:C357"/>
    <mergeCell ref="D356:D357"/>
    <mergeCell ref="E356:E357"/>
    <mergeCell ref="G356:G357"/>
    <mergeCell ref="H356:H357"/>
    <mergeCell ref="B354:B355"/>
    <mergeCell ref="C354:C355"/>
    <mergeCell ref="D354:D355"/>
    <mergeCell ref="E354:E355"/>
    <mergeCell ref="G354:G355"/>
    <mergeCell ref="H354:H355"/>
    <mergeCell ref="B351:B352"/>
    <mergeCell ref="C351:C352"/>
    <mergeCell ref="D351:D352"/>
    <mergeCell ref="E351:E352"/>
    <mergeCell ref="G351:G352"/>
    <mergeCell ref="H351:H352"/>
    <mergeCell ref="B349:B350"/>
    <mergeCell ref="C349:C350"/>
    <mergeCell ref="H370:H371"/>
    <mergeCell ref="A365:A367"/>
    <mergeCell ref="B366:B367"/>
    <mergeCell ref="C366:C367"/>
    <mergeCell ref="D366:D367"/>
    <mergeCell ref="E366:E367"/>
    <mergeCell ref="G366:G367"/>
    <mergeCell ref="B362:B363"/>
    <mergeCell ref="C362:C363"/>
    <mergeCell ref="D362:D363"/>
    <mergeCell ref="E362:E363"/>
    <mergeCell ref="G362:G363"/>
    <mergeCell ref="H362:H363"/>
    <mergeCell ref="B392:B394"/>
    <mergeCell ref="C392:C394"/>
    <mergeCell ref="D392:D394"/>
    <mergeCell ref="E392:E394"/>
    <mergeCell ref="G392:G394"/>
    <mergeCell ref="H392:H394"/>
    <mergeCell ref="B383:B384"/>
    <mergeCell ref="C383:C384"/>
    <mergeCell ref="D383:D384"/>
    <mergeCell ref="E383:E384"/>
    <mergeCell ref="G383:G384"/>
    <mergeCell ref="B360:B361"/>
    <mergeCell ref="C360:C361"/>
    <mergeCell ref="D360:D361"/>
    <mergeCell ref="E360:E361"/>
    <mergeCell ref="G360:G361"/>
    <mergeCell ref="H360:H361"/>
    <mergeCell ref="B377:B378"/>
    <mergeCell ref="C377:C378"/>
    <mergeCell ref="D377:D378"/>
    <mergeCell ref="E377:E378"/>
    <mergeCell ref="G377:G378"/>
    <mergeCell ref="H377:H378"/>
    <mergeCell ref="B375:B376"/>
    <mergeCell ref="C375:C376"/>
    <mergeCell ref="D375:D376"/>
    <mergeCell ref="E375:E376"/>
    <mergeCell ref="G375:G376"/>
    <mergeCell ref="H375:H376"/>
    <mergeCell ref="B373:B374"/>
    <mergeCell ref="C373:C374"/>
    <mergeCell ref="D373:D374"/>
    <mergeCell ref="E373:E374"/>
    <mergeCell ref="G373:G374"/>
    <mergeCell ref="H373:H374"/>
    <mergeCell ref="H366:H367"/>
    <mergeCell ref="A369:H369"/>
    <mergeCell ref="A370:A433"/>
    <mergeCell ref="B370:B371"/>
    <mergeCell ref="C370:C371"/>
    <mergeCell ref="D370:D371"/>
    <mergeCell ref="E370:E371"/>
    <mergeCell ref="G370:G371"/>
    <mergeCell ref="B379:B380"/>
    <mergeCell ref="C379:C380"/>
    <mergeCell ref="D379:D380"/>
    <mergeCell ref="E379:E380"/>
    <mergeCell ref="G379:G380"/>
    <mergeCell ref="H379:H380"/>
    <mergeCell ref="B403:B404"/>
    <mergeCell ref="C403:C404"/>
    <mergeCell ref="D403:D404"/>
    <mergeCell ref="E403:E404"/>
    <mergeCell ref="G403:G404"/>
    <mergeCell ref="H403:H404"/>
    <mergeCell ref="B401:B402"/>
    <mergeCell ref="C401:C402"/>
    <mergeCell ref="D401:D402"/>
    <mergeCell ref="E401:E402"/>
    <mergeCell ref="G401:G402"/>
    <mergeCell ref="H401:H402"/>
    <mergeCell ref="B399:B400"/>
    <mergeCell ref="C399:C400"/>
    <mergeCell ref="D399:D400"/>
    <mergeCell ref="E399:E400"/>
    <mergeCell ref="G399:G400"/>
    <mergeCell ref="H399:H400"/>
    <mergeCell ref="B397:B398"/>
    <mergeCell ref="H409:H410"/>
    <mergeCell ref="B407:B408"/>
    <mergeCell ref="C407:C408"/>
    <mergeCell ref="D407:D408"/>
    <mergeCell ref="E407:E408"/>
    <mergeCell ref="G407:G408"/>
    <mergeCell ref="H407:H408"/>
    <mergeCell ref="B405:B406"/>
    <mergeCell ref="C405:C406"/>
    <mergeCell ref="D405:D406"/>
    <mergeCell ref="E405:E406"/>
    <mergeCell ref="G405:G406"/>
    <mergeCell ref="H405:H406"/>
    <mergeCell ref="H383:H384"/>
    <mergeCell ref="B381:B382"/>
    <mergeCell ref="C381:C382"/>
    <mergeCell ref="D381:D382"/>
    <mergeCell ref="E381:E382"/>
    <mergeCell ref="G381:G382"/>
    <mergeCell ref="H381:H382"/>
    <mergeCell ref="D419:D420"/>
    <mergeCell ref="E419:E420"/>
    <mergeCell ref="G419:G420"/>
    <mergeCell ref="H419:H420"/>
    <mergeCell ref="B417:B418"/>
    <mergeCell ref="C417:C418"/>
    <mergeCell ref="D417:D418"/>
    <mergeCell ref="E417:E418"/>
    <mergeCell ref="G417:G418"/>
    <mergeCell ref="H417:H418"/>
    <mergeCell ref="B415:B416"/>
    <mergeCell ref="C415:C416"/>
    <mergeCell ref="D415:D416"/>
    <mergeCell ref="E415:E416"/>
    <mergeCell ref="G415:G416"/>
    <mergeCell ref="H415:H416"/>
    <mergeCell ref="C397:C398"/>
    <mergeCell ref="D397:D398"/>
    <mergeCell ref="E397:E398"/>
    <mergeCell ref="G397:G398"/>
    <mergeCell ref="H397:H398"/>
    <mergeCell ref="B411:B412"/>
    <mergeCell ref="C411:C412"/>
    <mergeCell ref="D411:D412"/>
    <mergeCell ref="E411:E412"/>
    <mergeCell ref="G411:G412"/>
    <mergeCell ref="H411:H412"/>
    <mergeCell ref="B409:B410"/>
    <mergeCell ref="C409:C410"/>
    <mergeCell ref="D409:D410"/>
    <mergeCell ref="E409:E410"/>
    <mergeCell ref="G409:G410"/>
    <mergeCell ref="B413:B414"/>
    <mergeCell ref="C413:C414"/>
    <mergeCell ref="D413:D414"/>
    <mergeCell ref="E413:E414"/>
    <mergeCell ref="G413:G414"/>
    <mergeCell ref="H413:H414"/>
    <mergeCell ref="B427:B428"/>
    <mergeCell ref="C427:C428"/>
    <mergeCell ref="D427:D428"/>
    <mergeCell ref="E427:E428"/>
    <mergeCell ref="G427:G428"/>
    <mergeCell ref="H427:H428"/>
    <mergeCell ref="B425:B426"/>
    <mergeCell ref="C425:C426"/>
    <mergeCell ref="D425:D426"/>
    <mergeCell ref="E425:E426"/>
    <mergeCell ref="G425:G426"/>
    <mergeCell ref="H425:H426"/>
    <mergeCell ref="B423:B424"/>
    <mergeCell ref="C423:C424"/>
    <mergeCell ref="D423:D424"/>
    <mergeCell ref="E423:E424"/>
    <mergeCell ref="G423:G424"/>
    <mergeCell ref="H423:H424"/>
    <mergeCell ref="B421:B422"/>
    <mergeCell ref="C421:C422"/>
    <mergeCell ref="D421:D422"/>
    <mergeCell ref="E421:E422"/>
    <mergeCell ref="G421:G422"/>
    <mergeCell ref="H421:H422"/>
    <mergeCell ref="B419:B420"/>
    <mergeCell ref="C419:C420"/>
    <mergeCell ref="H436:H437"/>
    <mergeCell ref="A438:A451"/>
    <mergeCell ref="B441:B444"/>
    <mergeCell ref="C441:C444"/>
    <mergeCell ref="D441:D444"/>
    <mergeCell ref="E441:E444"/>
    <mergeCell ref="B445:B447"/>
    <mergeCell ref="C445:C447"/>
    <mergeCell ref="A434:A437"/>
    <mergeCell ref="B436:B437"/>
    <mergeCell ref="C436:C437"/>
    <mergeCell ref="D436:D437"/>
    <mergeCell ref="E436:E437"/>
    <mergeCell ref="G436:G437"/>
    <mergeCell ref="B431:B432"/>
    <mergeCell ref="C431:C432"/>
    <mergeCell ref="D431:D432"/>
    <mergeCell ref="E431:E432"/>
    <mergeCell ref="G431:G432"/>
    <mergeCell ref="H431:H432"/>
    <mergeCell ref="B429:B430"/>
    <mergeCell ref="C429:C430"/>
    <mergeCell ref="D429:D430"/>
    <mergeCell ref="E429:E430"/>
    <mergeCell ref="G429:G430"/>
    <mergeCell ref="H429:H430"/>
    <mergeCell ref="A452:H452"/>
    <mergeCell ref="A453:A497"/>
    <mergeCell ref="B454:B457"/>
    <mergeCell ref="C454:C457"/>
    <mergeCell ref="D454:D457"/>
    <mergeCell ref="E454:E457"/>
    <mergeCell ref="G454:G455"/>
    <mergeCell ref="H454:H457"/>
    <mergeCell ref="B464:B467"/>
    <mergeCell ref="C464:C467"/>
    <mergeCell ref="D445:D447"/>
    <mergeCell ref="E445:E447"/>
    <mergeCell ref="B448:B451"/>
    <mergeCell ref="C448:C451"/>
    <mergeCell ref="D448:D451"/>
    <mergeCell ref="E448:E451"/>
    <mergeCell ref="D464:D467"/>
    <mergeCell ref="E464:E467"/>
    <mergeCell ref="H464:H467"/>
    <mergeCell ref="B468:B471"/>
    <mergeCell ref="C468:C471"/>
    <mergeCell ref="D468:D471"/>
    <mergeCell ref="E468:E471"/>
    <mergeCell ref="H468:H471"/>
    <mergeCell ref="G456:G457"/>
    <mergeCell ref="B460:B463"/>
    <mergeCell ref="C460:C463"/>
    <mergeCell ref="D460:D463"/>
    <mergeCell ref="E460:E463"/>
    <mergeCell ref="H460:H463"/>
    <mergeCell ref="B480:B483"/>
    <mergeCell ref="C480:C483"/>
    <mergeCell ref="D480:D483"/>
    <mergeCell ref="E480:E483"/>
    <mergeCell ref="H480:H483"/>
    <mergeCell ref="B476:B479"/>
    <mergeCell ref="C476:C479"/>
    <mergeCell ref="D476:D479"/>
    <mergeCell ref="E476:E479"/>
    <mergeCell ref="H476:H479"/>
    <mergeCell ref="B472:B475"/>
    <mergeCell ref="C472:C475"/>
    <mergeCell ref="D472:D475"/>
    <mergeCell ref="E472:E475"/>
    <mergeCell ref="H472:H475"/>
    <mergeCell ref="B492:B494"/>
    <mergeCell ref="C492:C494"/>
    <mergeCell ref="D492:D494"/>
    <mergeCell ref="E492:E494"/>
    <mergeCell ref="H492:H494"/>
    <mergeCell ref="B488:B491"/>
    <mergeCell ref="C488:C491"/>
    <mergeCell ref="D488:D491"/>
    <mergeCell ref="E488:E491"/>
    <mergeCell ref="H488:H491"/>
    <mergeCell ref="B484:B487"/>
    <mergeCell ref="C484:C487"/>
    <mergeCell ref="D484:D487"/>
    <mergeCell ref="E484:E487"/>
    <mergeCell ref="H484:H487"/>
    <mergeCell ref="H499:H500"/>
    <mergeCell ref="A503:A504"/>
    <mergeCell ref="B503:B504"/>
    <mergeCell ref="C503:C504"/>
    <mergeCell ref="D503:D504"/>
    <mergeCell ref="E503:E504"/>
    <mergeCell ref="B495:B496"/>
    <mergeCell ref="C495:C496"/>
    <mergeCell ref="D495:D496"/>
    <mergeCell ref="E495:E496"/>
    <mergeCell ref="A498:A502"/>
    <mergeCell ref="B499:B500"/>
    <mergeCell ref="C499:C500"/>
    <mergeCell ref="D499:D500"/>
    <mergeCell ref="E499:E500"/>
    <mergeCell ref="B511:B513"/>
    <mergeCell ref="C511:C513"/>
    <mergeCell ref="D511:D513"/>
    <mergeCell ref="E511:E513"/>
    <mergeCell ref="H512:H513"/>
    <mergeCell ref="A505:A513"/>
    <mergeCell ref="B505:B507"/>
    <mergeCell ref="C505:C507"/>
    <mergeCell ref="D505:D507"/>
    <mergeCell ref="E505:E507"/>
    <mergeCell ref="B508:B510"/>
    <mergeCell ref="C508:C510"/>
    <mergeCell ref="D508:D510"/>
    <mergeCell ref="E508:E510"/>
    <mergeCell ref="G522:G523"/>
    <mergeCell ref="A524:A527"/>
    <mergeCell ref="B524:B527"/>
    <mergeCell ref="C524:C527"/>
    <mergeCell ref="D524:D527"/>
    <mergeCell ref="E524:E527"/>
    <mergeCell ref="G524:G525"/>
    <mergeCell ref="H524:H527"/>
    <mergeCell ref="G516:G517"/>
    <mergeCell ref="H516:H519"/>
    <mergeCell ref="G518:G519"/>
    <mergeCell ref="B520:B523"/>
    <mergeCell ref="C520:C523"/>
    <mergeCell ref="D520:D523"/>
    <mergeCell ref="E520:E523"/>
    <mergeCell ref="G520:G521"/>
    <mergeCell ref="H520:H523"/>
    <mergeCell ref="A514:A523"/>
    <mergeCell ref="B514:B515"/>
    <mergeCell ref="C514:C515"/>
    <mergeCell ref="D514:D515"/>
    <mergeCell ref="E514:E515"/>
    <mergeCell ref="B516:B519"/>
    <mergeCell ref="C516:C519"/>
    <mergeCell ref="D516:D519"/>
    <mergeCell ref="E516:E519"/>
    <mergeCell ref="G534:G535"/>
    <mergeCell ref="A536:A538"/>
    <mergeCell ref="B537:B538"/>
    <mergeCell ref="C537:C538"/>
    <mergeCell ref="D537:D538"/>
    <mergeCell ref="E537:E538"/>
    <mergeCell ref="H528:H531"/>
    <mergeCell ref="G530:G531"/>
    <mergeCell ref="A532:A535"/>
    <mergeCell ref="B532:B535"/>
    <mergeCell ref="C532:C535"/>
    <mergeCell ref="D532:D535"/>
    <mergeCell ref="E532:E535"/>
    <mergeCell ref="H532:H535"/>
    <mergeCell ref="G526:G527"/>
    <mergeCell ref="A528:A531"/>
    <mergeCell ref="B528:B531"/>
    <mergeCell ref="C528:C531"/>
    <mergeCell ref="D528:D531"/>
    <mergeCell ref="E528:E531"/>
    <mergeCell ref="G528:G529"/>
    <mergeCell ref="B545:C545"/>
    <mergeCell ref="A546:H546"/>
    <mergeCell ref="A547:A548"/>
    <mergeCell ref="A549:H549"/>
    <mergeCell ref="A550:A647"/>
    <mergeCell ref="B552:B553"/>
    <mergeCell ref="C552:C553"/>
    <mergeCell ref="D552:D553"/>
    <mergeCell ref="E552:E553"/>
    <mergeCell ref="B564:B565"/>
    <mergeCell ref="A540:H540"/>
    <mergeCell ref="A541:A544"/>
    <mergeCell ref="B541:C544"/>
    <mergeCell ref="D541:D544"/>
    <mergeCell ref="E541:E544"/>
    <mergeCell ref="F541:F544"/>
    <mergeCell ref="G541:G544"/>
    <mergeCell ref="H541:H544"/>
    <mergeCell ref="C564:C565"/>
    <mergeCell ref="D564:D565"/>
    <mergeCell ref="E564:E565"/>
    <mergeCell ref="H564:H565"/>
    <mergeCell ref="B579:B580"/>
    <mergeCell ref="C579:C580"/>
    <mergeCell ref="D579:D580"/>
    <mergeCell ref="E579:E580"/>
    <mergeCell ref="B558:B559"/>
    <mergeCell ref="C558:C559"/>
    <mergeCell ref="D558:D559"/>
    <mergeCell ref="E558:E559"/>
    <mergeCell ref="H558:H559"/>
    <mergeCell ref="B604:B605"/>
    <mergeCell ref="C604:C605"/>
    <mergeCell ref="D604:D605"/>
    <mergeCell ref="E604:E605"/>
    <mergeCell ref="B606:B607"/>
    <mergeCell ref="C606:C607"/>
    <mergeCell ref="D606:D607"/>
    <mergeCell ref="E606:E607"/>
    <mergeCell ref="B600:B601"/>
    <mergeCell ref="C600:C601"/>
    <mergeCell ref="D600:D601"/>
    <mergeCell ref="E600:E601"/>
    <mergeCell ref="B602:B603"/>
    <mergeCell ref="C602:C603"/>
    <mergeCell ref="D602:D603"/>
    <mergeCell ref="E602:E603"/>
    <mergeCell ref="B619:B620"/>
    <mergeCell ref="C619:C620"/>
    <mergeCell ref="D619:D620"/>
    <mergeCell ref="E619:E620"/>
    <mergeCell ref="B612:B613"/>
    <mergeCell ref="C612:C613"/>
    <mergeCell ref="D612:D613"/>
    <mergeCell ref="E612:E613"/>
    <mergeCell ref="B617:B618"/>
    <mergeCell ref="C617:C618"/>
    <mergeCell ref="D617:D618"/>
    <mergeCell ref="E617:E618"/>
    <mergeCell ref="H617:H618"/>
    <mergeCell ref="B608:B609"/>
    <mergeCell ref="C608:C609"/>
    <mergeCell ref="D608:D609"/>
    <mergeCell ref="E608:E609"/>
    <mergeCell ref="B610:B611"/>
    <mergeCell ref="C610:C611"/>
    <mergeCell ref="D610:D611"/>
    <mergeCell ref="E610:E611"/>
    <mergeCell ref="A655:A656"/>
    <mergeCell ref="A657:A658"/>
    <mergeCell ref="B657:B658"/>
    <mergeCell ref="C657:C658"/>
    <mergeCell ref="D657:D658"/>
    <mergeCell ref="E657:E658"/>
    <mergeCell ref="A653:A654"/>
    <mergeCell ref="B653:B654"/>
    <mergeCell ref="C653:C654"/>
    <mergeCell ref="D653:D654"/>
    <mergeCell ref="E653:E654"/>
    <mergeCell ref="G653:G654"/>
    <mergeCell ref="H653:H654"/>
    <mergeCell ref="A648:A649"/>
    <mergeCell ref="A650:A652"/>
    <mergeCell ref="B650:B651"/>
    <mergeCell ref="C650:C651"/>
    <mergeCell ref="D650:D651"/>
    <mergeCell ref="E650:E651"/>
    <mergeCell ref="B668:B669"/>
    <mergeCell ref="C668:C669"/>
    <mergeCell ref="D668:D669"/>
    <mergeCell ref="E668:E669"/>
    <mergeCell ref="D663:D664"/>
    <mergeCell ref="E663:E664"/>
    <mergeCell ref="G663:G664"/>
    <mergeCell ref="H663:H664"/>
    <mergeCell ref="A666:A670"/>
    <mergeCell ref="B666:B667"/>
    <mergeCell ref="C666:C667"/>
    <mergeCell ref="D666:D667"/>
    <mergeCell ref="E666:E667"/>
    <mergeCell ref="A660:A665"/>
    <mergeCell ref="B661:B662"/>
    <mergeCell ref="C661:C662"/>
    <mergeCell ref="D661:D662"/>
    <mergeCell ref="E661:E662"/>
    <mergeCell ref="G661:G662"/>
    <mergeCell ref="H661:H662"/>
    <mergeCell ref="B663:B664"/>
    <mergeCell ref="C663:C664"/>
    <mergeCell ref="A680:A681"/>
    <mergeCell ref="B680:B681"/>
    <mergeCell ref="C680:C681"/>
    <mergeCell ref="D680:D681"/>
    <mergeCell ref="E680:E681"/>
    <mergeCell ref="H680:H681"/>
    <mergeCell ref="A672:A679"/>
    <mergeCell ref="B672:B673"/>
    <mergeCell ref="C672:C673"/>
    <mergeCell ref="D672:D673"/>
    <mergeCell ref="E672:E673"/>
    <mergeCell ref="B676:B677"/>
    <mergeCell ref="C676:C677"/>
    <mergeCell ref="D676:D677"/>
    <mergeCell ref="E676:E677"/>
    <mergeCell ref="B691:B692"/>
    <mergeCell ref="C691:C692"/>
    <mergeCell ref="D691:D692"/>
    <mergeCell ref="E691:E692"/>
    <mergeCell ref="H691:H692"/>
    <mergeCell ref="B687:B688"/>
    <mergeCell ref="C687:C688"/>
    <mergeCell ref="D687:D688"/>
    <mergeCell ref="E687:E688"/>
    <mergeCell ref="A682:A683"/>
    <mergeCell ref="A684:A692"/>
    <mergeCell ref="B685:B686"/>
    <mergeCell ref="C685:C686"/>
    <mergeCell ref="D685:D686"/>
    <mergeCell ref="E685:E686"/>
    <mergeCell ref="B689:B690"/>
    <mergeCell ref="C689:C690"/>
    <mergeCell ref="D689:D690"/>
    <mergeCell ref="E689:E690"/>
    <mergeCell ref="E702:E703"/>
    <mergeCell ref="B704:B705"/>
    <mergeCell ref="C704:C705"/>
    <mergeCell ref="D704:D705"/>
    <mergeCell ref="E704:E705"/>
    <mergeCell ref="A696:A697"/>
    <mergeCell ref="A699:A700"/>
    <mergeCell ref="A701:A708"/>
    <mergeCell ref="B702:B703"/>
    <mergeCell ref="C702:C703"/>
    <mergeCell ref="D702:D703"/>
    <mergeCell ref="A693:A695"/>
    <mergeCell ref="B693:B694"/>
    <mergeCell ref="C693:C694"/>
    <mergeCell ref="D693:D694"/>
    <mergeCell ref="E693:E694"/>
    <mergeCell ref="A715:A716"/>
    <mergeCell ref="B715:B716"/>
    <mergeCell ref="C715:C716"/>
    <mergeCell ref="D715:D716"/>
    <mergeCell ref="E715:E716"/>
    <mergeCell ref="B713:B714"/>
    <mergeCell ref="C713:C714"/>
    <mergeCell ref="D713:D714"/>
    <mergeCell ref="E713:E714"/>
    <mergeCell ref="A710:A714"/>
    <mergeCell ref="B710:B711"/>
    <mergeCell ref="C710:C711"/>
    <mergeCell ref="D710:D711"/>
    <mergeCell ref="E710:E711"/>
    <mergeCell ref="H710:H711"/>
    <mergeCell ref="A723:A729"/>
    <mergeCell ref="B724:B725"/>
    <mergeCell ref="C724:C725"/>
    <mergeCell ref="D724:D725"/>
    <mergeCell ref="E724:E725"/>
    <mergeCell ref="A721:A722"/>
    <mergeCell ref="B721:B722"/>
    <mergeCell ref="C721:C722"/>
    <mergeCell ref="D721:D722"/>
    <mergeCell ref="E721:E722"/>
    <mergeCell ref="A717:A720"/>
    <mergeCell ref="B718:B719"/>
    <mergeCell ref="C718:C719"/>
    <mergeCell ref="D718:D719"/>
    <mergeCell ref="E718:E719"/>
    <mergeCell ref="A736:A739"/>
    <mergeCell ref="B737:B738"/>
    <mergeCell ref="C737:C738"/>
    <mergeCell ref="D737:D738"/>
    <mergeCell ref="E737:E738"/>
    <mergeCell ref="H731:H732"/>
    <mergeCell ref="B733:B734"/>
    <mergeCell ref="C733:C734"/>
    <mergeCell ref="D733:D734"/>
    <mergeCell ref="E733:E734"/>
    <mergeCell ref="G733:G734"/>
    <mergeCell ref="H733:H734"/>
    <mergeCell ref="A731:A735"/>
    <mergeCell ref="B731:B732"/>
    <mergeCell ref="C731:C732"/>
    <mergeCell ref="D731:D732"/>
    <mergeCell ref="E731:E732"/>
    <mergeCell ref="G731:G732"/>
    <mergeCell ref="A748:A753"/>
    <mergeCell ref="B750:B751"/>
    <mergeCell ref="C750:C751"/>
    <mergeCell ref="D750:D751"/>
    <mergeCell ref="E750:E751"/>
    <mergeCell ref="H750:H751"/>
    <mergeCell ref="H741:H742"/>
    <mergeCell ref="A743:A747"/>
    <mergeCell ref="B746:B747"/>
    <mergeCell ref="C746:C747"/>
    <mergeCell ref="D746:D747"/>
    <mergeCell ref="E746:E747"/>
    <mergeCell ref="A740:A742"/>
    <mergeCell ref="B741:B742"/>
    <mergeCell ref="C741:C742"/>
    <mergeCell ref="D741:D742"/>
    <mergeCell ref="E741:E742"/>
    <mergeCell ref="G741:G742"/>
    <mergeCell ref="A758:A759"/>
    <mergeCell ref="B758:B759"/>
    <mergeCell ref="C758:C759"/>
    <mergeCell ref="D758:D759"/>
    <mergeCell ref="E758:E759"/>
    <mergeCell ref="A756:A757"/>
    <mergeCell ref="B756:B757"/>
    <mergeCell ref="C756:C757"/>
    <mergeCell ref="D756:D757"/>
    <mergeCell ref="E756:E757"/>
    <mergeCell ref="A754:A755"/>
    <mergeCell ref="B754:B755"/>
    <mergeCell ref="C754:C755"/>
    <mergeCell ref="D754:D755"/>
    <mergeCell ref="E754:E755"/>
    <mergeCell ref="A772:A778"/>
    <mergeCell ref="B775:B776"/>
    <mergeCell ref="C775:C776"/>
    <mergeCell ref="D775:D776"/>
    <mergeCell ref="E775:E776"/>
    <mergeCell ref="B766:B767"/>
    <mergeCell ref="C766:C767"/>
    <mergeCell ref="D766:D767"/>
    <mergeCell ref="E766:E767"/>
    <mergeCell ref="A760:A763"/>
    <mergeCell ref="A764:A771"/>
    <mergeCell ref="B764:B765"/>
    <mergeCell ref="C764:C765"/>
    <mergeCell ref="D764:D765"/>
    <mergeCell ref="E764:E765"/>
    <mergeCell ref="B769:B770"/>
    <mergeCell ref="C769:C770"/>
    <mergeCell ref="D769:D770"/>
    <mergeCell ref="E769:E770"/>
    <mergeCell ref="A786:A788"/>
    <mergeCell ref="B787:B788"/>
    <mergeCell ref="C787:C788"/>
    <mergeCell ref="D787:D788"/>
    <mergeCell ref="E787:E788"/>
    <mergeCell ref="B784:B785"/>
    <mergeCell ref="C784:C785"/>
    <mergeCell ref="D784:D785"/>
    <mergeCell ref="E784:E785"/>
    <mergeCell ref="A779:A785"/>
    <mergeCell ref="B780:B781"/>
    <mergeCell ref="C780:C781"/>
    <mergeCell ref="D780:D781"/>
    <mergeCell ref="E780:E781"/>
    <mergeCell ref="B782:B783"/>
    <mergeCell ref="C782:C783"/>
    <mergeCell ref="D782:D783"/>
    <mergeCell ref="E782:E783"/>
    <mergeCell ref="A799:A806"/>
    <mergeCell ref="A807:A811"/>
    <mergeCell ref="B807:B808"/>
    <mergeCell ref="C807:C808"/>
    <mergeCell ref="D807:D808"/>
    <mergeCell ref="E807:E808"/>
    <mergeCell ref="A792:A793"/>
    <mergeCell ref="A795:A796"/>
    <mergeCell ref="B795:B796"/>
    <mergeCell ref="C795:C796"/>
    <mergeCell ref="D795:D796"/>
    <mergeCell ref="E795:E796"/>
    <mergeCell ref="A789:A791"/>
    <mergeCell ref="B790:B791"/>
    <mergeCell ref="C790:C791"/>
    <mergeCell ref="D790:D791"/>
    <mergeCell ref="E790:E791"/>
    <mergeCell ref="A821:A823"/>
    <mergeCell ref="B822:B823"/>
    <mergeCell ref="C822:C823"/>
    <mergeCell ref="D822:D823"/>
    <mergeCell ref="E822:E823"/>
    <mergeCell ref="B819:B820"/>
    <mergeCell ref="C819:C820"/>
    <mergeCell ref="D819:D820"/>
    <mergeCell ref="E819:E820"/>
    <mergeCell ref="G819:G820"/>
    <mergeCell ref="H819:H820"/>
    <mergeCell ref="A812:A814"/>
    <mergeCell ref="A816:A820"/>
    <mergeCell ref="B816:B817"/>
    <mergeCell ref="C816:C817"/>
    <mergeCell ref="D816:D817"/>
    <mergeCell ref="E816:E817"/>
    <mergeCell ref="A838:A840"/>
    <mergeCell ref="B838:B839"/>
    <mergeCell ref="C838:C839"/>
    <mergeCell ref="D838:D839"/>
    <mergeCell ref="E838:E839"/>
    <mergeCell ref="B831:B832"/>
    <mergeCell ref="C831:C832"/>
    <mergeCell ref="D831:D832"/>
    <mergeCell ref="E831:E832"/>
    <mergeCell ref="A824:A826"/>
    <mergeCell ref="A827:A837"/>
    <mergeCell ref="B827:B828"/>
    <mergeCell ref="C827:C828"/>
    <mergeCell ref="D827:D828"/>
    <mergeCell ref="E827:E828"/>
    <mergeCell ref="B851:B852"/>
    <mergeCell ref="C851:C852"/>
    <mergeCell ref="D851:D852"/>
    <mergeCell ref="E851:E852"/>
    <mergeCell ref="E853:E854"/>
    <mergeCell ref="B855:B856"/>
    <mergeCell ref="C855:C856"/>
    <mergeCell ref="D855:D856"/>
    <mergeCell ref="E855:E856"/>
    <mergeCell ref="G843:G844"/>
    <mergeCell ref="H843:H844"/>
    <mergeCell ref="A845:A861"/>
    <mergeCell ref="B845:B846"/>
    <mergeCell ref="C845:C846"/>
    <mergeCell ref="D845:D846"/>
    <mergeCell ref="E845:E846"/>
    <mergeCell ref="B853:B854"/>
    <mergeCell ref="C853:C854"/>
    <mergeCell ref="D853:D854"/>
    <mergeCell ref="A841:A844"/>
    <mergeCell ref="B841:B842"/>
    <mergeCell ref="C841:C842"/>
    <mergeCell ref="D841:D842"/>
    <mergeCell ref="E841:E842"/>
    <mergeCell ref="B843:B844"/>
    <mergeCell ref="C843:C844"/>
    <mergeCell ref="D843:D844"/>
    <mergeCell ref="E843:E844"/>
    <mergeCell ref="A867:A872"/>
    <mergeCell ref="B867:B868"/>
    <mergeCell ref="C867:C868"/>
    <mergeCell ref="D867:D868"/>
    <mergeCell ref="E867:E868"/>
    <mergeCell ref="B869:B870"/>
    <mergeCell ref="C869:C870"/>
    <mergeCell ref="D869:D870"/>
    <mergeCell ref="E869:E870"/>
    <mergeCell ref="B864:B865"/>
    <mergeCell ref="C864:C865"/>
    <mergeCell ref="D864:D865"/>
    <mergeCell ref="E864:E865"/>
    <mergeCell ref="B857:B858"/>
    <mergeCell ref="C857:C858"/>
    <mergeCell ref="D857:D858"/>
    <mergeCell ref="E857:E858"/>
    <mergeCell ref="A862:A866"/>
    <mergeCell ref="B862:B863"/>
    <mergeCell ref="C862:C863"/>
    <mergeCell ref="D862:D863"/>
    <mergeCell ref="E862:E863"/>
    <mergeCell ref="B884:B885"/>
    <mergeCell ref="C884:C885"/>
    <mergeCell ref="D884:D885"/>
    <mergeCell ref="E884:E885"/>
    <mergeCell ref="A887:A894"/>
    <mergeCell ref="B888:B889"/>
    <mergeCell ref="C888:C889"/>
    <mergeCell ref="D888:D889"/>
    <mergeCell ref="E888:E889"/>
    <mergeCell ref="D878:D879"/>
    <mergeCell ref="E878:E879"/>
    <mergeCell ref="H878:H879"/>
    <mergeCell ref="A882:A886"/>
    <mergeCell ref="B882:B883"/>
    <mergeCell ref="C882:C883"/>
    <mergeCell ref="D882:D883"/>
    <mergeCell ref="E882:E883"/>
    <mergeCell ref="A873:A880"/>
    <mergeCell ref="B876:B877"/>
    <mergeCell ref="C876:C877"/>
    <mergeCell ref="D876:D877"/>
    <mergeCell ref="E876:E877"/>
    <mergeCell ref="H876:H877"/>
    <mergeCell ref="B878:B879"/>
    <mergeCell ref="C878:C879"/>
    <mergeCell ref="A903:A908"/>
    <mergeCell ref="B905:B906"/>
    <mergeCell ref="C905:C906"/>
    <mergeCell ref="D905:D906"/>
    <mergeCell ref="E905:E906"/>
    <mergeCell ref="E898:E899"/>
    <mergeCell ref="B900:B901"/>
    <mergeCell ref="C900:C901"/>
    <mergeCell ref="D900:D901"/>
    <mergeCell ref="E900:E901"/>
    <mergeCell ref="A895:A902"/>
    <mergeCell ref="B895:B896"/>
    <mergeCell ref="C895:C896"/>
    <mergeCell ref="D895:D896"/>
    <mergeCell ref="E895:E896"/>
    <mergeCell ref="B898:B899"/>
    <mergeCell ref="C898:C899"/>
    <mergeCell ref="D898:D899"/>
    <mergeCell ref="A915:A918"/>
    <mergeCell ref="B915:B916"/>
    <mergeCell ref="C915:C916"/>
    <mergeCell ref="D915:D916"/>
    <mergeCell ref="E915:E916"/>
    <mergeCell ref="A913:A914"/>
    <mergeCell ref="B913:B914"/>
    <mergeCell ref="C913:C914"/>
    <mergeCell ref="D913:D914"/>
    <mergeCell ref="E913:E914"/>
    <mergeCell ref="A909:A912"/>
    <mergeCell ref="B909:B910"/>
    <mergeCell ref="C909:C910"/>
    <mergeCell ref="D909:D910"/>
    <mergeCell ref="E909:E910"/>
    <mergeCell ref="B911:B912"/>
    <mergeCell ref="C911:C912"/>
    <mergeCell ref="D911:D912"/>
    <mergeCell ref="E911:E912"/>
    <mergeCell ref="A927:A930"/>
    <mergeCell ref="B927:B928"/>
    <mergeCell ref="C927:C928"/>
    <mergeCell ref="D927:D928"/>
    <mergeCell ref="E927:E928"/>
    <mergeCell ref="G922:G923"/>
    <mergeCell ref="H922:H923"/>
    <mergeCell ref="A924:A926"/>
    <mergeCell ref="B925:B926"/>
    <mergeCell ref="C925:C926"/>
    <mergeCell ref="D925:D926"/>
    <mergeCell ref="E925:E926"/>
    <mergeCell ref="A919:A923"/>
    <mergeCell ref="B919:B920"/>
    <mergeCell ref="C919:C920"/>
    <mergeCell ref="D919:D920"/>
    <mergeCell ref="E919:E920"/>
    <mergeCell ref="B922:B923"/>
    <mergeCell ref="C922:C923"/>
    <mergeCell ref="D922:D923"/>
    <mergeCell ref="E922:E923"/>
    <mergeCell ref="A940:A943"/>
    <mergeCell ref="B940:B941"/>
    <mergeCell ref="C940:C941"/>
    <mergeCell ref="D940:D941"/>
    <mergeCell ref="E940:E941"/>
    <mergeCell ref="B935:B936"/>
    <mergeCell ref="C935:C936"/>
    <mergeCell ref="D935:D936"/>
    <mergeCell ref="E935:E936"/>
    <mergeCell ref="A931:A939"/>
    <mergeCell ref="B931:B932"/>
    <mergeCell ref="C931:C932"/>
    <mergeCell ref="D931:D932"/>
    <mergeCell ref="E931:E932"/>
    <mergeCell ref="B933:B934"/>
    <mergeCell ref="C933:C934"/>
    <mergeCell ref="D933:D934"/>
    <mergeCell ref="E933:E934"/>
    <mergeCell ref="B959:B960"/>
    <mergeCell ref="C959:C960"/>
    <mergeCell ref="D959:D960"/>
    <mergeCell ref="E959:E960"/>
    <mergeCell ref="A949:A960"/>
    <mergeCell ref="B951:B952"/>
    <mergeCell ref="C951:C952"/>
    <mergeCell ref="D951:D952"/>
    <mergeCell ref="E951:E952"/>
    <mergeCell ref="B957:B958"/>
    <mergeCell ref="C957:C958"/>
    <mergeCell ref="D957:D958"/>
    <mergeCell ref="E957:E958"/>
    <mergeCell ref="A944:A947"/>
    <mergeCell ref="B944:B945"/>
    <mergeCell ref="C944:C945"/>
    <mergeCell ref="D944:D945"/>
    <mergeCell ref="E944:E945"/>
    <mergeCell ref="D985:D987"/>
    <mergeCell ref="A974:H974"/>
    <mergeCell ref="A975:A976"/>
    <mergeCell ref="B975:C976"/>
    <mergeCell ref="D975:D976"/>
    <mergeCell ref="E975:E976"/>
    <mergeCell ref="F975:F976"/>
    <mergeCell ref="G975:G976"/>
    <mergeCell ref="H975:H976"/>
    <mergeCell ref="B1009:B1011"/>
    <mergeCell ref="C1009:C1011"/>
    <mergeCell ref="D1009:D1011"/>
    <mergeCell ref="E1009:E1011"/>
    <mergeCell ref="A962:A963"/>
    <mergeCell ref="B962:B963"/>
    <mergeCell ref="C962:C963"/>
    <mergeCell ref="D962:D963"/>
    <mergeCell ref="E962:E963"/>
    <mergeCell ref="A964:A969"/>
    <mergeCell ref="B964:B965"/>
    <mergeCell ref="C964:C965"/>
    <mergeCell ref="D964:D965"/>
    <mergeCell ref="E964:E965"/>
    <mergeCell ref="H964:H965"/>
    <mergeCell ref="B991:B993"/>
    <mergeCell ref="C991:C993"/>
    <mergeCell ref="D991:D993"/>
    <mergeCell ref="E991:E993"/>
    <mergeCell ref="B994:B996"/>
    <mergeCell ref="C994:C996"/>
    <mergeCell ref="D994:D996"/>
    <mergeCell ref="E994:E996"/>
    <mergeCell ref="E985:E987"/>
    <mergeCell ref="B988:B990"/>
    <mergeCell ref="C988:C990"/>
    <mergeCell ref="D988:D990"/>
    <mergeCell ref="E988:E990"/>
    <mergeCell ref="B982:B984"/>
    <mergeCell ref="C982:C984"/>
    <mergeCell ref="D982:D984"/>
    <mergeCell ref="E982:E984"/>
    <mergeCell ref="B977:C977"/>
    <mergeCell ref="A978:H978"/>
    <mergeCell ref="A979:A1011"/>
    <mergeCell ref="B979:B981"/>
    <mergeCell ref="C979:C981"/>
    <mergeCell ref="D979:D981"/>
    <mergeCell ref="E979:E981"/>
    <mergeCell ref="B985:B987"/>
    <mergeCell ref="C985:C987"/>
    <mergeCell ref="A1012:H1012"/>
    <mergeCell ref="B1003:B1005"/>
    <mergeCell ref="C1003:C1005"/>
    <mergeCell ref="D1003:D1005"/>
    <mergeCell ref="E1003:E1005"/>
    <mergeCell ref="B1006:B1008"/>
    <mergeCell ref="C1006:C1008"/>
    <mergeCell ref="D1006:D1008"/>
    <mergeCell ref="E1006:E1008"/>
    <mergeCell ref="B997:B999"/>
    <mergeCell ref="C997:C999"/>
    <mergeCell ref="D997:D999"/>
    <mergeCell ref="E997:E999"/>
    <mergeCell ref="B1000:B1002"/>
    <mergeCell ref="C1000:C1002"/>
    <mergeCell ref="D1000:D1002"/>
    <mergeCell ref="E1000:E1002"/>
    <mergeCell ref="B1020:B1021"/>
    <mergeCell ref="C1020:C1021"/>
    <mergeCell ref="D1020:D1021"/>
    <mergeCell ref="E1020:E1021"/>
    <mergeCell ref="B1022:B1023"/>
    <mergeCell ref="C1022:C1023"/>
    <mergeCell ref="D1022:D1023"/>
    <mergeCell ref="E1022:E1023"/>
    <mergeCell ref="B1018:B1019"/>
    <mergeCell ref="C1018:C1019"/>
    <mergeCell ref="D1018:D1019"/>
    <mergeCell ref="E1018:E1019"/>
    <mergeCell ref="A1013:A1039"/>
    <mergeCell ref="B1014:B1015"/>
    <mergeCell ref="C1014:C1015"/>
    <mergeCell ref="D1014:D1015"/>
    <mergeCell ref="E1014:E1015"/>
    <mergeCell ref="B1016:B1017"/>
    <mergeCell ref="C1016:C1017"/>
    <mergeCell ref="D1016:D1017"/>
    <mergeCell ref="E1016:E1017"/>
    <mergeCell ref="B1028:B1029"/>
    <mergeCell ref="C1028:C1029"/>
    <mergeCell ref="D1028:D1029"/>
    <mergeCell ref="E1028:E1029"/>
    <mergeCell ref="B1030:B1031"/>
    <mergeCell ref="C1030:C1031"/>
    <mergeCell ref="D1030:D1031"/>
    <mergeCell ref="E1030:E1031"/>
    <mergeCell ref="B1024:B1025"/>
    <mergeCell ref="C1024:C1025"/>
    <mergeCell ref="D1024:D1025"/>
    <mergeCell ref="E1024:E1025"/>
    <mergeCell ref="B1026:B1027"/>
    <mergeCell ref="C1026:C1027"/>
    <mergeCell ref="D1026:D1027"/>
    <mergeCell ref="E1026:E1027"/>
    <mergeCell ref="B1036:B1037"/>
    <mergeCell ref="C1036:C1037"/>
    <mergeCell ref="D1036:D1037"/>
    <mergeCell ref="E1036:E1037"/>
    <mergeCell ref="A1040:A1047"/>
    <mergeCell ref="B1040:B1042"/>
    <mergeCell ref="C1040:C1042"/>
    <mergeCell ref="D1040:D1042"/>
    <mergeCell ref="E1040:E1042"/>
    <mergeCell ref="B1032:B1033"/>
    <mergeCell ref="C1032:C1033"/>
    <mergeCell ref="D1032:D1033"/>
    <mergeCell ref="E1032:E1033"/>
    <mergeCell ref="B1034:B1035"/>
    <mergeCell ref="C1034:C1035"/>
    <mergeCell ref="D1034:D1035"/>
    <mergeCell ref="E1034:E1035"/>
    <mergeCell ref="B1050:B1051"/>
    <mergeCell ref="C1050:C1051"/>
    <mergeCell ref="D1050:D1051"/>
    <mergeCell ref="E1050:E1051"/>
    <mergeCell ref="B1046:B1047"/>
    <mergeCell ref="C1046:C1047"/>
    <mergeCell ref="D1046:D1047"/>
    <mergeCell ref="E1046:E1047"/>
    <mergeCell ref="A1048:A1051"/>
    <mergeCell ref="B1048:B1049"/>
    <mergeCell ref="C1048:C1049"/>
    <mergeCell ref="D1048:D1049"/>
    <mergeCell ref="E1048:E1049"/>
    <mergeCell ref="H1041:H1042"/>
    <mergeCell ref="B1043:B1045"/>
    <mergeCell ref="C1043:C1045"/>
    <mergeCell ref="D1043:D1045"/>
    <mergeCell ref="E1043:E1045"/>
    <mergeCell ref="H1044:H1045"/>
    <mergeCell ref="B1059:C1059"/>
    <mergeCell ref="A1060:H1060"/>
    <mergeCell ref="A1061:A1063"/>
    <mergeCell ref="A1064:H1064"/>
    <mergeCell ref="A1065:A1072"/>
    <mergeCell ref="B1066:B1068"/>
    <mergeCell ref="C1066:C1068"/>
    <mergeCell ref="D1066:D1068"/>
    <mergeCell ref="E1066:E1068"/>
    <mergeCell ref="G1066:G1068"/>
    <mergeCell ref="A1053:H1053"/>
    <mergeCell ref="A1055:A1058"/>
    <mergeCell ref="B1055:C1058"/>
    <mergeCell ref="D1055:D1058"/>
    <mergeCell ref="E1055:E1058"/>
    <mergeCell ref="F1055:F1058"/>
    <mergeCell ref="G1055:G1058"/>
    <mergeCell ref="H1055:H1058"/>
    <mergeCell ref="A1073:A1086"/>
    <mergeCell ref="B1073:B1076"/>
    <mergeCell ref="C1073:C1076"/>
    <mergeCell ref="D1073:D1076"/>
    <mergeCell ref="E1073:E1076"/>
    <mergeCell ref="G1073:G1076"/>
    <mergeCell ref="H1073:H1076"/>
    <mergeCell ref="B1077:B1078"/>
    <mergeCell ref="B1071:B1072"/>
    <mergeCell ref="C1071:C1072"/>
    <mergeCell ref="D1071:D1072"/>
    <mergeCell ref="E1071:E1072"/>
    <mergeCell ref="G1071:G1072"/>
    <mergeCell ref="H1071:H1072"/>
    <mergeCell ref="H1066:H1068"/>
    <mergeCell ref="B1069:B1070"/>
    <mergeCell ref="C1069:C1070"/>
    <mergeCell ref="D1069:D1070"/>
    <mergeCell ref="E1069:E1070"/>
    <mergeCell ref="B1084:B1086"/>
    <mergeCell ref="C1084:C1086"/>
    <mergeCell ref="D1084:D1086"/>
    <mergeCell ref="E1084:E1086"/>
    <mergeCell ref="G1084:G1085"/>
    <mergeCell ref="B1079:B1083"/>
    <mergeCell ref="C1079:C1083"/>
    <mergeCell ref="D1079:D1083"/>
    <mergeCell ref="E1079:E1083"/>
    <mergeCell ref="G1080:G1082"/>
    <mergeCell ref="H1081:H1083"/>
    <mergeCell ref="C1077:C1078"/>
    <mergeCell ref="D1077:D1078"/>
    <mergeCell ref="G1117:G1119"/>
    <mergeCell ref="H1117:H1119"/>
    <mergeCell ref="A1114:A1119"/>
    <mergeCell ref="B1114:B1116"/>
    <mergeCell ref="C1114:C1116"/>
    <mergeCell ref="D1114:D1116"/>
    <mergeCell ref="E1114:E1116"/>
    <mergeCell ref="B1117:B1119"/>
    <mergeCell ref="C1117:C1119"/>
    <mergeCell ref="D1117:D1119"/>
    <mergeCell ref="E1117:E1119"/>
    <mergeCell ref="H1108:H1109"/>
    <mergeCell ref="B1110:B1113"/>
    <mergeCell ref="C1110:C1113"/>
    <mergeCell ref="D1110:D1113"/>
    <mergeCell ref="E1110:E1113"/>
    <mergeCell ref="E1077:E1078"/>
    <mergeCell ref="G1077:G1078"/>
    <mergeCell ref="H1077:H1078"/>
    <mergeCell ref="H1087:H1090"/>
    <mergeCell ref="B1091:B1095"/>
    <mergeCell ref="C1091:C1095"/>
    <mergeCell ref="D1091:D1095"/>
    <mergeCell ref="E1091:E1095"/>
    <mergeCell ref="H1092:H1093"/>
    <mergeCell ref="H1094:H1095"/>
    <mergeCell ref="A1087:A1098"/>
    <mergeCell ref="B1087:B1090"/>
    <mergeCell ref="C1087:C1090"/>
    <mergeCell ref="D1087:D1090"/>
    <mergeCell ref="E1087:E1090"/>
    <mergeCell ref="G1087:G1090"/>
    <mergeCell ref="G1110:G1113"/>
    <mergeCell ref="H1099:H1100"/>
    <mergeCell ref="B1101:B1106"/>
    <mergeCell ref="C1101:C1106"/>
    <mergeCell ref="D1101:D1106"/>
    <mergeCell ref="E1101:E1106"/>
    <mergeCell ref="H1104:H1106"/>
    <mergeCell ref="G1096:G1098"/>
    <mergeCell ref="A1099:A1113"/>
    <mergeCell ref="B1099:B1100"/>
    <mergeCell ref="C1099:C1100"/>
    <mergeCell ref="D1099:D1100"/>
    <mergeCell ref="E1099:E1100"/>
    <mergeCell ref="B1107:B1109"/>
    <mergeCell ref="C1107:C1109"/>
    <mergeCell ref="D1107:D1109"/>
    <mergeCell ref="E1107:E1109"/>
    <mergeCell ref="B1096:B1098"/>
    <mergeCell ref="C1096:C1098"/>
    <mergeCell ref="D1096:D1098"/>
    <mergeCell ref="E1096:E1098"/>
  </mergeCells>
  <pageMargins left="0.70866141732283472" right="0.70866141732283472" top="0.74803149606299213" bottom="0.74803149606299213" header="0.31496062992125984" footer="0.31496062992125984"/>
  <pageSetup paperSize="9" scale="44" fitToHeight="0" orientation="landscape" r:id="rId1"/>
  <rowBreaks count="15" manualBreakCount="15">
    <brk id="121" max="16383" man="1"/>
    <brk id="148" max="16383" man="1"/>
    <brk id="179" max="16383" man="1"/>
    <brk id="197" max="16383" man="1"/>
    <brk id="334" max="16383" man="1"/>
    <brk id="384" max="16383" man="1"/>
    <brk id="402" max="16383" man="1"/>
    <brk id="424" max="16383" man="1"/>
    <brk id="483" max="16383" man="1"/>
    <brk id="603" max="16383" man="1"/>
    <brk id="961" max="16383" man="1"/>
    <brk id="984" max="8" man="1"/>
    <brk id="1010" max="7" man="1"/>
    <brk id="1055" max="16383" man="1"/>
    <brk id="108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773"/>
  <sheetViews>
    <sheetView view="pageBreakPreview" zoomScale="80" zoomScaleNormal="100" zoomScaleSheetLayoutView="80" workbookViewId="0">
      <selection activeCell="C2407" sqref="C2407"/>
    </sheetView>
  </sheetViews>
  <sheetFormatPr defaultColWidth="21.85546875" defaultRowHeight="11.25" x14ac:dyDescent="0.2"/>
  <cols>
    <col min="1" max="1" width="28.28515625" style="15" customWidth="1"/>
    <col min="2" max="2" width="8.5703125" style="15" customWidth="1"/>
    <col min="3" max="3" width="36.42578125" style="12" customWidth="1"/>
    <col min="4" max="4" width="21.85546875" style="12"/>
    <col min="5" max="5" width="27.5703125" style="16" customWidth="1"/>
    <col min="6" max="6" width="27.5703125" style="17" customWidth="1"/>
    <col min="7" max="7" width="27.5703125" style="12" customWidth="1"/>
    <col min="8" max="8" width="44.7109375" style="18" customWidth="1"/>
    <col min="9" max="9" width="14.7109375" style="19" hidden="1" customWidth="1"/>
    <col min="10" max="10" width="14.42578125" style="12" hidden="1" customWidth="1"/>
    <col min="11" max="11" width="13.5703125" style="12" hidden="1" customWidth="1"/>
    <col min="12" max="12" width="11.85546875" style="12" hidden="1" customWidth="1"/>
    <col min="13" max="13" width="12.42578125" style="12" hidden="1" customWidth="1"/>
    <col min="14" max="14" width="21.85546875" style="21" hidden="1" customWidth="1"/>
    <col min="15" max="15" width="21.85546875" style="13" hidden="1" customWidth="1"/>
    <col min="16" max="28" width="21.85546875" style="12" hidden="1" customWidth="1"/>
    <col min="29" max="34" width="0" style="12" hidden="1" customWidth="1"/>
    <col min="35" max="16384" width="21.85546875" style="12"/>
  </cols>
  <sheetData>
    <row r="1" spans="1:15" ht="13.5" customHeight="1" x14ac:dyDescent="0.2">
      <c r="L1" s="20"/>
    </row>
    <row r="2" spans="1:15" ht="14.25" customHeight="1" x14ac:dyDescent="0.2">
      <c r="K2" s="22"/>
      <c r="L2" s="1401" t="s">
        <v>1398</v>
      </c>
      <c r="M2" s="1401"/>
    </row>
    <row r="3" spans="1:15" ht="12.75" customHeight="1" x14ac:dyDescent="0.2">
      <c r="K3" s="22"/>
      <c r="L3" s="1401"/>
      <c r="M3" s="1401"/>
    </row>
    <row r="4" spans="1:15" ht="12.75" customHeight="1" x14ac:dyDescent="0.2">
      <c r="K4" s="22"/>
      <c r="L4" s="1401"/>
      <c r="M4" s="1401"/>
    </row>
    <row r="5" spans="1:15" ht="11.25" customHeight="1" x14ac:dyDescent="0.2"/>
    <row r="6" spans="1:15" s="25" customFormat="1" ht="12.75" customHeight="1" x14ac:dyDescent="0.2">
      <c r="A6" s="1235" t="s">
        <v>1399</v>
      </c>
      <c r="B6" s="1235"/>
      <c r="C6" s="1235"/>
      <c r="D6" s="1235"/>
      <c r="E6" s="1235"/>
      <c r="F6" s="1235"/>
      <c r="G6" s="1235"/>
      <c r="H6" s="1235"/>
      <c r="I6" s="1235"/>
      <c r="J6" s="1235"/>
      <c r="K6" s="1235"/>
      <c r="L6" s="1235"/>
      <c r="M6" s="1235"/>
      <c r="N6" s="23"/>
      <c r="O6" s="24"/>
    </row>
    <row r="7" spans="1:15" s="25" customFormat="1" ht="12.75" customHeight="1" x14ac:dyDescent="0.2">
      <c r="A7" s="1235" t="s">
        <v>1400</v>
      </c>
      <c r="B7" s="1235"/>
      <c r="C7" s="1235"/>
      <c r="D7" s="1235"/>
      <c r="E7" s="1235"/>
      <c r="F7" s="1235"/>
      <c r="G7" s="1235"/>
      <c r="H7" s="1235"/>
      <c r="I7" s="1235"/>
      <c r="J7" s="1235"/>
      <c r="K7" s="1235"/>
      <c r="L7" s="1235"/>
      <c r="M7" s="1235"/>
      <c r="N7" s="26"/>
    </row>
    <row r="8" spans="1:15" ht="6.75" customHeight="1" x14ac:dyDescent="0.2">
      <c r="A8" s="1388"/>
      <c r="B8" s="1388"/>
      <c r="C8" s="1388"/>
      <c r="D8" s="1388"/>
      <c r="E8" s="1388"/>
      <c r="F8" s="1388"/>
      <c r="G8" s="1388"/>
      <c r="H8" s="1388"/>
      <c r="I8" s="1388"/>
      <c r="J8" s="1388"/>
      <c r="K8" s="1388"/>
      <c r="L8" s="1388"/>
      <c r="M8" s="1388"/>
      <c r="N8" s="1388"/>
      <c r="O8" s="12"/>
    </row>
    <row r="9" spans="1:15" ht="15" customHeight="1" x14ac:dyDescent="0.2">
      <c r="A9" s="1402" t="s">
        <v>77</v>
      </c>
      <c r="B9" s="1402"/>
      <c r="C9" s="1402"/>
      <c r="D9" s="1402"/>
      <c r="E9" s="1402"/>
      <c r="F9" s="1402"/>
      <c r="G9" s="1402"/>
      <c r="H9" s="1402"/>
      <c r="I9" s="791"/>
      <c r="J9" s="27"/>
      <c r="K9" s="27"/>
      <c r="L9" s="27"/>
      <c r="M9" s="27"/>
      <c r="N9" s="1"/>
      <c r="O9" s="12"/>
    </row>
    <row r="10" spans="1:15" ht="15" customHeight="1" x14ac:dyDescent="0.2">
      <c r="A10" s="1398" t="s">
        <v>2</v>
      </c>
      <c r="B10" s="1403" t="s">
        <v>3</v>
      </c>
      <c r="C10" s="1404"/>
      <c r="D10" s="1400" t="s">
        <v>4</v>
      </c>
      <c r="E10" s="1408" t="s">
        <v>5</v>
      </c>
      <c r="F10" s="1395" t="s">
        <v>1104</v>
      </c>
      <c r="G10" s="1395" t="s">
        <v>1401</v>
      </c>
      <c r="H10" s="1398" t="s">
        <v>1293</v>
      </c>
      <c r="I10" s="773"/>
      <c r="J10" s="1400" t="s">
        <v>1402</v>
      </c>
      <c r="K10" s="1400"/>
      <c r="L10" s="1400"/>
      <c r="M10" s="1400" t="s">
        <v>1403</v>
      </c>
      <c r="N10" s="1"/>
      <c r="O10" s="12"/>
    </row>
    <row r="11" spans="1:15" ht="11.25" customHeight="1" x14ac:dyDescent="0.2">
      <c r="A11" s="1396"/>
      <c r="B11" s="1405"/>
      <c r="C11" s="1392"/>
      <c r="D11" s="1400"/>
      <c r="E11" s="1408"/>
      <c r="F11" s="1396"/>
      <c r="G11" s="1396"/>
      <c r="H11" s="1396"/>
      <c r="I11" s="774"/>
      <c r="J11" s="1400"/>
      <c r="K11" s="1400"/>
      <c r="L11" s="1400"/>
      <c r="M11" s="1400"/>
      <c r="N11" s="1"/>
      <c r="O11" s="12"/>
    </row>
    <row r="12" spans="1:15" ht="11.25" customHeight="1" x14ac:dyDescent="0.2">
      <c r="A12" s="1396"/>
      <c r="B12" s="1405"/>
      <c r="C12" s="1392"/>
      <c r="D12" s="1400"/>
      <c r="E12" s="1408"/>
      <c r="F12" s="1396"/>
      <c r="G12" s="1396"/>
      <c r="H12" s="1396"/>
      <c r="I12" s="774"/>
      <c r="J12" s="1400">
        <v>2017</v>
      </c>
      <c r="K12" s="1400">
        <v>2018</v>
      </c>
      <c r="L12" s="1400">
        <v>2019</v>
      </c>
      <c r="M12" s="1400"/>
      <c r="N12" s="1"/>
      <c r="O12" s="12"/>
    </row>
    <row r="13" spans="1:15" ht="3.75" customHeight="1" x14ac:dyDescent="0.2">
      <c r="A13" s="1399"/>
      <c r="B13" s="1406"/>
      <c r="C13" s="1407"/>
      <c r="D13" s="1400"/>
      <c r="E13" s="1408"/>
      <c r="F13" s="1399"/>
      <c r="G13" s="1397"/>
      <c r="H13" s="1399"/>
      <c r="I13" s="775"/>
      <c r="J13" s="1400"/>
      <c r="K13" s="1400"/>
      <c r="L13" s="1400"/>
      <c r="M13" s="1400"/>
      <c r="N13" s="1"/>
      <c r="O13" s="12"/>
    </row>
    <row r="14" spans="1:15" ht="11.25" customHeight="1" x14ac:dyDescent="0.2">
      <c r="A14" s="801">
        <v>1</v>
      </c>
      <c r="B14" s="1420">
        <v>2</v>
      </c>
      <c r="C14" s="1421"/>
      <c r="D14" s="801">
        <v>3</v>
      </c>
      <c r="E14" s="802">
        <v>4</v>
      </c>
      <c r="F14" s="802"/>
      <c r="G14" s="801"/>
      <c r="H14" s="802"/>
      <c r="I14" s="802"/>
      <c r="J14" s="801">
        <v>5</v>
      </c>
      <c r="K14" s="801">
        <v>6</v>
      </c>
      <c r="L14" s="801">
        <v>7</v>
      </c>
      <c r="M14" s="801">
        <v>8</v>
      </c>
      <c r="N14" s="1"/>
      <c r="O14" s="12"/>
    </row>
    <row r="15" spans="1:15" ht="12.75" customHeight="1" thickBot="1" x14ac:dyDescent="0.25">
      <c r="A15" s="1422" t="s">
        <v>78</v>
      </c>
      <c r="B15" s="1423"/>
      <c r="C15" s="1423"/>
      <c r="D15" s="1423"/>
      <c r="E15" s="1423"/>
      <c r="F15" s="1423"/>
      <c r="G15" s="1423"/>
      <c r="H15" s="1423"/>
      <c r="I15" s="1423"/>
      <c r="J15" s="1424"/>
      <c r="K15" s="1424"/>
      <c r="L15" s="1424"/>
      <c r="M15" s="1425"/>
      <c r="N15" s="1" t="s">
        <v>1404</v>
      </c>
      <c r="O15" s="12"/>
    </row>
    <row r="16" spans="1:15" ht="45" customHeight="1" x14ac:dyDescent="0.2">
      <c r="A16" s="1411" t="s">
        <v>79</v>
      </c>
      <c r="B16" s="1426" t="s">
        <v>1405</v>
      </c>
      <c r="C16" s="1414" t="s">
        <v>1406</v>
      </c>
      <c r="D16" s="1398" t="s">
        <v>6</v>
      </c>
      <c r="E16" s="1409" t="s">
        <v>1407</v>
      </c>
      <c r="F16" s="806" t="s">
        <v>1408</v>
      </c>
      <c r="G16" s="801" t="s">
        <v>1409</v>
      </c>
      <c r="H16" s="806" t="s">
        <v>1410</v>
      </c>
      <c r="I16" s="1409">
        <v>2017</v>
      </c>
      <c r="J16" s="28">
        <f>2000+3500</f>
        <v>5500</v>
      </c>
      <c r="K16" s="29"/>
      <c r="L16" s="29"/>
      <c r="M16" s="30">
        <v>42000</v>
      </c>
      <c r="N16" s="21" t="s">
        <v>1411</v>
      </c>
    </row>
    <row r="17" spans="1:19" ht="39" customHeight="1" x14ac:dyDescent="0.2">
      <c r="A17" s="1412"/>
      <c r="B17" s="1426"/>
      <c r="C17" s="1415"/>
      <c r="D17" s="1396"/>
      <c r="E17" s="1417"/>
      <c r="F17" s="770" t="s">
        <v>1412</v>
      </c>
      <c r="G17" s="776" t="s">
        <v>1413</v>
      </c>
      <c r="H17" s="806" t="s">
        <v>1414</v>
      </c>
      <c r="I17" s="1417"/>
      <c r="J17" s="31"/>
      <c r="K17" s="778"/>
      <c r="L17" s="778"/>
      <c r="M17" s="32"/>
    </row>
    <row r="18" spans="1:19" ht="29.25" customHeight="1" x14ac:dyDescent="0.2">
      <c r="A18" s="1412"/>
      <c r="B18" s="1426"/>
      <c r="C18" s="1415"/>
      <c r="D18" s="1396"/>
      <c r="E18" s="1417"/>
      <c r="F18" s="770" t="s">
        <v>1415</v>
      </c>
      <c r="G18" s="776" t="s">
        <v>1416</v>
      </c>
      <c r="H18" s="806" t="s">
        <v>1417</v>
      </c>
      <c r="I18" s="1417"/>
      <c r="J18" s="31"/>
      <c r="K18" s="778"/>
      <c r="L18" s="778"/>
      <c r="M18" s="32"/>
    </row>
    <row r="19" spans="1:19" ht="36.75" customHeight="1" x14ac:dyDescent="0.2">
      <c r="A19" s="1412"/>
      <c r="B19" s="1426"/>
      <c r="C19" s="1415"/>
      <c r="D19" s="1396"/>
      <c r="E19" s="1417"/>
      <c r="F19" s="770" t="s">
        <v>1418</v>
      </c>
      <c r="G19" s="776" t="s">
        <v>1236</v>
      </c>
      <c r="H19" s="1414" t="s">
        <v>1419</v>
      </c>
      <c r="I19" s="1417"/>
      <c r="J19" s="31"/>
      <c r="K19" s="778"/>
      <c r="L19" s="778"/>
      <c r="M19" s="32"/>
    </row>
    <row r="20" spans="1:19" ht="29.25" customHeight="1" x14ac:dyDescent="0.2">
      <c r="A20" s="1412"/>
      <c r="B20" s="1426"/>
      <c r="C20" s="1416"/>
      <c r="D20" s="1399"/>
      <c r="E20" s="1410"/>
      <c r="F20" s="806" t="s">
        <v>1420</v>
      </c>
      <c r="G20" s="801" t="s">
        <v>1145</v>
      </c>
      <c r="H20" s="1416"/>
      <c r="I20" s="1410"/>
      <c r="J20" s="31"/>
      <c r="K20" s="778"/>
      <c r="L20" s="778"/>
      <c r="M20" s="32"/>
    </row>
    <row r="21" spans="1:19" ht="36.75" customHeight="1" x14ac:dyDescent="0.2">
      <c r="A21" s="1412"/>
      <c r="B21" s="1411" t="s">
        <v>1421</v>
      </c>
      <c r="C21" s="1414" t="s">
        <v>1422</v>
      </c>
      <c r="D21" s="1398" t="s">
        <v>26</v>
      </c>
      <c r="E21" s="1409" t="s">
        <v>1423</v>
      </c>
      <c r="F21" s="1414" t="s">
        <v>1115</v>
      </c>
      <c r="G21" s="1398" t="s">
        <v>1227</v>
      </c>
      <c r="H21" s="1418" t="s">
        <v>1424</v>
      </c>
      <c r="I21" s="1409">
        <v>2018</v>
      </c>
      <c r="J21" s="31"/>
      <c r="K21" s="778"/>
      <c r="L21" s="778"/>
      <c r="M21" s="32"/>
      <c r="O21" s="806" t="s">
        <v>1425</v>
      </c>
      <c r="P21" s="1398" t="s">
        <v>1111</v>
      </c>
      <c r="Q21" s="806" t="s">
        <v>1426</v>
      </c>
    </row>
    <row r="22" spans="1:19" ht="30.75" customHeight="1" x14ac:dyDescent="0.2">
      <c r="A22" s="1412"/>
      <c r="B22" s="1413"/>
      <c r="C22" s="1416"/>
      <c r="D22" s="1399"/>
      <c r="E22" s="1410"/>
      <c r="F22" s="1416"/>
      <c r="G22" s="1399"/>
      <c r="H22" s="1419"/>
      <c r="I22" s="1410"/>
      <c r="J22" s="31"/>
      <c r="K22" s="778"/>
      <c r="L22" s="778"/>
      <c r="M22" s="32"/>
      <c r="O22" s="806" t="s">
        <v>1427</v>
      </c>
      <c r="P22" s="1399"/>
      <c r="Q22" s="806" t="s">
        <v>1428</v>
      </c>
    </row>
    <row r="23" spans="1:19" ht="22.5" customHeight="1" x14ac:dyDescent="0.2">
      <c r="A23" s="1412"/>
      <c r="B23" s="1411" t="s">
        <v>1429</v>
      </c>
      <c r="C23" s="1414" t="s">
        <v>1430</v>
      </c>
      <c r="D23" s="1398" t="s">
        <v>26</v>
      </c>
      <c r="E23" s="1409" t="s">
        <v>1423</v>
      </c>
      <c r="F23" s="839" t="s">
        <v>1116</v>
      </c>
      <c r="G23" s="1398" t="s">
        <v>1431</v>
      </c>
      <c r="H23" s="1414" t="s">
        <v>1432</v>
      </c>
      <c r="I23" s="1409">
        <v>2018</v>
      </c>
      <c r="J23" s="31"/>
      <c r="K23" s="778"/>
      <c r="L23" s="778"/>
      <c r="M23" s="32"/>
      <c r="R23" s="806" t="s">
        <v>1116</v>
      </c>
      <c r="S23" s="1398" t="s">
        <v>1433</v>
      </c>
    </row>
    <row r="24" spans="1:19" ht="22.5" customHeight="1" x14ac:dyDescent="0.2">
      <c r="A24" s="1412"/>
      <c r="B24" s="1412"/>
      <c r="C24" s="1415"/>
      <c r="D24" s="1396"/>
      <c r="E24" s="1417"/>
      <c r="F24" s="1414" t="s">
        <v>1117</v>
      </c>
      <c r="G24" s="1396"/>
      <c r="H24" s="1415"/>
      <c r="I24" s="1417"/>
      <c r="J24" s="31"/>
      <c r="K24" s="778"/>
      <c r="L24" s="778"/>
      <c r="M24" s="32"/>
      <c r="R24" s="806" t="s">
        <v>1193</v>
      </c>
      <c r="S24" s="1396"/>
    </row>
    <row r="25" spans="1:19" ht="22.5" customHeight="1" x14ac:dyDescent="0.2">
      <c r="A25" s="1412"/>
      <c r="B25" s="1413"/>
      <c r="C25" s="1416"/>
      <c r="D25" s="1399"/>
      <c r="E25" s="1410"/>
      <c r="F25" s="1416"/>
      <c r="G25" s="1399"/>
      <c r="H25" s="1416"/>
      <c r="I25" s="1410"/>
      <c r="J25" s="31"/>
      <c r="K25" s="778"/>
      <c r="L25" s="778"/>
      <c r="M25" s="32"/>
      <c r="R25" s="806" t="s">
        <v>1158</v>
      </c>
      <c r="S25" s="1399"/>
    </row>
    <row r="26" spans="1:19" ht="30.75" customHeight="1" x14ac:dyDescent="0.2">
      <c r="A26" s="1412"/>
      <c r="B26" s="1411" t="s">
        <v>1434</v>
      </c>
      <c r="C26" s="1414" t="s">
        <v>1435</v>
      </c>
      <c r="D26" s="1398" t="s">
        <v>26</v>
      </c>
      <c r="E26" s="1409" t="s">
        <v>1423</v>
      </c>
      <c r="F26" s="806" t="s">
        <v>1116</v>
      </c>
      <c r="G26" s="1398" t="s">
        <v>1227</v>
      </c>
      <c r="H26" s="1414" t="s">
        <v>1436</v>
      </c>
      <c r="I26" s="1409">
        <v>2018</v>
      </c>
      <c r="J26" s="31"/>
      <c r="K26" s="778"/>
      <c r="L26" s="778"/>
      <c r="M26" s="32"/>
    </row>
    <row r="27" spans="1:19" ht="30.75" customHeight="1" x14ac:dyDescent="0.2">
      <c r="A27" s="1412"/>
      <c r="B27" s="1412"/>
      <c r="C27" s="1415"/>
      <c r="D27" s="1396"/>
      <c r="E27" s="1417"/>
      <c r="F27" s="806" t="s">
        <v>1193</v>
      </c>
      <c r="G27" s="1396"/>
      <c r="H27" s="1415"/>
      <c r="I27" s="1417"/>
      <c r="J27" s="31"/>
      <c r="K27" s="778"/>
      <c r="L27" s="778"/>
      <c r="M27" s="32"/>
    </row>
    <row r="28" spans="1:19" ht="30.75" customHeight="1" x14ac:dyDescent="0.2">
      <c r="A28" s="1413"/>
      <c r="B28" s="1413"/>
      <c r="C28" s="1416"/>
      <c r="D28" s="1399"/>
      <c r="E28" s="1410"/>
      <c r="F28" s="806" t="s">
        <v>1158</v>
      </c>
      <c r="G28" s="1399"/>
      <c r="H28" s="1416"/>
      <c r="I28" s="1410"/>
      <c r="J28" s="31"/>
      <c r="K28" s="778"/>
      <c r="L28" s="778"/>
      <c r="M28" s="32"/>
    </row>
    <row r="29" spans="1:19" ht="23.25" customHeight="1" thickBot="1" x14ac:dyDescent="0.25">
      <c r="A29" s="1428" t="s">
        <v>80</v>
      </c>
      <c r="B29" s="1426" t="s">
        <v>1437</v>
      </c>
      <c r="C29" s="1414" t="s">
        <v>1438</v>
      </c>
      <c r="D29" s="1398" t="s">
        <v>8</v>
      </c>
      <c r="E29" s="1409" t="s">
        <v>1439</v>
      </c>
      <c r="F29" s="1427" t="s">
        <v>1116</v>
      </c>
      <c r="G29" s="1400" t="s">
        <v>1225</v>
      </c>
      <c r="H29" s="1414" t="s">
        <v>1440</v>
      </c>
      <c r="I29" s="1409">
        <v>2018</v>
      </c>
      <c r="J29" s="33">
        <v>1500</v>
      </c>
      <c r="K29" s="34">
        <v>16500</v>
      </c>
      <c r="L29" s="34">
        <v>15000</v>
      </c>
      <c r="M29" s="35"/>
      <c r="N29" s="21" t="s">
        <v>1411</v>
      </c>
      <c r="O29" s="806" t="s">
        <v>1231</v>
      </c>
      <c r="P29" s="801" t="s">
        <v>1441</v>
      </c>
      <c r="Q29" s="1427" t="s">
        <v>1442</v>
      </c>
    </row>
    <row r="30" spans="1:19" ht="24" customHeight="1" x14ac:dyDescent="0.2">
      <c r="A30" s="1429"/>
      <c r="B30" s="1426"/>
      <c r="C30" s="1416"/>
      <c r="D30" s="1399"/>
      <c r="E30" s="1410"/>
      <c r="F30" s="1427"/>
      <c r="G30" s="1400"/>
      <c r="H30" s="1416"/>
      <c r="I30" s="1410"/>
      <c r="J30" s="36"/>
      <c r="K30" s="37"/>
      <c r="L30" s="37"/>
      <c r="M30" s="38"/>
      <c r="O30" s="806" t="s">
        <v>1143</v>
      </c>
      <c r="P30" s="801" t="s">
        <v>1257</v>
      </c>
      <c r="Q30" s="1427"/>
    </row>
    <row r="31" spans="1:19" ht="27" customHeight="1" x14ac:dyDescent="0.2">
      <c r="A31" s="1429"/>
      <c r="B31" s="1411" t="s">
        <v>1443</v>
      </c>
      <c r="C31" s="1414" t="s">
        <v>1444</v>
      </c>
      <c r="D31" s="1398" t="s">
        <v>46</v>
      </c>
      <c r="E31" s="1409" t="s">
        <v>344</v>
      </c>
      <c r="F31" s="806" t="s">
        <v>1116</v>
      </c>
      <c r="G31" s="1398" t="s">
        <v>1224</v>
      </c>
      <c r="H31" s="1414" t="s">
        <v>1445</v>
      </c>
      <c r="I31" s="774"/>
      <c r="J31" s="36"/>
      <c r="K31" s="37"/>
      <c r="L31" s="37"/>
      <c r="M31" s="38"/>
      <c r="O31" s="772"/>
      <c r="P31" s="777"/>
      <c r="Q31" s="771"/>
    </row>
    <row r="32" spans="1:19" ht="41.25" customHeight="1" thickBot="1" x14ac:dyDescent="0.25">
      <c r="A32" s="1430"/>
      <c r="B32" s="1413"/>
      <c r="C32" s="1416"/>
      <c r="D32" s="1399"/>
      <c r="E32" s="1410"/>
      <c r="F32" s="806" t="s">
        <v>1117</v>
      </c>
      <c r="G32" s="1399"/>
      <c r="H32" s="1416"/>
      <c r="I32" s="774"/>
      <c r="J32" s="36"/>
      <c r="K32" s="37"/>
      <c r="L32" s="37"/>
      <c r="M32" s="38"/>
      <c r="O32" s="772"/>
      <c r="P32" s="777"/>
      <c r="Q32" s="771"/>
    </row>
    <row r="33" spans="1:17" ht="36" customHeight="1" x14ac:dyDescent="0.2">
      <c r="A33" s="1428" t="s">
        <v>81</v>
      </c>
      <c r="B33" s="1427" t="s">
        <v>82</v>
      </c>
      <c r="C33" s="1427" t="s">
        <v>9</v>
      </c>
      <c r="D33" s="1409" t="s">
        <v>7</v>
      </c>
      <c r="E33" s="1409" t="s">
        <v>10</v>
      </c>
      <c r="F33" s="806" t="s">
        <v>1446</v>
      </c>
      <c r="G33" s="1398" t="s">
        <v>1433</v>
      </c>
      <c r="H33" s="1431" t="s">
        <v>1447</v>
      </c>
      <c r="I33" s="1409">
        <v>2018</v>
      </c>
      <c r="J33" s="28">
        <v>6800</v>
      </c>
      <c r="K33" s="39">
        <v>10000</v>
      </c>
      <c r="L33" s="39">
        <v>10000</v>
      </c>
      <c r="M33" s="40"/>
      <c r="N33" s="21" t="s">
        <v>1411</v>
      </c>
      <c r="O33" s="772" t="s">
        <v>1448</v>
      </c>
      <c r="P33" s="1396" t="s">
        <v>1433</v>
      </c>
      <c r="Q33" s="1415" t="s">
        <v>1449</v>
      </c>
    </row>
    <row r="34" spans="1:17" ht="18" customHeight="1" x14ac:dyDescent="0.2">
      <c r="A34" s="1429"/>
      <c r="B34" s="1427"/>
      <c r="C34" s="1427"/>
      <c r="D34" s="1417"/>
      <c r="E34" s="1417"/>
      <c r="F34" s="806" t="s">
        <v>1148</v>
      </c>
      <c r="G34" s="1396"/>
      <c r="H34" s="1262"/>
      <c r="I34" s="1417"/>
      <c r="J34" s="31"/>
      <c r="K34" s="905"/>
      <c r="L34" s="905"/>
      <c r="M34" s="41"/>
      <c r="O34" s="806" t="s">
        <v>1450</v>
      </c>
      <c r="P34" s="1396"/>
      <c r="Q34" s="1415"/>
    </row>
    <row r="35" spans="1:17" ht="36" customHeight="1" x14ac:dyDescent="0.2">
      <c r="A35" s="1429"/>
      <c r="B35" s="1427"/>
      <c r="C35" s="1427"/>
      <c r="D35" s="1417"/>
      <c r="E35" s="1417"/>
      <c r="F35" s="806" t="s">
        <v>1451</v>
      </c>
      <c r="G35" s="1396"/>
      <c r="H35" s="1262"/>
      <c r="I35" s="1417"/>
      <c r="J35" s="31"/>
      <c r="K35" s="905"/>
      <c r="L35" s="905"/>
      <c r="M35" s="41"/>
      <c r="O35" s="806" t="s">
        <v>1149</v>
      </c>
      <c r="P35" s="1399"/>
      <c r="Q35" s="1416"/>
    </row>
    <row r="36" spans="1:17" ht="31.5" customHeight="1" x14ac:dyDescent="0.2">
      <c r="A36" s="1429"/>
      <c r="B36" s="1427"/>
      <c r="C36" s="1427"/>
      <c r="D36" s="1410"/>
      <c r="E36" s="1410"/>
      <c r="F36" s="770" t="s">
        <v>1153</v>
      </c>
      <c r="G36" s="1396"/>
      <c r="H36" s="1432"/>
      <c r="I36" s="1410"/>
      <c r="J36" s="31"/>
      <c r="K36" s="905"/>
      <c r="L36" s="905"/>
      <c r="M36" s="41"/>
      <c r="O36" s="830"/>
      <c r="P36" s="844"/>
      <c r="Q36" s="830"/>
    </row>
    <row r="37" spans="1:17" ht="34.5" customHeight="1" x14ac:dyDescent="0.2">
      <c r="A37" s="1429"/>
      <c r="B37" s="1426" t="s">
        <v>83</v>
      </c>
      <c r="C37" s="839" t="s">
        <v>11</v>
      </c>
      <c r="D37" s="1409" t="s">
        <v>6</v>
      </c>
      <c r="E37" s="1433" t="s">
        <v>12</v>
      </c>
      <c r="F37" s="1414" t="s">
        <v>1452</v>
      </c>
      <c r="G37" s="1398" t="s">
        <v>1433</v>
      </c>
      <c r="H37" s="1414" t="s">
        <v>1453</v>
      </c>
      <c r="I37" s="1409">
        <v>2018</v>
      </c>
      <c r="J37" s="1448">
        <f>4530-1600</f>
        <v>2930</v>
      </c>
      <c r="K37" s="1449"/>
      <c r="L37" s="1449"/>
      <c r="M37" s="1450">
        <f>7623+1000</f>
        <v>8623</v>
      </c>
      <c r="N37" s="21" t="s">
        <v>1411</v>
      </c>
      <c r="O37" s="1436" t="s">
        <v>1454</v>
      </c>
      <c r="P37" s="1441" t="s">
        <v>1200</v>
      </c>
      <c r="Q37" s="1436" t="s">
        <v>1455</v>
      </c>
    </row>
    <row r="38" spans="1:17" ht="11.25" customHeight="1" x14ac:dyDescent="0.2">
      <c r="A38" s="1429"/>
      <c r="B38" s="1426"/>
      <c r="C38" s="1009" t="s">
        <v>13</v>
      </c>
      <c r="D38" s="1417"/>
      <c r="E38" s="1434"/>
      <c r="F38" s="1415"/>
      <c r="G38" s="1396"/>
      <c r="H38" s="1415"/>
      <c r="I38" s="1417"/>
      <c r="J38" s="1448"/>
      <c r="K38" s="1449"/>
      <c r="L38" s="1449"/>
      <c r="M38" s="1450"/>
      <c r="N38" s="21" t="s">
        <v>1411</v>
      </c>
      <c r="O38" s="1437"/>
      <c r="P38" s="1442"/>
      <c r="Q38" s="1437"/>
    </row>
    <row r="39" spans="1:17" ht="17.25" customHeight="1" x14ac:dyDescent="0.2">
      <c r="A39" s="1429"/>
      <c r="B39" s="1426"/>
      <c r="C39" s="1447" t="s">
        <v>14</v>
      </c>
      <c r="D39" s="1417"/>
      <c r="E39" s="1434"/>
      <c r="F39" s="1416"/>
      <c r="G39" s="1396"/>
      <c r="H39" s="1415"/>
      <c r="I39" s="1417"/>
      <c r="J39" s="1448"/>
      <c r="K39" s="1449"/>
      <c r="L39" s="1449"/>
      <c r="M39" s="1450"/>
      <c r="N39" s="21" t="s">
        <v>1411</v>
      </c>
      <c r="O39" s="1438"/>
      <c r="P39" s="1442"/>
      <c r="Q39" s="1437"/>
    </row>
    <row r="40" spans="1:17" ht="25.5" customHeight="1" x14ac:dyDescent="0.2">
      <c r="A40" s="1429"/>
      <c r="B40" s="1426"/>
      <c r="C40" s="1447"/>
      <c r="D40" s="1417"/>
      <c r="E40" s="1434"/>
      <c r="F40" s="806" t="s">
        <v>1148</v>
      </c>
      <c r="G40" s="1396"/>
      <c r="H40" s="1415"/>
      <c r="I40" s="1417"/>
      <c r="J40" s="814"/>
      <c r="K40" s="815"/>
      <c r="L40" s="815"/>
      <c r="M40" s="816"/>
      <c r="O40" s="820" t="s">
        <v>1456</v>
      </c>
      <c r="P40" s="1442"/>
      <c r="Q40" s="1437"/>
    </row>
    <row r="41" spans="1:17" ht="26.25" customHeight="1" x14ac:dyDescent="0.2">
      <c r="A41" s="1429"/>
      <c r="B41" s="1426"/>
      <c r="C41" s="1447"/>
      <c r="D41" s="1417"/>
      <c r="E41" s="1434"/>
      <c r="F41" s="1414" t="s">
        <v>1149</v>
      </c>
      <c r="G41" s="1396"/>
      <c r="H41" s="1415"/>
      <c r="I41" s="1417"/>
      <c r="J41" s="814"/>
      <c r="K41" s="815"/>
      <c r="L41" s="815"/>
      <c r="M41" s="816"/>
      <c r="O41" s="820" t="s">
        <v>1457</v>
      </c>
      <c r="P41" s="1442"/>
      <c r="Q41" s="1437"/>
    </row>
    <row r="42" spans="1:17" ht="18.75" customHeight="1" x14ac:dyDescent="0.2">
      <c r="A42" s="1429"/>
      <c r="B42" s="1426"/>
      <c r="C42" s="1447"/>
      <c r="D42" s="1410"/>
      <c r="E42" s="1435"/>
      <c r="F42" s="1416"/>
      <c r="G42" s="1399"/>
      <c r="H42" s="1416"/>
      <c r="I42" s="1410"/>
      <c r="J42" s="814"/>
      <c r="K42" s="815"/>
      <c r="L42" s="815"/>
      <c r="M42" s="816"/>
      <c r="O42" s="820" t="s">
        <v>1458</v>
      </c>
      <c r="P42" s="1443"/>
      <c r="Q42" s="1438"/>
    </row>
    <row r="43" spans="1:17" ht="18.75" customHeight="1" x14ac:dyDescent="0.2">
      <c r="A43" s="1429"/>
      <c r="B43" s="1414" t="s">
        <v>1459</v>
      </c>
      <c r="C43" s="1414" t="s">
        <v>1460</v>
      </c>
      <c r="D43" s="1409" t="s">
        <v>6</v>
      </c>
      <c r="E43" s="1433" t="s">
        <v>12</v>
      </c>
      <c r="F43" s="820" t="s">
        <v>1116</v>
      </c>
      <c r="G43" s="1441" t="s">
        <v>1461</v>
      </c>
      <c r="H43" s="1444" t="s">
        <v>1436</v>
      </c>
      <c r="I43" s="1433">
        <v>2017</v>
      </c>
      <c r="J43" s="42">
        <v>505</v>
      </c>
      <c r="K43" s="43"/>
      <c r="L43" s="43"/>
      <c r="M43" s="44">
        <v>505</v>
      </c>
      <c r="N43" s="21" t="s">
        <v>1411</v>
      </c>
      <c r="O43" s="12"/>
    </row>
    <row r="44" spans="1:17" ht="29.25" customHeight="1" x14ac:dyDescent="0.2">
      <c r="A44" s="1429"/>
      <c r="B44" s="1416"/>
      <c r="C44" s="1416"/>
      <c r="D44" s="1410"/>
      <c r="E44" s="1435"/>
      <c r="F44" s="820" t="s">
        <v>1462</v>
      </c>
      <c r="G44" s="1443"/>
      <c r="H44" s="1446"/>
      <c r="I44" s="1435"/>
      <c r="J44" s="42"/>
      <c r="K44" s="43"/>
      <c r="L44" s="43"/>
      <c r="M44" s="44"/>
      <c r="O44" s="12"/>
    </row>
    <row r="45" spans="1:17" ht="27.75" customHeight="1" x14ac:dyDescent="0.2">
      <c r="A45" s="1429"/>
      <c r="B45" s="1414" t="s">
        <v>1463</v>
      </c>
      <c r="C45" s="1414" t="s">
        <v>1464</v>
      </c>
      <c r="D45" s="1409" t="s">
        <v>6</v>
      </c>
      <c r="E45" s="1433" t="s">
        <v>12</v>
      </c>
      <c r="F45" s="820" t="s">
        <v>1465</v>
      </c>
      <c r="G45" s="1441" t="s">
        <v>1200</v>
      </c>
      <c r="H45" s="1444" t="s">
        <v>1466</v>
      </c>
      <c r="I45" s="1433">
        <v>2017</v>
      </c>
      <c r="J45" s="814">
        <f>3587.91-1500</f>
        <v>2087.91</v>
      </c>
      <c r="K45" s="43">
        <v>16000</v>
      </c>
      <c r="L45" s="43">
        <v>20000</v>
      </c>
      <c r="M45" s="45"/>
      <c r="N45" s="21" t="s">
        <v>1411</v>
      </c>
      <c r="O45" s="12"/>
    </row>
    <row r="46" spans="1:17" ht="16.5" customHeight="1" x14ac:dyDescent="0.2">
      <c r="A46" s="1429"/>
      <c r="B46" s="1415"/>
      <c r="C46" s="1415"/>
      <c r="D46" s="1417"/>
      <c r="E46" s="1434"/>
      <c r="F46" s="820" t="s">
        <v>1467</v>
      </c>
      <c r="G46" s="1442"/>
      <c r="H46" s="1445"/>
      <c r="I46" s="1434"/>
      <c r="J46" s="814"/>
      <c r="K46" s="43"/>
      <c r="L46" s="43"/>
      <c r="M46" s="45"/>
      <c r="O46" s="12"/>
    </row>
    <row r="47" spans="1:17" ht="20.25" customHeight="1" x14ac:dyDescent="0.2">
      <c r="A47" s="1429"/>
      <c r="B47" s="1416"/>
      <c r="C47" s="1416"/>
      <c r="D47" s="1410"/>
      <c r="E47" s="1435"/>
      <c r="F47" s="820" t="s">
        <v>1468</v>
      </c>
      <c r="G47" s="1443"/>
      <c r="H47" s="1446"/>
      <c r="I47" s="1435"/>
      <c r="J47" s="814"/>
      <c r="K47" s="43"/>
      <c r="L47" s="43"/>
      <c r="M47" s="45"/>
      <c r="O47" s="12"/>
    </row>
    <row r="48" spans="1:17" ht="27" customHeight="1" x14ac:dyDescent="0.2">
      <c r="A48" s="1429"/>
      <c r="B48" s="1414" t="s">
        <v>1469</v>
      </c>
      <c r="C48" s="1414" t="s">
        <v>1470</v>
      </c>
      <c r="D48" s="1409" t="s">
        <v>6</v>
      </c>
      <c r="E48" s="1433" t="s">
        <v>12</v>
      </c>
      <c r="F48" s="1436" t="s">
        <v>1115</v>
      </c>
      <c r="G48" s="1398" t="s">
        <v>1265</v>
      </c>
      <c r="H48" s="1414" t="s">
        <v>1471</v>
      </c>
      <c r="I48" s="1409">
        <v>2017</v>
      </c>
      <c r="J48" s="814">
        <v>595</v>
      </c>
      <c r="K48" s="815">
        <v>350</v>
      </c>
      <c r="L48" s="815"/>
      <c r="M48" s="45"/>
      <c r="N48" s="21" t="s">
        <v>1411</v>
      </c>
      <c r="O48" s="820" t="s">
        <v>1465</v>
      </c>
      <c r="P48" s="1441" t="s">
        <v>1200</v>
      </c>
      <c r="Q48" s="1436" t="s">
        <v>1338</v>
      </c>
    </row>
    <row r="49" spans="1:17" ht="20.25" customHeight="1" x14ac:dyDescent="0.2">
      <c r="A49" s="1429"/>
      <c r="B49" s="1415"/>
      <c r="C49" s="1415"/>
      <c r="D49" s="1417"/>
      <c r="E49" s="1434"/>
      <c r="F49" s="1437"/>
      <c r="G49" s="1396"/>
      <c r="H49" s="1439"/>
      <c r="I49" s="1417"/>
      <c r="J49" s="814"/>
      <c r="K49" s="815"/>
      <c r="L49" s="815"/>
      <c r="M49" s="45"/>
      <c r="O49" s="820" t="s">
        <v>1472</v>
      </c>
      <c r="P49" s="1442"/>
      <c r="Q49" s="1437"/>
    </row>
    <row r="50" spans="1:17" ht="24.75" customHeight="1" x14ac:dyDescent="0.2">
      <c r="A50" s="1429"/>
      <c r="B50" s="1416"/>
      <c r="C50" s="1416"/>
      <c r="D50" s="1410"/>
      <c r="E50" s="1435"/>
      <c r="F50" s="1438"/>
      <c r="G50" s="1399"/>
      <c r="H50" s="1440"/>
      <c r="I50" s="1410"/>
      <c r="J50" s="814"/>
      <c r="K50" s="815"/>
      <c r="L50" s="815"/>
      <c r="M50" s="45"/>
      <c r="O50" s="820" t="s">
        <v>1468</v>
      </c>
      <c r="P50" s="1443"/>
      <c r="Q50" s="1438"/>
    </row>
    <row r="51" spans="1:17" ht="24.75" customHeight="1" x14ac:dyDescent="0.2">
      <c r="A51" s="1429"/>
      <c r="B51" s="1409" t="s">
        <v>1294</v>
      </c>
      <c r="C51" s="1414" t="s">
        <v>1473</v>
      </c>
      <c r="D51" s="1409" t="s">
        <v>6</v>
      </c>
      <c r="E51" s="1433" t="s">
        <v>1296</v>
      </c>
      <c r="F51" s="820" t="s">
        <v>1474</v>
      </c>
      <c r="G51" s="1441" t="s">
        <v>1200</v>
      </c>
      <c r="H51" s="1414" t="s">
        <v>1475</v>
      </c>
      <c r="I51" s="774"/>
      <c r="J51" s="814"/>
      <c r="K51" s="815"/>
      <c r="L51" s="815"/>
      <c r="M51" s="45"/>
      <c r="O51" s="828"/>
      <c r="P51" s="827"/>
      <c r="Q51" s="828"/>
    </row>
    <row r="52" spans="1:17" ht="24.75" customHeight="1" x14ac:dyDescent="0.2">
      <c r="A52" s="1429"/>
      <c r="B52" s="1410"/>
      <c r="C52" s="1416"/>
      <c r="D52" s="1410"/>
      <c r="E52" s="1435"/>
      <c r="F52" s="820" t="s">
        <v>1476</v>
      </c>
      <c r="G52" s="1443"/>
      <c r="H52" s="1416"/>
      <c r="I52" s="774"/>
      <c r="J52" s="814"/>
      <c r="K52" s="815"/>
      <c r="L52" s="815"/>
      <c r="M52" s="45"/>
      <c r="O52" s="828"/>
      <c r="P52" s="827"/>
      <c r="Q52" s="828"/>
    </row>
    <row r="53" spans="1:17" ht="24.75" customHeight="1" x14ac:dyDescent="0.2">
      <c r="A53" s="1429"/>
      <c r="B53" s="1409" t="s">
        <v>1477</v>
      </c>
      <c r="C53" s="1414" t="s">
        <v>1478</v>
      </c>
      <c r="D53" s="1451" t="s">
        <v>6</v>
      </c>
      <c r="E53" s="1433" t="s">
        <v>12</v>
      </c>
      <c r="F53" s="820" t="s">
        <v>1479</v>
      </c>
      <c r="G53" s="1441" t="s">
        <v>1200</v>
      </c>
      <c r="H53" s="1414" t="s">
        <v>1475</v>
      </c>
      <c r="I53" s="774"/>
      <c r="J53" s="814"/>
      <c r="K53" s="815"/>
      <c r="L53" s="815"/>
      <c r="M53" s="45"/>
      <c r="O53" s="828"/>
      <c r="P53" s="827"/>
      <c r="Q53" s="828"/>
    </row>
    <row r="54" spans="1:17" ht="24.75" customHeight="1" x14ac:dyDescent="0.2">
      <c r="A54" s="1429"/>
      <c r="B54" s="1417"/>
      <c r="C54" s="1415"/>
      <c r="D54" s="1452"/>
      <c r="E54" s="1434"/>
      <c r="F54" s="820" t="s">
        <v>1480</v>
      </c>
      <c r="G54" s="1442"/>
      <c r="H54" s="1415"/>
      <c r="I54" s="774"/>
      <c r="J54" s="814"/>
      <c r="K54" s="815"/>
      <c r="L54" s="815"/>
      <c r="M54" s="45"/>
      <c r="O54" s="828"/>
      <c r="P54" s="827"/>
      <c r="Q54" s="828"/>
    </row>
    <row r="55" spans="1:17" ht="24.75" customHeight="1" x14ac:dyDescent="0.2">
      <c r="A55" s="1429"/>
      <c r="B55" s="1410"/>
      <c r="C55" s="1416"/>
      <c r="D55" s="1453"/>
      <c r="E55" s="1435"/>
      <c r="F55" s="820" t="s">
        <v>1468</v>
      </c>
      <c r="G55" s="1443"/>
      <c r="H55" s="1416"/>
      <c r="I55" s="774"/>
      <c r="J55" s="814"/>
      <c r="K55" s="815"/>
      <c r="L55" s="815"/>
      <c r="M55" s="45"/>
      <c r="O55" s="828"/>
      <c r="P55" s="827"/>
      <c r="Q55" s="828"/>
    </row>
    <row r="56" spans="1:17" ht="24.75" customHeight="1" x14ac:dyDescent="0.2">
      <c r="A56" s="1429"/>
      <c r="B56" s="1409" t="s">
        <v>1481</v>
      </c>
      <c r="C56" s="1414" t="s">
        <v>1482</v>
      </c>
      <c r="D56" s="1451" t="s">
        <v>6</v>
      </c>
      <c r="E56" s="1433" t="s">
        <v>12</v>
      </c>
      <c r="F56" s="820" t="s">
        <v>1479</v>
      </c>
      <c r="G56" s="1441" t="s">
        <v>1200</v>
      </c>
      <c r="H56" s="1414" t="s">
        <v>1475</v>
      </c>
      <c r="I56" s="774"/>
      <c r="J56" s="814"/>
      <c r="K56" s="815"/>
      <c r="L56" s="815"/>
      <c r="M56" s="45"/>
      <c r="O56" s="828"/>
      <c r="P56" s="827"/>
      <c r="Q56" s="828"/>
    </row>
    <row r="57" spans="1:17" ht="24.75" customHeight="1" x14ac:dyDescent="0.2">
      <c r="A57" s="1429"/>
      <c r="B57" s="1417"/>
      <c r="C57" s="1415"/>
      <c r="D57" s="1452"/>
      <c r="E57" s="1434"/>
      <c r="F57" s="820" t="s">
        <v>1483</v>
      </c>
      <c r="G57" s="1442"/>
      <c r="H57" s="1415"/>
      <c r="I57" s="774"/>
      <c r="J57" s="814"/>
      <c r="K57" s="815"/>
      <c r="L57" s="815"/>
      <c r="M57" s="45"/>
      <c r="O57" s="828"/>
      <c r="P57" s="827"/>
      <c r="Q57" s="828"/>
    </row>
    <row r="58" spans="1:17" ht="24.75" customHeight="1" x14ac:dyDescent="0.2">
      <c r="A58" s="1429"/>
      <c r="B58" s="1410"/>
      <c r="C58" s="1416"/>
      <c r="D58" s="1453"/>
      <c r="E58" s="1435"/>
      <c r="F58" s="820" t="s">
        <v>1468</v>
      </c>
      <c r="G58" s="1443"/>
      <c r="H58" s="1416"/>
      <c r="I58" s="774"/>
      <c r="J58" s="814"/>
      <c r="K58" s="815"/>
      <c r="L58" s="815"/>
      <c r="M58" s="45"/>
      <c r="O58" s="828"/>
      <c r="P58" s="827"/>
      <c r="Q58" s="828"/>
    </row>
    <row r="59" spans="1:17" ht="32.25" customHeight="1" x14ac:dyDescent="0.2">
      <c r="A59" s="1429"/>
      <c r="B59" s="1414" t="s">
        <v>1484</v>
      </c>
      <c r="C59" s="1414" t="s">
        <v>1485</v>
      </c>
      <c r="D59" s="1409" t="s">
        <v>6</v>
      </c>
      <c r="E59" s="1433" t="s">
        <v>1486</v>
      </c>
      <c r="F59" s="820" t="s">
        <v>1160</v>
      </c>
      <c r="G59" s="1441" t="s">
        <v>1225</v>
      </c>
      <c r="H59" s="1444" t="s">
        <v>1436</v>
      </c>
      <c r="I59" s="1460">
        <v>2017</v>
      </c>
      <c r="J59" s="814">
        <v>300</v>
      </c>
      <c r="K59" s="839"/>
      <c r="L59" s="839"/>
      <c r="M59" s="46"/>
      <c r="N59" s="21" t="s">
        <v>1411</v>
      </c>
    </row>
    <row r="60" spans="1:17" ht="24" customHeight="1" x14ac:dyDescent="0.2">
      <c r="A60" s="1429"/>
      <c r="B60" s="1416"/>
      <c r="C60" s="1416"/>
      <c r="D60" s="1410"/>
      <c r="E60" s="1435"/>
      <c r="F60" s="820" t="s">
        <v>1487</v>
      </c>
      <c r="G60" s="1443"/>
      <c r="H60" s="1446"/>
      <c r="I60" s="1461"/>
      <c r="J60" s="814"/>
      <c r="K60" s="839"/>
      <c r="L60" s="839"/>
      <c r="M60" s="46"/>
    </row>
    <row r="61" spans="1:17" ht="27.75" customHeight="1" x14ac:dyDescent="0.2">
      <c r="A61" s="1429"/>
      <c r="B61" s="1414" t="s">
        <v>1488</v>
      </c>
      <c r="C61" s="1414" t="s">
        <v>1489</v>
      </c>
      <c r="D61" s="1409" t="s">
        <v>6</v>
      </c>
      <c r="E61" s="1433" t="s">
        <v>15</v>
      </c>
      <c r="F61" s="820" t="s">
        <v>1465</v>
      </c>
      <c r="G61" s="1441" t="s">
        <v>1200</v>
      </c>
      <c r="H61" s="1444" t="s">
        <v>1338</v>
      </c>
      <c r="I61" s="1433">
        <v>2017</v>
      </c>
      <c r="J61" s="814">
        <v>2493</v>
      </c>
      <c r="K61" s="815">
        <v>288</v>
      </c>
      <c r="L61" s="839"/>
      <c r="M61" s="46"/>
      <c r="N61" s="21" t="s">
        <v>1411</v>
      </c>
    </row>
    <row r="62" spans="1:17" ht="18.75" customHeight="1" x14ac:dyDescent="0.2">
      <c r="A62" s="1429"/>
      <c r="B62" s="1415"/>
      <c r="C62" s="1415"/>
      <c r="D62" s="1417"/>
      <c r="E62" s="1434"/>
      <c r="F62" s="820" t="s">
        <v>1490</v>
      </c>
      <c r="G62" s="1442"/>
      <c r="H62" s="1445"/>
      <c r="I62" s="1434"/>
      <c r="J62" s="814"/>
      <c r="K62" s="815"/>
      <c r="L62" s="839"/>
      <c r="M62" s="46"/>
    </row>
    <row r="63" spans="1:17" ht="27" customHeight="1" x14ac:dyDescent="0.2">
      <c r="A63" s="1429"/>
      <c r="B63" s="1416"/>
      <c r="C63" s="1416"/>
      <c r="D63" s="1410"/>
      <c r="E63" s="1435"/>
      <c r="F63" s="820" t="s">
        <v>1468</v>
      </c>
      <c r="G63" s="1443"/>
      <c r="H63" s="1446"/>
      <c r="I63" s="1435"/>
      <c r="J63" s="814"/>
      <c r="K63" s="815"/>
      <c r="L63" s="839"/>
      <c r="M63" s="46"/>
    </row>
    <row r="64" spans="1:17" ht="27" customHeight="1" x14ac:dyDescent="0.2">
      <c r="A64" s="1429"/>
      <c r="B64" s="1414" t="s">
        <v>1491</v>
      </c>
      <c r="C64" s="1454" t="s">
        <v>1492</v>
      </c>
      <c r="D64" s="1457" t="s">
        <v>17</v>
      </c>
      <c r="E64" s="1457" t="s">
        <v>1493</v>
      </c>
      <c r="F64" s="834" t="s">
        <v>1494</v>
      </c>
      <c r="G64" s="833" t="s">
        <v>1495</v>
      </c>
      <c r="H64" s="1454" t="s">
        <v>1496</v>
      </c>
      <c r="I64" s="809"/>
      <c r="J64" s="814"/>
      <c r="K64" s="815"/>
      <c r="L64" s="839"/>
      <c r="M64" s="46"/>
    </row>
    <row r="65" spans="1:19" ht="27" customHeight="1" x14ac:dyDescent="0.2">
      <c r="A65" s="1429"/>
      <c r="B65" s="1415"/>
      <c r="C65" s="1455"/>
      <c r="D65" s="1458"/>
      <c r="E65" s="1458"/>
      <c r="F65" s="834" t="s">
        <v>1497</v>
      </c>
      <c r="G65" s="833" t="s">
        <v>1498</v>
      </c>
      <c r="H65" s="1455"/>
      <c r="I65" s="809"/>
      <c r="J65" s="814"/>
      <c r="K65" s="815"/>
      <c r="L65" s="839"/>
      <c r="M65" s="46"/>
    </row>
    <row r="66" spans="1:19" ht="27" customHeight="1" x14ac:dyDescent="0.2">
      <c r="A66" s="1429"/>
      <c r="B66" s="1416"/>
      <c r="C66" s="1456"/>
      <c r="D66" s="1459"/>
      <c r="E66" s="1459"/>
      <c r="F66" s="834" t="s">
        <v>1499</v>
      </c>
      <c r="G66" s="817" t="s">
        <v>1200</v>
      </c>
      <c r="H66" s="1456"/>
      <c r="I66" s="809"/>
      <c r="J66" s="814"/>
      <c r="K66" s="815"/>
      <c r="L66" s="839"/>
      <c r="M66" s="46"/>
    </row>
    <row r="67" spans="1:19" ht="27" customHeight="1" x14ac:dyDescent="0.2">
      <c r="A67" s="1429"/>
      <c r="B67" s="1414" t="s">
        <v>1500</v>
      </c>
      <c r="C67" s="1414" t="s">
        <v>1501</v>
      </c>
      <c r="D67" s="1409" t="s">
        <v>6</v>
      </c>
      <c r="E67" s="1433" t="s">
        <v>15</v>
      </c>
      <c r="F67" s="1436" t="s">
        <v>1115</v>
      </c>
      <c r="G67" s="1398" t="s">
        <v>1265</v>
      </c>
      <c r="H67" s="1414" t="s">
        <v>1436</v>
      </c>
      <c r="I67" s="1409">
        <v>2018</v>
      </c>
      <c r="J67" s="47">
        <v>65</v>
      </c>
      <c r="K67" s="801"/>
      <c r="L67" s="801"/>
      <c r="M67" s="45"/>
      <c r="N67" s="21" t="s">
        <v>1411</v>
      </c>
      <c r="O67" s="820" t="s">
        <v>1502</v>
      </c>
      <c r="P67" s="1441" t="s">
        <v>1200</v>
      </c>
      <c r="Q67" s="1436" t="s">
        <v>1503</v>
      </c>
    </row>
    <row r="68" spans="1:19" ht="18" customHeight="1" x14ac:dyDescent="0.2">
      <c r="A68" s="1429"/>
      <c r="B68" s="1415"/>
      <c r="C68" s="1415"/>
      <c r="D68" s="1417"/>
      <c r="E68" s="1434"/>
      <c r="F68" s="1437"/>
      <c r="G68" s="1396"/>
      <c r="H68" s="1439"/>
      <c r="I68" s="1417"/>
      <c r="J68" s="47"/>
      <c r="K68" s="801"/>
      <c r="L68" s="801"/>
      <c r="M68" s="45"/>
      <c r="O68" s="820" t="s">
        <v>1467</v>
      </c>
      <c r="P68" s="1442"/>
      <c r="Q68" s="1437"/>
    </row>
    <row r="69" spans="1:19" ht="21.75" customHeight="1" x14ac:dyDescent="0.2">
      <c r="A69" s="1429"/>
      <c r="B69" s="1416"/>
      <c r="C69" s="1416"/>
      <c r="D69" s="1410"/>
      <c r="E69" s="1435"/>
      <c r="F69" s="1438"/>
      <c r="G69" s="1399"/>
      <c r="H69" s="1440"/>
      <c r="I69" s="1410"/>
      <c r="J69" s="47"/>
      <c r="K69" s="801"/>
      <c r="L69" s="801"/>
      <c r="M69" s="45"/>
      <c r="O69" s="820" t="s">
        <v>1468</v>
      </c>
      <c r="P69" s="1443"/>
      <c r="Q69" s="1438"/>
    </row>
    <row r="70" spans="1:19" ht="24.75" customHeight="1" x14ac:dyDescent="0.2">
      <c r="A70" s="1429"/>
      <c r="B70" s="1414" t="s">
        <v>1504</v>
      </c>
      <c r="C70" s="1414" t="s">
        <v>1505</v>
      </c>
      <c r="D70" s="1409" t="s">
        <v>6</v>
      </c>
      <c r="E70" s="1433" t="s">
        <v>15</v>
      </c>
      <c r="F70" s="1436" t="s">
        <v>1154</v>
      </c>
      <c r="G70" s="1441" t="s">
        <v>1155</v>
      </c>
      <c r="H70" s="1431" t="s">
        <v>1506</v>
      </c>
      <c r="I70" s="839"/>
      <c r="J70" s="814">
        <v>60</v>
      </c>
      <c r="K70" s="815"/>
      <c r="L70" s="815"/>
      <c r="M70" s="816"/>
      <c r="N70" s="21" t="s">
        <v>1411</v>
      </c>
      <c r="O70" s="820" t="s">
        <v>1502</v>
      </c>
      <c r="P70" s="1441" t="s">
        <v>1200</v>
      </c>
      <c r="Q70" s="1436" t="s">
        <v>1507</v>
      </c>
    </row>
    <row r="71" spans="1:19" ht="16.5" customHeight="1" x14ac:dyDescent="0.2">
      <c r="A71" s="1429"/>
      <c r="B71" s="1415"/>
      <c r="C71" s="1415"/>
      <c r="D71" s="1417"/>
      <c r="E71" s="1434"/>
      <c r="F71" s="1437"/>
      <c r="G71" s="1442"/>
      <c r="H71" s="1462"/>
      <c r="I71" s="839"/>
      <c r="J71" s="814"/>
      <c r="K71" s="815"/>
      <c r="L71" s="815"/>
      <c r="M71" s="816"/>
      <c r="O71" s="820" t="s">
        <v>1467</v>
      </c>
      <c r="P71" s="1442"/>
      <c r="Q71" s="1437"/>
    </row>
    <row r="72" spans="1:19" ht="24.75" customHeight="1" x14ac:dyDescent="0.2">
      <c r="A72" s="1429"/>
      <c r="B72" s="1416"/>
      <c r="C72" s="1416"/>
      <c r="D72" s="1410"/>
      <c r="E72" s="1435"/>
      <c r="F72" s="1438"/>
      <c r="G72" s="1443"/>
      <c r="H72" s="1463"/>
      <c r="I72" s="839"/>
      <c r="J72" s="814"/>
      <c r="K72" s="815"/>
      <c r="L72" s="815"/>
      <c r="M72" s="816"/>
      <c r="O72" s="820" t="s">
        <v>1468</v>
      </c>
      <c r="P72" s="1443"/>
      <c r="Q72" s="1438"/>
    </row>
    <row r="73" spans="1:19" ht="24.75" customHeight="1" x14ac:dyDescent="0.2">
      <c r="A73" s="1429"/>
      <c r="B73" s="1414" t="s">
        <v>190</v>
      </c>
      <c r="C73" s="1414" t="s">
        <v>307</v>
      </c>
      <c r="D73" s="1409" t="s">
        <v>6</v>
      </c>
      <c r="E73" s="1433" t="s">
        <v>15</v>
      </c>
      <c r="F73" s="1464" t="s">
        <v>1154</v>
      </c>
      <c r="G73" s="1465" t="s">
        <v>1297</v>
      </c>
      <c r="H73" s="1436" t="s">
        <v>1508</v>
      </c>
      <c r="I73" s="866"/>
      <c r="J73" s="814">
        <v>50</v>
      </c>
      <c r="K73" s="815"/>
      <c r="L73" s="815"/>
      <c r="M73" s="816"/>
      <c r="N73" s="21" t="s">
        <v>1411</v>
      </c>
      <c r="R73" s="820" t="s">
        <v>1509</v>
      </c>
      <c r="S73" s="1441" t="s">
        <v>1510</v>
      </c>
    </row>
    <row r="74" spans="1:19" ht="18" customHeight="1" x14ac:dyDescent="0.2">
      <c r="A74" s="1429"/>
      <c r="B74" s="1416"/>
      <c r="C74" s="1416"/>
      <c r="D74" s="1410"/>
      <c r="E74" s="1435"/>
      <c r="F74" s="1440"/>
      <c r="G74" s="1466"/>
      <c r="H74" s="1438"/>
      <c r="I74" s="866"/>
      <c r="J74" s="814"/>
      <c r="K74" s="815"/>
      <c r="L74" s="815"/>
      <c r="M74" s="816"/>
      <c r="R74" s="820" t="s">
        <v>1511</v>
      </c>
      <c r="S74" s="1443"/>
    </row>
    <row r="75" spans="1:19" ht="24.75" customHeight="1" x14ac:dyDescent="0.2">
      <c r="A75" s="1429"/>
      <c r="B75" s="1414" t="s">
        <v>191</v>
      </c>
      <c r="C75" s="1414" t="s">
        <v>308</v>
      </c>
      <c r="D75" s="1409" t="s">
        <v>6</v>
      </c>
      <c r="E75" s="1433" t="s">
        <v>15</v>
      </c>
      <c r="F75" s="820" t="s">
        <v>1509</v>
      </c>
      <c r="G75" s="1441" t="s">
        <v>1510</v>
      </c>
      <c r="H75" s="1444" t="s">
        <v>1508</v>
      </c>
      <c r="I75" s="822"/>
      <c r="J75" s="814">
        <v>50</v>
      </c>
      <c r="K75" s="815"/>
      <c r="L75" s="815"/>
      <c r="M75" s="816"/>
      <c r="N75" s="21" t="s">
        <v>1411</v>
      </c>
    </row>
    <row r="76" spans="1:19" ht="21" customHeight="1" x14ac:dyDescent="0.2">
      <c r="A76" s="1429"/>
      <c r="B76" s="1415"/>
      <c r="C76" s="1415"/>
      <c r="D76" s="1417"/>
      <c r="E76" s="1434"/>
      <c r="F76" s="820" t="s">
        <v>1511</v>
      </c>
      <c r="G76" s="1443"/>
      <c r="H76" s="1445"/>
      <c r="I76" s="822"/>
      <c r="J76" s="814"/>
      <c r="K76" s="815"/>
      <c r="L76" s="815"/>
      <c r="M76" s="816"/>
    </row>
    <row r="77" spans="1:19" ht="25.5" customHeight="1" x14ac:dyDescent="0.2">
      <c r="A77" s="1429"/>
      <c r="B77" s="1414" t="s">
        <v>192</v>
      </c>
      <c r="C77" s="1414" t="s">
        <v>309</v>
      </c>
      <c r="D77" s="1409" t="s">
        <v>6</v>
      </c>
      <c r="E77" s="1433" t="s">
        <v>15</v>
      </c>
      <c r="F77" s="1464" t="s">
        <v>1154</v>
      </c>
      <c r="G77" s="1465" t="s">
        <v>1297</v>
      </c>
      <c r="H77" s="1444" t="s">
        <v>1508</v>
      </c>
      <c r="I77" s="822"/>
      <c r="J77" s="814">
        <v>50</v>
      </c>
      <c r="K77" s="815"/>
      <c r="L77" s="815"/>
      <c r="M77" s="816"/>
      <c r="N77" s="21" t="s">
        <v>1411</v>
      </c>
      <c r="R77" s="820" t="s">
        <v>1509</v>
      </c>
      <c r="S77" s="1441" t="s">
        <v>1510</v>
      </c>
    </row>
    <row r="78" spans="1:19" ht="17.25" customHeight="1" x14ac:dyDescent="0.2">
      <c r="A78" s="1429"/>
      <c r="B78" s="1415"/>
      <c r="C78" s="1415"/>
      <c r="D78" s="1417"/>
      <c r="E78" s="1434"/>
      <c r="F78" s="1440"/>
      <c r="G78" s="1466"/>
      <c r="H78" s="1445"/>
      <c r="I78" s="822"/>
      <c r="J78" s="814"/>
      <c r="K78" s="815"/>
      <c r="L78" s="815"/>
      <c r="M78" s="816"/>
      <c r="R78" s="820" t="s">
        <v>1511</v>
      </c>
      <c r="S78" s="1443"/>
    </row>
    <row r="79" spans="1:19" ht="29.25" customHeight="1" x14ac:dyDescent="0.2">
      <c r="A79" s="1429"/>
      <c r="B79" s="1414" t="s">
        <v>1512</v>
      </c>
      <c r="C79" s="1414" t="s">
        <v>1513</v>
      </c>
      <c r="D79" s="1409" t="s">
        <v>6</v>
      </c>
      <c r="E79" s="1433" t="s">
        <v>15</v>
      </c>
      <c r="F79" s="1436" t="s">
        <v>1154</v>
      </c>
      <c r="G79" s="1441" t="s">
        <v>1155</v>
      </c>
      <c r="H79" s="1431" t="s">
        <v>1506</v>
      </c>
      <c r="I79" s="802">
        <v>2018</v>
      </c>
      <c r="J79" s="814">
        <v>50</v>
      </c>
      <c r="K79" s="815"/>
      <c r="L79" s="815"/>
      <c r="M79" s="816"/>
      <c r="N79" s="21" t="s">
        <v>1411</v>
      </c>
      <c r="O79" s="820" t="s">
        <v>1502</v>
      </c>
      <c r="P79" s="1441" t="s">
        <v>1200</v>
      </c>
      <c r="Q79" s="1436" t="s">
        <v>1514</v>
      </c>
    </row>
    <row r="80" spans="1:19" ht="20.25" customHeight="1" x14ac:dyDescent="0.2">
      <c r="A80" s="1429"/>
      <c r="B80" s="1415"/>
      <c r="C80" s="1415"/>
      <c r="D80" s="1417"/>
      <c r="E80" s="1434"/>
      <c r="F80" s="1437"/>
      <c r="G80" s="1442"/>
      <c r="H80" s="1262"/>
      <c r="I80" s="802"/>
      <c r="J80" s="814"/>
      <c r="K80" s="815"/>
      <c r="L80" s="815"/>
      <c r="M80" s="816"/>
      <c r="O80" s="820" t="s">
        <v>1467</v>
      </c>
      <c r="P80" s="1442"/>
      <c r="Q80" s="1437"/>
    </row>
    <row r="81" spans="1:19" ht="22.5" customHeight="1" x14ac:dyDescent="0.2">
      <c r="A81" s="1429"/>
      <c r="B81" s="1416"/>
      <c r="C81" s="1416"/>
      <c r="D81" s="1410"/>
      <c r="E81" s="1435"/>
      <c r="F81" s="1438"/>
      <c r="G81" s="1443"/>
      <c r="H81" s="1432"/>
      <c r="I81" s="802"/>
      <c r="J81" s="814"/>
      <c r="K81" s="815"/>
      <c r="L81" s="815"/>
      <c r="M81" s="816"/>
      <c r="O81" s="820" t="s">
        <v>1468</v>
      </c>
      <c r="P81" s="1443"/>
      <c r="Q81" s="1438"/>
    </row>
    <row r="82" spans="1:19" ht="27.75" customHeight="1" x14ac:dyDescent="0.2">
      <c r="A82" s="1429"/>
      <c r="B82" s="1414" t="s">
        <v>193</v>
      </c>
      <c r="C82" s="1414" t="s">
        <v>310</v>
      </c>
      <c r="D82" s="1409" t="s">
        <v>6</v>
      </c>
      <c r="E82" s="1433" t="s">
        <v>15</v>
      </c>
      <c r="F82" s="1464" t="s">
        <v>1154</v>
      </c>
      <c r="G82" s="1465" t="s">
        <v>1297</v>
      </c>
      <c r="H82" s="1444" t="s">
        <v>1508</v>
      </c>
      <c r="I82" s="822"/>
      <c r="J82" s="814">
        <v>50</v>
      </c>
      <c r="K82" s="815"/>
      <c r="L82" s="815"/>
      <c r="M82" s="816"/>
      <c r="N82" s="21" t="s">
        <v>1411</v>
      </c>
      <c r="R82" s="820" t="s">
        <v>1509</v>
      </c>
      <c r="S82" s="1441" t="s">
        <v>1510</v>
      </c>
    </row>
    <row r="83" spans="1:19" ht="18.75" customHeight="1" x14ac:dyDescent="0.2">
      <c r="A83" s="1429"/>
      <c r="B83" s="1415"/>
      <c r="C83" s="1415"/>
      <c r="D83" s="1417"/>
      <c r="E83" s="1434"/>
      <c r="F83" s="1440"/>
      <c r="G83" s="1466"/>
      <c r="H83" s="1445"/>
      <c r="I83" s="822"/>
      <c r="J83" s="814"/>
      <c r="K83" s="815"/>
      <c r="L83" s="815"/>
      <c r="M83" s="816"/>
      <c r="R83" s="820" t="s">
        <v>1511</v>
      </c>
      <c r="S83" s="1443"/>
    </row>
    <row r="84" spans="1:19" ht="30.75" customHeight="1" x14ac:dyDescent="0.2">
      <c r="A84" s="1429"/>
      <c r="B84" s="1414" t="s">
        <v>1515</v>
      </c>
      <c r="C84" s="1414" t="s">
        <v>1516</v>
      </c>
      <c r="D84" s="1409" t="s">
        <v>6</v>
      </c>
      <c r="E84" s="1433" t="s">
        <v>15</v>
      </c>
      <c r="F84" s="1467" t="s">
        <v>1154</v>
      </c>
      <c r="G84" s="1468" t="s">
        <v>1155</v>
      </c>
      <c r="H84" s="1431" t="s">
        <v>1506</v>
      </c>
      <c r="I84" s="802">
        <v>2018</v>
      </c>
      <c r="J84" s="814">
        <v>50</v>
      </c>
      <c r="K84" s="815"/>
      <c r="L84" s="815"/>
      <c r="M84" s="816"/>
      <c r="N84" s="21" t="s">
        <v>1411</v>
      </c>
      <c r="O84" s="820" t="s">
        <v>1502</v>
      </c>
      <c r="P84" s="1441" t="s">
        <v>1200</v>
      </c>
      <c r="Q84" s="1436" t="s">
        <v>1517</v>
      </c>
    </row>
    <row r="85" spans="1:19" ht="19.5" customHeight="1" x14ac:dyDescent="0.2">
      <c r="A85" s="1429"/>
      <c r="B85" s="1415"/>
      <c r="C85" s="1415"/>
      <c r="D85" s="1417"/>
      <c r="E85" s="1434"/>
      <c r="F85" s="1467"/>
      <c r="G85" s="1468"/>
      <c r="H85" s="1262"/>
      <c r="I85" s="802"/>
      <c r="J85" s="814"/>
      <c r="K85" s="815"/>
      <c r="L85" s="815"/>
      <c r="M85" s="816"/>
      <c r="O85" s="820" t="s">
        <v>1467</v>
      </c>
      <c r="P85" s="1442"/>
      <c r="Q85" s="1437"/>
    </row>
    <row r="86" spans="1:19" ht="27" customHeight="1" x14ac:dyDescent="0.2">
      <c r="A86" s="1429"/>
      <c r="B86" s="1416"/>
      <c r="C86" s="1416"/>
      <c r="D86" s="1410"/>
      <c r="E86" s="1435"/>
      <c r="F86" s="1467"/>
      <c r="G86" s="1468"/>
      <c r="H86" s="1432"/>
      <c r="I86" s="802"/>
      <c r="J86" s="814"/>
      <c r="K86" s="815"/>
      <c r="L86" s="815"/>
      <c r="M86" s="816"/>
      <c r="O86" s="820" t="s">
        <v>1468</v>
      </c>
      <c r="P86" s="1443"/>
      <c r="Q86" s="1438"/>
    </row>
    <row r="87" spans="1:19" ht="28.5" customHeight="1" x14ac:dyDescent="0.2">
      <c r="A87" s="1429"/>
      <c r="B87" s="1414" t="s">
        <v>1518</v>
      </c>
      <c r="C87" s="1414" t="s">
        <v>1519</v>
      </c>
      <c r="D87" s="1409" t="s">
        <v>6</v>
      </c>
      <c r="E87" s="1433" t="s">
        <v>15</v>
      </c>
      <c r="F87" s="1436" t="s">
        <v>1154</v>
      </c>
      <c r="G87" s="1441" t="s">
        <v>1155</v>
      </c>
      <c r="H87" s="1431" t="s">
        <v>1506</v>
      </c>
      <c r="I87" s="802">
        <v>2018</v>
      </c>
      <c r="J87" s="814">
        <v>50</v>
      </c>
      <c r="K87" s="815"/>
      <c r="L87" s="815"/>
      <c r="M87" s="816"/>
      <c r="N87" s="21" t="s">
        <v>1411</v>
      </c>
      <c r="O87" s="820" t="s">
        <v>1502</v>
      </c>
      <c r="P87" s="1441" t="s">
        <v>1200</v>
      </c>
      <c r="Q87" s="1436" t="s">
        <v>1514</v>
      </c>
    </row>
    <row r="88" spans="1:19" ht="21" customHeight="1" x14ac:dyDescent="0.2">
      <c r="A88" s="1429"/>
      <c r="B88" s="1415"/>
      <c r="C88" s="1415"/>
      <c r="D88" s="1417"/>
      <c r="E88" s="1434"/>
      <c r="F88" s="1437"/>
      <c r="G88" s="1442"/>
      <c r="H88" s="1262"/>
      <c r="I88" s="802"/>
      <c r="J88" s="814"/>
      <c r="K88" s="815"/>
      <c r="L88" s="815"/>
      <c r="M88" s="816"/>
      <c r="O88" s="820" t="s">
        <v>1467</v>
      </c>
      <c r="P88" s="1442"/>
      <c r="Q88" s="1437"/>
    </row>
    <row r="89" spans="1:19" ht="22.5" customHeight="1" x14ac:dyDescent="0.2">
      <c r="A89" s="1429"/>
      <c r="B89" s="1416"/>
      <c r="C89" s="1416"/>
      <c r="D89" s="1410"/>
      <c r="E89" s="1435"/>
      <c r="F89" s="1438"/>
      <c r="G89" s="1443"/>
      <c r="H89" s="1432"/>
      <c r="I89" s="802"/>
      <c r="J89" s="814"/>
      <c r="K89" s="815"/>
      <c r="L89" s="815"/>
      <c r="M89" s="816"/>
      <c r="O89" s="820" t="s">
        <v>1468</v>
      </c>
      <c r="P89" s="1443"/>
      <c r="Q89" s="1438"/>
    </row>
    <row r="90" spans="1:19" ht="26.25" customHeight="1" x14ac:dyDescent="0.2">
      <c r="A90" s="1429"/>
      <c r="B90" s="1414" t="s">
        <v>194</v>
      </c>
      <c r="C90" s="1414" t="s">
        <v>311</v>
      </c>
      <c r="D90" s="1409" t="s">
        <v>6</v>
      </c>
      <c r="E90" s="1433" t="s">
        <v>15</v>
      </c>
      <c r="F90" s="1464" t="s">
        <v>1154</v>
      </c>
      <c r="G90" s="1465" t="s">
        <v>1297</v>
      </c>
      <c r="H90" s="1444" t="s">
        <v>1508</v>
      </c>
      <c r="I90" s="822"/>
      <c r="J90" s="814">
        <v>50</v>
      </c>
      <c r="K90" s="815"/>
      <c r="L90" s="815"/>
      <c r="M90" s="816"/>
      <c r="N90" s="21" t="s">
        <v>1411</v>
      </c>
      <c r="R90" s="820" t="s">
        <v>1509</v>
      </c>
      <c r="S90" s="1441" t="s">
        <v>1510</v>
      </c>
    </row>
    <row r="91" spans="1:19" ht="17.25" customHeight="1" x14ac:dyDescent="0.2">
      <c r="A91" s="1429"/>
      <c r="B91" s="1415"/>
      <c r="C91" s="1415"/>
      <c r="D91" s="1417"/>
      <c r="E91" s="1434"/>
      <c r="F91" s="1440"/>
      <c r="G91" s="1466"/>
      <c r="H91" s="1445"/>
      <c r="I91" s="822"/>
      <c r="J91" s="814"/>
      <c r="K91" s="815"/>
      <c r="L91" s="815"/>
      <c r="M91" s="816"/>
      <c r="R91" s="820" t="s">
        <v>1511</v>
      </c>
      <c r="S91" s="1443"/>
    </row>
    <row r="92" spans="1:19" ht="27" customHeight="1" x14ac:dyDescent="0.2">
      <c r="A92" s="1429"/>
      <c r="B92" s="1414" t="s">
        <v>195</v>
      </c>
      <c r="C92" s="1414" t="s">
        <v>312</v>
      </c>
      <c r="D92" s="1409" t="s">
        <v>6</v>
      </c>
      <c r="E92" s="1433" t="s">
        <v>15</v>
      </c>
      <c r="F92" s="1464" t="s">
        <v>1154</v>
      </c>
      <c r="G92" s="1465" t="s">
        <v>1297</v>
      </c>
      <c r="H92" s="1444" t="s">
        <v>1508</v>
      </c>
      <c r="I92" s="822"/>
      <c r="J92" s="814">
        <v>50</v>
      </c>
      <c r="K92" s="815"/>
      <c r="L92" s="815"/>
      <c r="M92" s="816"/>
      <c r="N92" s="21" t="s">
        <v>1411</v>
      </c>
      <c r="R92" s="820" t="s">
        <v>1509</v>
      </c>
      <c r="S92" s="1441" t="s">
        <v>1510</v>
      </c>
    </row>
    <row r="93" spans="1:19" ht="18" customHeight="1" x14ac:dyDescent="0.2">
      <c r="A93" s="1429"/>
      <c r="B93" s="1415"/>
      <c r="C93" s="1415"/>
      <c r="D93" s="1417"/>
      <c r="E93" s="1434"/>
      <c r="F93" s="1440"/>
      <c r="G93" s="1466"/>
      <c r="H93" s="1445"/>
      <c r="I93" s="822"/>
      <c r="J93" s="814"/>
      <c r="K93" s="815"/>
      <c r="L93" s="815"/>
      <c r="M93" s="816"/>
      <c r="R93" s="820" t="s">
        <v>1511</v>
      </c>
      <c r="S93" s="1443"/>
    </row>
    <row r="94" spans="1:19" ht="21.75" customHeight="1" x14ac:dyDescent="0.2">
      <c r="A94" s="1429"/>
      <c r="B94" s="1414" t="s">
        <v>196</v>
      </c>
      <c r="C94" s="1414" t="s">
        <v>1520</v>
      </c>
      <c r="D94" s="1409" t="s">
        <v>6</v>
      </c>
      <c r="E94" s="1433" t="s">
        <v>16</v>
      </c>
      <c r="F94" s="1467" t="s">
        <v>1115</v>
      </c>
      <c r="G94" s="1468" t="s">
        <v>1265</v>
      </c>
      <c r="H94" s="1414" t="s">
        <v>1506</v>
      </c>
      <c r="I94" s="802">
        <v>2018</v>
      </c>
      <c r="J94" s="814">
        <v>80</v>
      </c>
      <c r="K94" s="839"/>
      <c r="L94" s="839"/>
      <c r="M94" s="46"/>
      <c r="N94" s="21" t="s">
        <v>1411</v>
      </c>
      <c r="O94" s="820" t="s">
        <v>1160</v>
      </c>
      <c r="P94" s="1441" t="s">
        <v>1521</v>
      </c>
      <c r="Q94" s="1436" t="s">
        <v>1338</v>
      </c>
    </row>
    <row r="95" spans="1:19" ht="25.5" customHeight="1" x14ac:dyDescent="0.2">
      <c r="A95" s="1429"/>
      <c r="B95" s="1416"/>
      <c r="C95" s="1416"/>
      <c r="D95" s="1410"/>
      <c r="E95" s="1435"/>
      <c r="F95" s="1467"/>
      <c r="G95" s="1468"/>
      <c r="H95" s="1440"/>
      <c r="I95" s="802"/>
      <c r="J95" s="814"/>
      <c r="K95" s="839"/>
      <c r="L95" s="839"/>
      <c r="M95" s="46"/>
      <c r="O95" s="820" t="s">
        <v>1487</v>
      </c>
      <c r="P95" s="1443"/>
      <c r="Q95" s="1438"/>
    </row>
    <row r="96" spans="1:19" ht="25.5" customHeight="1" x14ac:dyDescent="0.2">
      <c r="A96" s="1429"/>
      <c r="B96" s="48" t="s">
        <v>1522</v>
      </c>
      <c r="C96" s="839" t="s">
        <v>1523</v>
      </c>
      <c r="D96" s="802" t="s">
        <v>6</v>
      </c>
      <c r="E96" s="822" t="s">
        <v>1524</v>
      </c>
      <c r="F96" s="820" t="s">
        <v>1240</v>
      </c>
      <c r="G96" s="822" t="s">
        <v>1200</v>
      </c>
      <c r="H96" s="49" t="s">
        <v>1475</v>
      </c>
      <c r="I96" s="822"/>
      <c r="J96" s="50"/>
      <c r="K96" s="801"/>
      <c r="L96" s="801"/>
      <c r="M96" s="816">
        <v>1500</v>
      </c>
      <c r="N96" s="21" t="s">
        <v>1411</v>
      </c>
    </row>
    <row r="97" spans="1:17" ht="27.75" customHeight="1" x14ac:dyDescent="0.2">
      <c r="A97" s="1429"/>
      <c r="B97" s="1414" t="s">
        <v>1525</v>
      </c>
      <c r="C97" s="1414" t="s">
        <v>1526</v>
      </c>
      <c r="D97" s="1409" t="s">
        <v>316</v>
      </c>
      <c r="E97" s="1433" t="s">
        <v>16</v>
      </c>
      <c r="F97" s="1436" t="s">
        <v>1154</v>
      </c>
      <c r="G97" s="1441" t="s">
        <v>1155</v>
      </c>
      <c r="H97" s="1431" t="s">
        <v>1506</v>
      </c>
      <c r="I97" s="802">
        <v>2018</v>
      </c>
      <c r="J97" s="51"/>
      <c r="K97" s="778"/>
      <c r="L97" s="778"/>
      <c r="M97" s="52"/>
      <c r="O97" s="800" t="s">
        <v>1465</v>
      </c>
      <c r="P97" s="1433" t="s">
        <v>1200</v>
      </c>
      <c r="Q97" s="1436" t="s">
        <v>1527</v>
      </c>
    </row>
    <row r="98" spans="1:17" ht="21.75" customHeight="1" x14ac:dyDescent="0.2">
      <c r="A98" s="1429"/>
      <c r="B98" s="1415"/>
      <c r="C98" s="1415"/>
      <c r="D98" s="1417"/>
      <c r="E98" s="1434"/>
      <c r="F98" s="1437"/>
      <c r="G98" s="1442"/>
      <c r="H98" s="1262"/>
      <c r="I98" s="802"/>
      <c r="J98" s="51"/>
      <c r="K98" s="778"/>
      <c r="L98" s="778"/>
      <c r="M98" s="52"/>
      <c r="O98" s="800" t="s">
        <v>1472</v>
      </c>
      <c r="P98" s="1434"/>
      <c r="Q98" s="1437"/>
    </row>
    <row r="99" spans="1:17" ht="18" customHeight="1" x14ac:dyDescent="0.2">
      <c r="A99" s="1429"/>
      <c r="B99" s="1416"/>
      <c r="C99" s="1416"/>
      <c r="D99" s="1410"/>
      <c r="E99" s="1435"/>
      <c r="F99" s="1438"/>
      <c r="G99" s="1443"/>
      <c r="H99" s="1432"/>
      <c r="I99" s="802"/>
      <c r="J99" s="51"/>
      <c r="K99" s="778"/>
      <c r="L99" s="778"/>
      <c r="M99" s="52"/>
      <c r="O99" s="800" t="s">
        <v>1468</v>
      </c>
      <c r="P99" s="1435"/>
      <c r="Q99" s="1438"/>
    </row>
    <row r="100" spans="1:17" ht="25.5" customHeight="1" x14ac:dyDescent="0.2">
      <c r="A100" s="1429"/>
      <c r="B100" s="1414" t="s">
        <v>1528</v>
      </c>
      <c r="C100" s="1414" t="s">
        <v>1529</v>
      </c>
      <c r="D100" s="1409" t="s">
        <v>316</v>
      </c>
      <c r="E100" s="1433" t="s">
        <v>16</v>
      </c>
      <c r="F100" s="1467" t="s">
        <v>1154</v>
      </c>
      <c r="G100" s="1468" t="s">
        <v>1155</v>
      </c>
      <c r="H100" s="1431" t="s">
        <v>1506</v>
      </c>
      <c r="I100" s="802">
        <v>2018</v>
      </c>
      <c r="J100" s="51"/>
      <c r="K100" s="778"/>
      <c r="L100" s="778"/>
      <c r="M100" s="52"/>
      <c r="O100" s="800" t="s">
        <v>1465</v>
      </c>
      <c r="P100" s="1434" t="s">
        <v>1200</v>
      </c>
      <c r="Q100" s="1437" t="s">
        <v>1527</v>
      </c>
    </row>
    <row r="101" spans="1:17" ht="19.5" customHeight="1" x14ac:dyDescent="0.2">
      <c r="A101" s="1429"/>
      <c r="B101" s="1415"/>
      <c r="C101" s="1415"/>
      <c r="D101" s="1417"/>
      <c r="E101" s="1434"/>
      <c r="F101" s="1467"/>
      <c r="G101" s="1468"/>
      <c r="H101" s="1262"/>
      <c r="I101" s="802"/>
      <c r="J101" s="51"/>
      <c r="K101" s="778"/>
      <c r="L101" s="778"/>
      <c r="M101" s="52"/>
      <c r="O101" s="800" t="s">
        <v>1472</v>
      </c>
      <c r="P101" s="1434"/>
      <c r="Q101" s="1437"/>
    </row>
    <row r="102" spans="1:17" ht="22.5" customHeight="1" x14ac:dyDescent="0.2">
      <c r="A102" s="1429"/>
      <c r="B102" s="1416"/>
      <c r="C102" s="1416"/>
      <c r="D102" s="1410"/>
      <c r="E102" s="1435"/>
      <c r="F102" s="1467"/>
      <c r="G102" s="1468"/>
      <c r="H102" s="1432"/>
      <c r="I102" s="802"/>
      <c r="J102" s="51"/>
      <c r="K102" s="778"/>
      <c r="L102" s="778"/>
      <c r="M102" s="52"/>
      <c r="O102" s="800" t="s">
        <v>1468</v>
      </c>
      <c r="P102" s="1435"/>
      <c r="Q102" s="1438"/>
    </row>
    <row r="103" spans="1:17" ht="30" customHeight="1" x14ac:dyDescent="0.2">
      <c r="A103" s="1429"/>
      <c r="B103" s="1414" t="s">
        <v>319</v>
      </c>
      <c r="C103" s="1414" t="s">
        <v>318</v>
      </c>
      <c r="D103" s="1409" t="s">
        <v>316</v>
      </c>
      <c r="E103" s="1433" t="s">
        <v>16</v>
      </c>
      <c r="F103" s="1467" t="s">
        <v>1154</v>
      </c>
      <c r="G103" s="1468" t="s">
        <v>1155</v>
      </c>
      <c r="H103" s="1431" t="s">
        <v>1506</v>
      </c>
      <c r="I103" s="802">
        <v>2018</v>
      </c>
      <c r="J103" s="51"/>
      <c r="K103" s="778"/>
      <c r="L103" s="778"/>
      <c r="M103" s="52"/>
      <c r="O103" s="800" t="s">
        <v>1465</v>
      </c>
      <c r="P103" s="1433" t="s">
        <v>1200</v>
      </c>
      <c r="Q103" s="1436" t="s">
        <v>1527</v>
      </c>
    </row>
    <row r="104" spans="1:17" ht="21.75" customHeight="1" x14ac:dyDescent="0.2">
      <c r="A104" s="1429"/>
      <c r="B104" s="1415"/>
      <c r="C104" s="1415"/>
      <c r="D104" s="1417"/>
      <c r="E104" s="1434"/>
      <c r="F104" s="1467"/>
      <c r="G104" s="1468"/>
      <c r="H104" s="1262"/>
      <c r="I104" s="802"/>
      <c r="J104" s="51"/>
      <c r="K104" s="778"/>
      <c r="L104" s="778"/>
      <c r="M104" s="52"/>
      <c r="O104" s="800" t="s">
        <v>1472</v>
      </c>
      <c r="P104" s="1434"/>
      <c r="Q104" s="1437"/>
    </row>
    <row r="105" spans="1:17" ht="25.5" customHeight="1" x14ac:dyDescent="0.2">
      <c r="A105" s="1429"/>
      <c r="B105" s="1416"/>
      <c r="C105" s="1416"/>
      <c r="D105" s="1410"/>
      <c r="E105" s="1435"/>
      <c r="F105" s="1467"/>
      <c r="G105" s="1468"/>
      <c r="H105" s="1432"/>
      <c r="I105" s="802"/>
      <c r="J105" s="51"/>
      <c r="K105" s="778"/>
      <c r="L105" s="778"/>
      <c r="M105" s="52"/>
      <c r="O105" s="800" t="s">
        <v>1468</v>
      </c>
      <c r="P105" s="1435"/>
      <c r="Q105" s="1438"/>
    </row>
    <row r="106" spans="1:17" ht="25.5" customHeight="1" x14ac:dyDescent="0.2">
      <c r="A106" s="1429"/>
      <c r="B106" s="1414" t="s">
        <v>321</v>
      </c>
      <c r="C106" s="1414" t="s">
        <v>320</v>
      </c>
      <c r="D106" s="1409" t="s">
        <v>316</v>
      </c>
      <c r="E106" s="1433" t="s">
        <v>16</v>
      </c>
      <c r="F106" s="1467" t="s">
        <v>1154</v>
      </c>
      <c r="G106" s="1468" t="s">
        <v>1155</v>
      </c>
      <c r="H106" s="1431" t="s">
        <v>1506</v>
      </c>
      <c r="I106" s="802">
        <v>2018</v>
      </c>
      <c r="J106" s="51"/>
      <c r="K106" s="778"/>
      <c r="L106" s="778"/>
      <c r="M106" s="52"/>
      <c r="O106" s="800" t="s">
        <v>1465</v>
      </c>
      <c r="P106" s="1434" t="s">
        <v>1200</v>
      </c>
      <c r="Q106" s="1437" t="s">
        <v>1527</v>
      </c>
    </row>
    <row r="107" spans="1:17" ht="22.5" customHeight="1" x14ac:dyDescent="0.2">
      <c r="A107" s="1429"/>
      <c r="B107" s="1415"/>
      <c r="C107" s="1415"/>
      <c r="D107" s="1417"/>
      <c r="E107" s="1434"/>
      <c r="F107" s="1467"/>
      <c r="G107" s="1468"/>
      <c r="H107" s="1262"/>
      <c r="I107" s="802"/>
      <c r="J107" s="51"/>
      <c r="K107" s="778"/>
      <c r="L107" s="778"/>
      <c r="M107" s="52"/>
      <c r="O107" s="800" t="s">
        <v>1472</v>
      </c>
      <c r="P107" s="1434"/>
      <c r="Q107" s="1437"/>
    </row>
    <row r="108" spans="1:17" ht="22.5" customHeight="1" x14ac:dyDescent="0.2">
      <c r="A108" s="1429"/>
      <c r="B108" s="1416"/>
      <c r="C108" s="1416"/>
      <c r="D108" s="1410"/>
      <c r="E108" s="1435"/>
      <c r="F108" s="1467"/>
      <c r="G108" s="1468"/>
      <c r="H108" s="1432"/>
      <c r="I108" s="802"/>
      <c r="J108" s="51"/>
      <c r="K108" s="778"/>
      <c r="L108" s="778"/>
      <c r="M108" s="52"/>
      <c r="O108" s="800" t="s">
        <v>1468</v>
      </c>
      <c r="P108" s="1435"/>
      <c r="Q108" s="1438"/>
    </row>
    <row r="109" spans="1:17" ht="25.5" customHeight="1" x14ac:dyDescent="0.2">
      <c r="A109" s="1429"/>
      <c r="B109" s="1414" t="s">
        <v>323</v>
      </c>
      <c r="C109" s="1414" t="s">
        <v>322</v>
      </c>
      <c r="D109" s="1409" t="s">
        <v>316</v>
      </c>
      <c r="E109" s="1433" t="s">
        <v>16</v>
      </c>
      <c r="F109" s="1467" t="s">
        <v>1154</v>
      </c>
      <c r="G109" s="1468" t="s">
        <v>1155</v>
      </c>
      <c r="H109" s="1431" t="s">
        <v>1506</v>
      </c>
      <c r="I109" s="802">
        <v>2018</v>
      </c>
      <c r="J109" s="51"/>
      <c r="K109" s="778"/>
      <c r="L109" s="778"/>
      <c r="M109" s="52"/>
      <c r="O109" s="800" t="s">
        <v>1465</v>
      </c>
      <c r="P109" s="1434" t="s">
        <v>1200</v>
      </c>
      <c r="Q109" s="1437" t="s">
        <v>1527</v>
      </c>
    </row>
    <row r="110" spans="1:17" ht="21.75" customHeight="1" x14ac:dyDescent="0.2">
      <c r="A110" s="1429"/>
      <c r="B110" s="1415"/>
      <c r="C110" s="1415"/>
      <c r="D110" s="1417"/>
      <c r="E110" s="1434"/>
      <c r="F110" s="1467"/>
      <c r="G110" s="1468"/>
      <c r="H110" s="1262"/>
      <c r="I110" s="802"/>
      <c r="J110" s="51"/>
      <c r="K110" s="778"/>
      <c r="L110" s="778"/>
      <c r="M110" s="52"/>
      <c r="O110" s="800" t="s">
        <v>1472</v>
      </c>
      <c r="P110" s="1434"/>
      <c r="Q110" s="1437"/>
    </row>
    <row r="111" spans="1:17" ht="21.75" customHeight="1" x14ac:dyDescent="0.2">
      <c r="A111" s="1429"/>
      <c r="B111" s="1416"/>
      <c r="C111" s="1416"/>
      <c r="D111" s="1410"/>
      <c r="E111" s="1435"/>
      <c r="F111" s="1467"/>
      <c r="G111" s="1468"/>
      <c r="H111" s="1432"/>
      <c r="I111" s="802"/>
      <c r="J111" s="51"/>
      <c r="K111" s="778"/>
      <c r="L111" s="778"/>
      <c r="M111" s="52"/>
      <c r="O111" s="800" t="s">
        <v>1468</v>
      </c>
      <c r="P111" s="1435"/>
      <c r="Q111" s="1438"/>
    </row>
    <row r="112" spans="1:17" ht="24" customHeight="1" x14ac:dyDescent="0.2">
      <c r="A112" s="1429"/>
      <c r="B112" s="1414" t="s">
        <v>324</v>
      </c>
      <c r="C112" s="1414" t="s">
        <v>325</v>
      </c>
      <c r="D112" s="1409" t="s">
        <v>316</v>
      </c>
      <c r="E112" s="1433" t="s">
        <v>16</v>
      </c>
      <c r="F112" s="1467" t="s">
        <v>1154</v>
      </c>
      <c r="G112" s="1468" t="s">
        <v>1155</v>
      </c>
      <c r="H112" s="1414" t="s">
        <v>1471</v>
      </c>
      <c r="I112" s="802">
        <v>2018</v>
      </c>
      <c r="J112" s="51"/>
      <c r="K112" s="778"/>
      <c r="L112" s="778"/>
      <c r="M112" s="52"/>
      <c r="O112" s="800" t="s">
        <v>1465</v>
      </c>
      <c r="P112" s="1433" t="s">
        <v>1200</v>
      </c>
      <c r="Q112" s="1436" t="s">
        <v>1527</v>
      </c>
    </row>
    <row r="113" spans="1:17" ht="18.75" hidden="1" customHeight="1" x14ac:dyDescent="0.2">
      <c r="A113" s="1429"/>
      <c r="B113" s="1415"/>
      <c r="C113" s="1415"/>
      <c r="D113" s="1417"/>
      <c r="E113" s="1434"/>
      <c r="F113" s="1467"/>
      <c r="G113" s="1468"/>
      <c r="H113" s="1415"/>
      <c r="I113" s="802"/>
      <c r="J113" s="51"/>
      <c r="K113" s="778"/>
      <c r="L113" s="778"/>
      <c r="M113" s="52"/>
      <c r="O113" s="800" t="s">
        <v>1472</v>
      </c>
      <c r="P113" s="1434"/>
      <c r="Q113" s="1437"/>
    </row>
    <row r="114" spans="1:17" ht="21" customHeight="1" x14ac:dyDescent="0.2">
      <c r="A114" s="1429"/>
      <c r="B114" s="1416"/>
      <c r="C114" s="1416"/>
      <c r="D114" s="1410"/>
      <c r="E114" s="1435"/>
      <c r="F114" s="1467"/>
      <c r="G114" s="1468"/>
      <c r="H114" s="1416"/>
      <c r="I114" s="802"/>
      <c r="J114" s="51"/>
      <c r="K114" s="778"/>
      <c r="L114" s="778"/>
      <c r="M114" s="52"/>
      <c r="O114" s="800" t="s">
        <v>1468</v>
      </c>
      <c r="P114" s="1435"/>
      <c r="Q114" s="1438"/>
    </row>
    <row r="115" spans="1:17" ht="25.5" customHeight="1" x14ac:dyDescent="0.2">
      <c r="A115" s="1429"/>
      <c r="B115" s="1414" t="s">
        <v>327</v>
      </c>
      <c r="C115" s="1414" t="s">
        <v>326</v>
      </c>
      <c r="D115" s="1409" t="s">
        <v>316</v>
      </c>
      <c r="E115" s="1433" t="s">
        <v>16</v>
      </c>
      <c r="F115" s="1467" t="s">
        <v>1154</v>
      </c>
      <c r="G115" s="1468" t="s">
        <v>1155</v>
      </c>
      <c r="H115" s="1431" t="s">
        <v>1471</v>
      </c>
      <c r="I115" s="802">
        <v>2018</v>
      </c>
      <c r="J115" s="51"/>
      <c r="K115" s="778"/>
      <c r="L115" s="778"/>
      <c r="M115" s="52"/>
      <c r="O115" s="800" t="s">
        <v>1465</v>
      </c>
      <c r="P115" s="1434" t="s">
        <v>1200</v>
      </c>
      <c r="Q115" s="1437" t="s">
        <v>1527</v>
      </c>
    </row>
    <row r="116" spans="1:17" ht="21.75" customHeight="1" x14ac:dyDescent="0.2">
      <c r="A116" s="1429"/>
      <c r="B116" s="1415"/>
      <c r="C116" s="1415"/>
      <c r="D116" s="1417"/>
      <c r="E116" s="1434"/>
      <c r="F116" s="1467"/>
      <c r="G116" s="1468"/>
      <c r="H116" s="1262"/>
      <c r="I116" s="802"/>
      <c r="J116" s="51"/>
      <c r="K116" s="778"/>
      <c r="L116" s="778"/>
      <c r="M116" s="52"/>
      <c r="O116" s="800" t="s">
        <v>1472</v>
      </c>
      <c r="P116" s="1434"/>
      <c r="Q116" s="1437"/>
    </row>
    <row r="117" spans="1:17" ht="19.5" customHeight="1" x14ac:dyDescent="0.2">
      <c r="A117" s="1429"/>
      <c r="B117" s="1416"/>
      <c r="C117" s="1416"/>
      <c r="D117" s="1410"/>
      <c r="E117" s="1435"/>
      <c r="F117" s="1467"/>
      <c r="G117" s="1468"/>
      <c r="H117" s="1432"/>
      <c r="I117" s="802"/>
      <c r="J117" s="51"/>
      <c r="K117" s="778"/>
      <c r="L117" s="778"/>
      <c r="M117" s="52"/>
      <c r="O117" s="800" t="s">
        <v>1468</v>
      </c>
      <c r="P117" s="1435"/>
      <c r="Q117" s="1438"/>
    </row>
    <row r="118" spans="1:17" ht="25.5" customHeight="1" x14ac:dyDescent="0.2">
      <c r="A118" s="1429"/>
      <c r="B118" s="1414" t="s">
        <v>1530</v>
      </c>
      <c r="C118" s="1414" t="s">
        <v>1531</v>
      </c>
      <c r="D118" s="1409" t="s">
        <v>316</v>
      </c>
      <c r="E118" s="1433" t="s">
        <v>16</v>
      </c>
      <c r="F118" s="1436" t="s">
        <v>1154</v>
      </c>
      <c r="G118" s="1441" t="s">
        <v>1155</v>
      </c>
      <c r="H118" s="1431" t="s">
        <v>1506</v>
      </c>
      <c r="I118" s="802">
        <v>2018</v>
      </c>
      <c r="J118" s="51"/>
      <c r="K118" s="778"/>
      <c r="L118" s="778"/>
      <c r="M118" s="52"/>
      <c r="O118" s="820" t="s">
        <v>1465</v>
      </c>
      <c r="P118" s="1433" t="s">
        <v>1200</v>
      </c>
      <c r="Q118" s="1436" t="s">
        <v>1527</v>
      </c>
    </row>
    <row r="119" spans="1:17" ht="19.5" customHeight="1" x14ac:dyDescent="0.2">
      <c r="A119" s="1429"/>
      <c r="B119" s="1415"/>
      <c r="C119" s="1415"/>
      <c r="D119" s="1417"/>
      <c r="E119" s="1434"/>
      <c r="F119" s="1437"/>
      <c r="G119" s="1442"/>
      <c r="H119" s="1262"/>
      <c r="I119" s="802"/>
      <c r="J119" s="51"/>
      <c r="K119" s="778"/>
      <c r="L119" s="778"/>
      <c r="M119" s="52"/>
      <c r="O119" s="820" t="s">
        <v>1472</v>
      </c>
      <c r="P119" s="1434"/>
      <c r="Q119" s="1437"/>
    </row>
    <row r="120" spans="1:17" ht="22.5" customHeight="1" x14ac:dyDescent="0.2">
      <c r="A120" s="1429"/>
      <c r="B120" s="1416"/>
      <c r="C120" s="1416"/>
      <c r="D120" s="1410"/>
      <c r="E120" s="1435"/>
      <c r="F120" s="1438"/>
      <c r="G120" s="1443"/>
      <c r="H120" s="1432"/>
      <c r="I120" s="802"/>
      <c r="J120" s="51"/>
      <c r="K120" s="778"/>
      <c r="L120" s="778"/>
      <c r="M120" s="52"/>
      <c r="O120" s="820" t="s">
        <v>1468</v>
      </c>
      <c r="P120" s="1435"/>
      <c r="Q120" s="1438"/>
    </row>
    <row r="121" spans="1:17" ht="25.5" customHeight="1" x14ac:dyDescent="0.2">
      <c r="A121" s="1429"/>
      <c r="B121" s="1427" t="s">
        <v>1532</v>
      </c>
      <c r="C121" s="1427" t="s">
        <v>1533</v>
      </c>
      <c r="D121" s="1408" t="s">
        <v>316</v>
      </c>
      <c r="E121" s="1469" t="s">
        <v>16</v>
      </c>
      <c r="F121" s="1467" t="s">
        <v>1154</v>
      </c>
      <c r="G121" s="1468" t="s">
        <v>1155</v>
      </c>
      <c r="H121" s="1431" t="s">
        <v>1506</v>
      </c>
      <c r="I121" s="802">
        <v>2018</v>
      </c>
      <c r="J121" s="51"/>
      <c r="K121" s="778"/>
      <c r="L121" s="778"/>
      <c r="M121" s="52"/>
      <c r="O121" s="800" t="s">
        <v>1465</v>
      </c>
      <c r="P121" s="1434" t="s">
        <v>1200</v>
      </c>
      <c r="Q121" s="1437" t="s">
        <v>1527</v>
      </c>
    </row>
    <row r="122" spans="1:17" ht="19.5" customHeight="1" x14ac:dyDescent="0.2">
      <c r="A122" s="1429"/>
      <c r="B122" s="1427"/>
      <c r="C122" s="1427"/>
      <c r="D122" s="1408"/>
      <c r="E122" s="1469"/>
      <c r="F122" s="1467"/>
      <c r="G122" s="1468"/>
      <c r="H122" s="1262"/>
      <c r="I122" s="802"/>
      <c r="J122" s="51"/>
      <c r="K122" s="778"/>
      <c r="L122" s="778"/>
      <c r="M122" s="52"/>
      <c r="O122" s="800" t="s">
        <v>1472</v>
      </c>
      <c r="P122" s="1434"/>
      <c r="Q122" s="1437"/>
    </row>
    <row r="123" spans="1:17" ht="22.5" customHeight="1" x14ac:dyDescent="0.2">
      <c r="A123" s="1429"/>
      <c r="B123" s="1427"/>
      <c r="C123" s="1427"/>
      <c r="D123" s="1408"/>
      <c r="E123" s="1469"/>
      <c r="F123" s="1467"/>
      <c r="G123" s="1468"/>
      <c r="H123" s="1432"/>
      <c r="I123" s="802"/>
      <c r="J123" s="51"/>
      <c r="K123" s="778"/>
      <c r="L123" s="778"/>
      <c r="M123" s="52"/>
      <c r="O123" s="800" t="s">
        <v>1468</v>
      </c>
      <c r="P123" s="1435"/>
      <c r="Q123" s="1438"/>
    </row>
    <row r="124" spans="1:17" ht="29.25" customHeight="1" x14ac:dyDescent="0.2">
      <c r="A124" s="1429"/>
      <c r="B124" s="1414" t="s">
        <v>1534</v>
      </c>
      <c r="C124" s="1414" t="s">
        <v>1535</v>
      </c>
      <c r="D124" s="1409" t="s">
        <v>316</v>
      </c>
      <c r="E124" s="1433" t="s">
        <v>1536</v>
      </c>
      <c r="F124" s="1436" t="s">
        <v>1116</v>
      </c>
      <c r="G124" s="1398" t="s">
        <v>1265</v>
      </c>
      <c r="H124" s="1431" t="s">
        <v>1338</v>
      </c>
      <c r="I124" s="802">
        <v>2018</v>
      </c>
      <c r="J124" s="51"/>
      <c r="K124" s="778"/>
      <c r="L124" s="778"/>
      <c r="M124" s="52"/>
      <c r="O124" s="800" t="s">
        <v>1465</v>
      </c>
      <c r="P124" s="1433" t="s">
        <v>1200</v>
      </c>
      <c r="Q124" s="1436" t="s">
        <v>1537</v>
      </c>
    </row>
    <row r="125" spans="1:17" ht="19.5" customHeight="1" x14ac:dyDescent="0.2">
      <c r="A125" s="1429"/>
      <c r="B125" s="1415"/>
      <c r="C125" s="1415"/>
      <c r="D125" s="1417"/>
      <c r="E125" s="1434"/>
      <c r="F125" s="1437"/>
      <c r="G125" s="1396"/>
      <c r="H125" s="1262"/>
      <c r="I125" s="802"/>
      <c r="J125" s="51"/>
      <c r="K125" s="778"/>
      <c r="L125" s="778"/>
      <c r="M125" s="52"/>
      <c r="O125" s="800" t="s">
        <v>1472</v>
      </c>
      <c r="P125" s="1434"/>
      <c r="Q125" s="1437"/>
    </row>
    <row r="126" spans="1:17" ht="19.5" customHeight="1" x14ac:dyDescent="0.2">
      <c r="A126" s="1429"/>
      <c r="B126" s="1416"/>
      <c r="C126" s="1416"/>
      <c r="D126" s="1410"/>
      <c r="E126" s="1435"/>
      <c r="F126" s="1438"/>
      <c r="G126" s="1399"/>
      <c r="H126" s="1432"/>
      <c r="I126" s="802"/>
      <c r="J126" s="51"/>
      <c r="K126" s="778"/>
      <c r="L126" s="778"/>
      <c r="M126" s="52"/>
      <c r="O126" s="800" t="s">
        <v>1468</v>
      </c>
      <c r="P126" s="1435"/>
      <c r="Q126" s="1438"/>
    </row>
    <row r="127" spans="1:17" ht="33.75" customHeight="1" x14ac:dyDescent="0.2">
      <c r="A127" s="1429"/>
      <c r="B127" s="805" t="s">
        <v>1538</v>
      </c>
      <c r="C127" s="53" t="s">
        <v>1539</v>
      </c>
      <c r="D127" s="801" t="s">
        <v>26</v>
      </c>
      <c r="E127" s="802" t="s">
        <v>328</v>
      </c>
      <c r="F127" s="800" t="s">
        <v>1540</v>
      </c>
      <c r="G127" s="810" t="s">
        <v>1200</v>
      </c>
      <c r="H127" s="813" t="s">
        <v>1541</v>
      </c>
      <c r="I127" s="822"/>
      <c r="J127" s="51"/>
      <c r="K127" s="778"/>
      <c r="L127" s="778"/>
      <c r="M127" s="52"/>
    </row>
    <row r="128" spans="1:17" ht="25.5" customHeight="1" x14ac:dyDescent="0.2">
      <c r="A128" s="1429"/>
      <c r="B128" s="1411" t="s">
        <v>1542</v>
      </c>
      <c r="C128" s="1411" t="s">
        <v>1543</v>
      </c>
      <c r="D128" s="1398" t="s">
        <v>46</v>
      </c>
      <c r="E128" s="1409" t="s">
        <v>1544</v>
      </c>
      <c r="F128" s="800" t="s">
        <v>1545</v>
      </c>
      <c r="G128" s="1433" t="s">
        <v>1200</v>
      </c>
      <c r="H128" s="1444" t="s">
        <v>1546</v>
      </c>
      <c r="I128" s="822"/>
      <c r="J128" s="51"/>
      <c r="K128" s="778"/>
      <c r="L128" s="778"/>
      <c r="M128" s="52"/>
    </row>
    <row r="129" spans="1:18" ht="25.5" customHeight="1" x14ac:dyDescent="0.2">
      <c r="A129" s="1429"/>
      <c r="B129" s="1413"/>
      <c r="C129" s="1413"/>
      <c r="D129" s="1399"/>
      <c r="E129" s="1410"/>
      <c r="F129" s="800" t="s">
        <v>1143</v>
      </c>
      <c r="G129" s="1435"/>
      <c r="H129" s="1446"/>
      <c r="I129" s="822"/>
      <c r="J129" s="51"/>
      <c r="K129" s="778"/>
      <c r="L129" s="778"/>
      <c r="M129" s="52"/>
    </row>
    <row r="130" spans="1:18" ht="21" customHeight="1" x14ac:dyDescent="0.2">
      <c r="A130" s="1429"/>
      <c r="B130" s="1411" t="s">
        <v>1547</v>
      </c>
      <c r="C130" s="1411" t="s">
        <v>1548</v>
      </c>
      <c r="D130" s="1398" t="s">
        <v>46</v>
      </c>
      <c r="E130" s="1409" t="s">
        <v>328</v>
      </c>
      <c r="F130" s="800" t="s">
        <v>1545</v>
      </c>
      <c r="G130" s="1433" t="s">
        <v>1200</v>
      </c>
      <c r="H130" s="1444" t="s">
        <v>1546</v>
      </c>
      <c r="I130" s="822"/>
      <c r="J130" s="51"/>
      <c r="K130" s="778"/>
      <c r="L130" s="778"/>
      <c r="M130" s="52"/>
    </row>
    <row r="131" spans="1:18" ht="21.75" customHeight="1" x14ac:dyDescent="0.2">
      <c r="A131" s="1429"/>
      <c r="B131" s="1413"/>
      <c r="C131" s="1413"/>
      <c r="D131" s="1399"/>
      <c r="E131" s="1410"/>
      <c r="F131" s="800" t="s">
        <v>1143</v>
      </c>
      <c r="G131" s="1435"/>
      <c r="H131" s="1446"/>
      <c r="I131" s="822"/>
      <c r="J131" s="51"/>
      <c r="K131" s="778"/>
      <c r="L131" s="778"/>
      <c r="M131" s="52"/>
    </row>
    <row r="132" spans="1:18" ht="21.75" customHeight="1" x14ac:dyDescent="0.2">
      <c r="A132" s="1429"/>
      <c r="B132" s="1411" t="s">
        <v>1549</v>
      </c>
      <c r="C132" s="1411" t="s">
        <v>1550</v>
      </c>
      <c r="D132" s="1398" t="s">
        <v>46</v>
      </c>
      <c r="E132" s="1409" t="s">
        <v>328</v>
      </c>
      <c r="F132" s="800" t="s">
        <v>1551</v>
      </c>
      <c r="G132" s="1433" t="s">
        <v>1200</v>
      </c>
      <c r="H132" s="1444" t="s">
        <v>1471</v>
      </c>
      <c r="I132" s="822"/>
      <c r="J132" s="51"/>
      <c r="K132" s="778"/>
      <c r="L132" s="778"/>
      <c r="M132" s="52"/>
    </row>
    <row r="133" spans="1:18" ht="18.75" customHeight="1" x14ac:dyDescent="0.2">
      <c r="A133" s="1429"/>
      <c r="B133" s="1412"/>
      <c r="C133" s="1412"/>
      <c r="D133" s="1396"/>
      <c r="E133" s="1417"/>
      <c r="F133" s="800" t="s">
        <v>1552</v>
      </c>
      <c r="G133" s="1434"/>
      <c r="H133" s="1445"/>
      <c r="I133" s="822"/>
      <c r="J133" s="51"/>
      <c r="K133" s="778"/>
      <c r="L133" s="778"/>
      <c r="M133" s="52"/>
    </row>
    <row r="134" spans="1:18" ht="22.5" customHeight="1" x14ac:dyDescent="0.2">
      <c r="A134" s="1429"/>
      <c r="B134" s="1413"/>
      <c r="C134" s="1413"/>
      <c r="D134" s="1399"/>
      <c r="E134" s="1410"/>
      <c r="F134" s="800" t="s">
        <v>1553</v>
      </c>
      <c r="G134" s="1435"/>
      <c r="H134" s="1446"/>
      <c r="I134" s="822"/>
      <c r="J134" s="51"/>
      <c r="K134" s="778"/>
      <c r="L134" s="778"/>
      <c r="M134" s="52"/>
    </row>
    <row r="135" spans="1:18" ht="22.5" customHeight="1" x14ac:dyDescent="0.2">
      <c r="A135" s="1429"/>
      <c r="B135" s="1398" t="s">
        <v>1554</v>
      </c>
      <c r="C135" s="1411" t="s">
        <v>1555</v>
      </c>
      <c r="D135" s="1398" t="s">
        <v>46</v>
      </c>
      <c r="E135" s="1398" t="s">
        <v>328</v>
      </c>
      <c r="F135" s="800" t="s">
        <v>1545</v>
      </c>
      <c r="G135" s="1433" t="s">
        <v>1200</v>
      </c>
      <c r="H135" s="1436" t="s">
        <v>1475</v>
      </c>
      <c r="I135" s="822"/>
      <c r="J135" s="51"/>
      <c r="K135" s="778"/>
      <c r="L135" s="778"/>
      <c r="M135" s="52"/>
    </row>
    <row r="136" spans="1:18" ht="22.5" customHeight="1" x14ac:dyDescent="0.2">
      <c r="A136" s="1429"/>
      <c r="B136" s="1399"/>
      <c r="C136" s="1413"/>
      <c r="D136" s="1399"/>
      <c r="E136" s="1399"/>
      <c r="F136" s="800" t="s">
        <v>1143</v>
      </c>
      <c r="G136" s="1435"/>
      <c r="H136" s="1438"/>
      <c r="I136" s="822"/>
      <c r="J136" s="51"/>
      <c r="K136" s="778"/>
      <c r="L136" s="778"/>
      <c r="M136" s="52"/>
    </row>
    <row r="137" spans="1:18" ht="22.5" customHeight="1" x14ac:dyDescent="0.2">
      <c r="A137" s="1429"/>
      <c r="B137" s="1411" t="s">
        <v>334</v>
      </c>
      <c r="C137" s="1411" t="s">
        <v>1556</v>
      </c>
      <c r="D137" s="1398" t="s">
        <v>46</v>
      </c>
      <c r="E137" s="1409" t="s">
        <v>328</v>
      </c>
      <c r="F137" s="1467" t="s">
        <v>1115</v>
      </c>
      <c r="G137" s="1465" t="s">
        <v>1297</v>
      </c>
      <c r="H137" s="1431" t="s">
        <v>1557</v>
      </c>
      <c r="I137" s="802">
        <v>2018</v>
      </c>
      <c r="J137" s="51"/>
      <c r="K137" s="778"/>
      <c r="L137" s="778"/>
      <c r="M137" s="52"/>
      <c r="O137" s="820" t="s">
        <v>1465</v>
      </c>
      <c r="P137" s="1441" t="s">
        <v>1558</v>
      </c>
      <c r="Q137" s="1436" t="s">
        <v>1338</v>
      </c>
      <c r="R137" s="1400" t="s">
        <v>1265</v>
      </c>
    </row>
    <row r="138" spans="1:18" ht="18.75" customHeight="1" x14ac:dyDescent="0.2">
      <c r="A138" s="1429"/>
      <c r="B138" s="1412"/>
      <c r="C138" s="1412"/>
      <c r="D138" s="1396"/>
      <c r="E138" s="1417"/>
      <c r="F138" s="1467"/>
      <c r="G138" s="1470"/>
      <c r="H138" s="1262"/>
      <c r="I138" s="802"/>
      <c r="J138" s="51"/>
      <c r="K138" s="778"/>
      <c r="L138" s="778"/>
      <c r="M138" s="52"/>
      <c r="O138" s="820" t="s">
        <v>1472</v>
      </c>
      <c r="P138" s="1442"/>
      <c r="Q138" s="1437"/>
      <c r="R138" s="1400"/>
    </row>
    <row r="139" spans="1:18" ht="18.75" customHeight="1" x14ac:dyDescent="0.2">
      <c r="A139" s="1429"/>
      <c r="B139" s="1413"/>
      <c r="C139" s="1413"/>
      <c r="D139" s="1399"/>
      <c r="E139" s="1410"/>
      <c r="F139" s="1467"/>
      <c r="G139" s="1466"/>
      <c r="H139" s="1432"/>
      <c r="I139" s="802"/>
      <c r="J139" s="51"/>
      <c r="K139" s="778"/>
      <c r="L139" s="778"/>
      <c r="M139" s="52"/>
      <c r="O139" s="820" t="s">
        <v>1468</v>
      </c>
      <c r="P139" s="1443"/>
      <c r="Q139" s="1438"/>
      <c r="R139" s="1400"/>
    </row>
    <row r="140" spans="1:18" ht="18.75" customHeight="1" x14ac:dyDescent="0.2">
      <c r="A140" s="1429"/>
      <c r="B140" s="54" t="s">
        <v>1298</v>
      </c>
      <c r="C140" s="54" t="s">
        <v>1299</v>
      </c>
      <c r="D140" s="776" t="s">
        <v>46</v>
      </c>
      <c r="E140" s="776" t="s">
        <v>328</v>
      </c>
      <c r="F140" s="800" t="s">
        <v>1115</v>
      </c>
      <c r="G140" s="819" t="s">
        <v>1265</v>
      </c>
      <c r="H140" s="808" t="s">
        <v>1475</v>
      </c>
      <c r="I140" s="802"/>
      <c r="J140" s="51"/>
      <c r="K140" s="778"/>
      <c r="L140" s="778"/>
      <c r="M140" s="52"/>
      <c r="O140" s="828"/>
      <c r="P140" s="827"/>
      <c r="Q140" s="828"/>
      <c r="R140" s="844"/>
    </row>
    <row r="141" spans="1:18" ht="59.25" customHeight="1" x14ac:dyDescent="0.2">
      <c r="A141" s="1429"/>
      <c r="B141" s="805" t="s">
        <v>1559</v>
      </c>
      <c r="C141" s="839" t="s">
        <v>1560</v>
      </c>
      <c r="D141" s="802" t="s">
        <v>7</v>
      </c>
      <c r="E141" s="802" t="s">
        <v>10</v>
      </c>
      <c r="F141" s="772" t="s">
        <v>1115</v>
      </c>
      <c r="G141" s="778" t="s">
        <v>1265</v>
      </c>
      <c r="H141" s="49" t="s">
        <v>1506</v>
      </c>
      <c r="I141" s="822">
        <v>2018</v>
      </c>
      <c r="J141" s="51"/>
      <c r="K141" s="778"/>
      <c r="L141" s="778"/>
      <c r="M141" s="52"/>
    </row>
    <row r="142" spans="1:18" ht="59.25" customHeight="1" x14ac:dyDescent="0.2">
      <c r="A142" s="1429"/>
      <c r="B142" s="805" t="s">
        <v>1561</v>
      </c>
      <c r="C142" s="839" t="s">
        <v>1562</v>
      </c>
      <c r="D142" s="802" t="s">
        <v>6</v>
      </c>
      <c r="E142" s="822" t="s">
        <v>12</v>
      </c>
      <c r="F142" s="820" t="s">
        <v>1115</v>
      </c>
      <c r="G142" s="801" t="s">
        <v>1265</v>
      </c>
      <c r="H142" s="49" t="s">
        <v>1471</v>
      </c>
      <c r="I142" s="822">
        <v>2018</v>
      </c>
      <c r="J142" s="51"/>
      <c r="K142" s="778"/>
      <c r="L142" s="778"/>
      <c r="M142" s="52"/>
    </row>
    <row r="143" spans="1:18" ht="59.25" customHeight="1" x14ac:dyDescent="0.2">
      <c r="A143" s="1429"/>
      <c r="B143" s="805" t="s">
        <v>365</v>
      </c>
      <c r="C143" s="839" t="s">
        <v>364</v>
      </c>
      <c r="D143" s="802" t="s">
        <v>6</v>
      </c>
      <c r="E143" s="822" t="s">
        <v>12</v>
      </c>
      <c r="F143" s="820" t="s">
        <v>1115</v>
      </c>
      <c r="G143" s="801" t="s">
        <v>1265</v>
      </c>
      <c r="H143" s="812" t="s">
        <v>1471</v>
      </c>
      <c r="I143" s="822"/>
      <c r="J143" s="51"/>
      <c r="K143" s="778"/>
      <c r="L143" s="778"/>
      <c r="M143" s="52"/>
    </row>
    <row r="144" spans="1:18" ht="24.75" customHeight="1" x14ac:dyDescent="0.2">
      <c r="A144" s="1429"/>
      <c r="B144" s="1411" t="s">
        <v>366</v>
      </c>
      <c r="C144" s="1414" t="s">
        <v>1563</v>
      </c>
      <c r="D144" s="1409" t="s">
        <v>6</v>
      </c>
      <c r="E144" s="1433" t="s">
        <v>18</v>
      </c>
      <c r="F144" s="820" t="s">
        <v>1124</v>
      </c>
      <c r="G144" s="1433" t="s">
        <v>1200</v>
      </c>
      <c r="H144" s="1436" t="s">
        <v>1564</v>
      </c>
      <c r="I144" s="822">
        <v>2018</v>
      </c>
      <c r="J144" s="51"/>
      <c r="K144" s="778"/>
      <c r="L144" s="778"/>
      <c r="M144" s="52"/>
    </row>
    <row r="145" spans="1:13" ht="28.5" customHeight="1" x14ac:dyDescent="0.2">
      <c r="A145" s="1429"/>
      <c r="B145" s="1413"/>
      <c r="C145" s="1416"/>
      <c r="D145" s="1410"/>
      <c r="E145" s="1435"/>
      <c r="F145" s="820" t="s">
        <v>1117</v>
      </c>
      <c r="G145" s="1435"/>
      <c r="H145" s="1438"/>
      <c r="I145" s="822"/>
      <c r="J145" s="51"/>
      <c r="K145" s="778"/>
      <c r="L145" s="778"/>
      <c r="M145" s="52"/>
    </row>
    <row r="146" spans="1:13" ht="24" customHeight="1" x14ac:dyDescent="0.2">
      <c r="A146" s="1429"/>
      <c r="B146" s="1411" t="s">
        <v>367</v>
      </c>
      <c r="C146" s="1414" t="s">
        <v>434</v>
      </c>
      <c r="D146" s="1409" t="s">
        <v>6</v>
      </c>
      <c r="E146" s="1433" t="s">
        <v>18</v>
      </c>
      <c r="F146" s="820" t="s">
        <v>1116</v>
      </c>
      <c r="G146" s="1398" t="s">
        <v>1224</v>
      </c>
      <c r="H146" s="1444" t="s">
        <v>1506</v>
      </c>
      <c r="I146" s="822">
        <v>2018</v>
      </c>
      <c r="J146" s="51"/>
      <c r="K146" s="778"/>
      <c r="L146" s="778"/>
      <c r="M146" s="52"/>
    </row>
    <row r="147" spans="1:13" ht="24" customHeight="1" x14ac:dyDescent="0.2">
      <c r="A147" s="1429"/>
      <c r="B147" s="1412"/>
      <c r="C147" s="1415"/>
      <c r="D147" s="1417"/>
      <c r="E147" s="1434"/>
      <c r="F147" s="820" t="s">
        <v>1193</v>
      </c>
      <c r="G147" s="1396"/>
      <c r="H147" s="1445"/>
      <c r="I147" s="822"/>
      <c r="J147" s="51"/>
      <c r="K147" s="778"/>
      <c r="L147" s="778"/>
      <c r="M147" s="52"/>
    </row>
    <row r="148" spans="1:13" ht="24" customHeight="1" x14ac:dyDescent="0.2">
      <c r="A148" s="1429"/>
      <c r="B148" s="1413"/>
      <c r="C148" s="1416"/>
      <c r="D148" s="1410"/>
      <c r="E148" s="1435"/>
      <c r="F148" s="820" t="s">
        <v>1158</v>
      </c>
      <c r="G148" s="1399"/>
      <c r="H148" s="1446"/>
      <c r="I148" s="822"/>
      <c r="J148" s="51"/>
      <c r="K148" s="778"/>
      <c r="L148" s="778"/>
      <c r="M148" s="52"/>
    </row>
    <row r="149" spans="1:13" ht="24" customHeight="1" x14ac:dyDescent="0.2">
      <c r="A149" s="1429"/>
      <c r="B149" s="1411" t="s">
        <v>368</v>
      </c>
      <c r="C149" s="1414" t="s">
        <v>1565</v>
      </c>
      <c r="D149" s="1409" t="s">
        <v>6</v>
      </c>
      <c r="E149" s="1433" t="s">
        <v>18</v>
      </c>
      <c r="F149" s="820" t="s">
        <v>1116</v>
      </c>
      <c r="G149" s="1398" t="s">
        <v>1224</v>
      </c>
      <c r="H149" s="1436" t="s">
        <v>1566</v>
      </c>
      <c r="I149" s="822">
        <v>2018</v>
      </c>
      <c r="J149" s="51"/>
      <c r="K149" s="778"/>
      <c r="L149" s="778"/>
      <c r="M149" s="52"/>
    </row>
    <row r="150" spans="1:13" ht="24" customHeight="1" x14ac:dyDescent="0.2">
      <c r="A150" s="1429"/>
      <c r="B150" s="1412"/>
      <c r="C150" s="1415"/>
      <c r="D150" s="1417"/>
      <c r="E150" s="1434"/>
      <c r="F150" s="820" t="s">
        <v>1193</v>
      </c>
      <c r="G150" s="1396"/>
      <c r="H150" s="1437"/>
      <c r="I150" s="822"/>
      <c r="J150" s="51"/>
      <c r="K150" s="778"/>
      <c r="L150" s="778"/>
      <c r="M150" s="52"/>
    </row>
    <row r="151" spans="1:13" ht="24" customHeight="1" x14ac:dyDescent="0.2">
      <c r="A151" s="1429"/>
      <c r="B151" s="1413"/>
      <c r="C151" s="1416"/>
      <c r="D151" s="1410"/>
      <c r="E151" s="1435"/>
      <c r="F151" s="820" t="s">
        <v>1158</v>
      </c>
      <c r="G151" s="1399"/>
      <c r="H151" s="1438"/>
      <c r="I151" s="822"/>
      <c r="J151" s="51"/>
      <c r="K151" s="778"/>
      <c r="L151" s="778"/>
      <c r="M151" s="52"/>
    </row>
    <row r="152" spans="1:13" ht="24" customHeight="1" x14ac:dyDescent="0.2">
      <c r="A152" s="1429"/>
      <c r="B152" s="1411" t="s">
        <v>369</v>
      </c>
      <c r="C152" s="1414" t="s">
        <v>1567</v>
      </c>
      <c r="D152" s="1409" t="s">
        <v>6</v>
      </c>
      <c r="E152" s="1433" t="s">
        <v>18</v>
      </c>
      <c r="F152" s="820" t="s">
        <v>1116</v>
      </c>
      <c r="G152" s="1398" t="s">
        <v>1265</v>
      </c>
      <c r="H152" s="1436" t="s">
        <v>1557</v>
      </c>
      <c r="I152" s="822">
        <v>2018</v>
      </c>
      <c r="J152" s="51"/>
      <c r="K152" s="778"/>
      <c r="L152" s="778"/>
      <c r="M152" s="52"/>
    </row>
    <row r="153" spans="1:13" ht="24" customHeight="1" x14ac:dyDescent="0.2">
      <c r="A153" s="1429"/>
      <c r="B153" s="1412"/>
      <c r="C153" s="1415"/>
      <c r="D153" s="1417"/>
      <c r="E153" s="1434"/>
      <c r="F153" s="820" t="s">
        <v>1193</v>
      </c>
      <c r="G153" s="1396"/>
      <c r="H153" s="1437"/>
      <c r="I153" s="822"/>
      <c r="J153" s="51"/>
      <c r="K153" s="778"/>
      <c r="L153" s="778"/>
      <c r="M153" s="52"/>
    </row>
    <row r="154" spans="1:13" ht="24" customHeight="1" x14ac:dyDescent="0.2">
      <c r="A154" s="1429"/>
      <c r="B154" s="1413"/>
      <c r="C154" s="1416"/>
      <c r="D154" s="1410"/>
      <c r="E154" s="1435"/>
      <c r="F154" s="820" t="s">
        <v>1158</v>
      </c>
      <c r="G154" s="1399"/>
      <c r="H154" s="1438"/>
      <c r="I154" s="822"/>
      <c r="J154" s="51"/>
      <c r="K154" s="778"/>
      <c r="L154" s="778"/>
      <c r="M154" s="52"/>
    </row>
    <row r="155" spans="1:13" ht="24" customHeight="1" x14ac:dyDescent="0.2">
      <c r="A155" s="1429"/>
      <c r="B155" s="1411" t="s">
        <v>370</v>
      </c>
      <c r="C155" s="1414" t="s">
        <v>1568</v>
      </c>
      <c r="D155" s="1409" t="s">
        <v>6</v>
      </c>
      <c r="E155" s="1433" t="s">
        <v>18</v>
      </c>
      <c r="F155" s="820" t="s">
        <v>1116</v>
      </c>
      <c r="G155" s="1398" t="s">
        <v>1265</v>
      </c>
      <c r="H155" s="1436" t="s">
        <v>1569</v>
      </c>
      <c r="I155" s="822">
        <v>2018</v>
      </c>
      <c r="J155" s="51"/>
      <c r="K155" s="778"/>
      <c r="L155" s="778"/>
      <c r="M155" s="52"/>
    </row>
    <row r="156" spans="1:13" ht="24" customHeight="1" x14ac:dyDescent="0.2">
      <c r="A156" s="1429"/>
      <c r="B156" s="1412"/>
      <c r="C156" s="1415"/>
      <c r="D156" s="1417"/>
      <c r="E156" s="1434"/>
      <c r="F156" s="820" t="s">
        <v>1193</v>
      </c>
      <c r="G156" s="1396"/>
      <c r="H156" s="1437"/>
      <c r="I156" s="822"/>
      <c r="J156" s="51"/>
      <c r="K156" s="778"/>
      <c r="L156" s="778"/>
      <c r="M156" s="52"/>
    </row>
    <row r="157" spans="1:13" ht="24" customHeight="1" x14ac:dyDescent="0.2">
      <c r="A157" s="1429"/>
      <c r="B157" s="1413"/>
      <c r="C157" s="1416"/>
      <c r="D157" s="1410"/>
      <c r="E157" s="1435"/>
      <c r="F157" s="820" t="s">
        <v>1158</v>
      </c>
      <c r="G157" s="1399"/>
      <c r="H157" s="1438"/>
      <c r="I157" s="822"/>
      <c r="J157" s="51"/>
      <c r="K157" s="778"/>
      <c r="L157" s="778"/>
      <c r="M157" s="52"/>
    </row>
    <row r="158" spans="1:13" ht="54" customHeight="1" x14ac:dyDescent="0.2">
      <c r="A158" s="1429"/>
      <c r="B158" s="805" t="s">
        <v>1570</v>
      </c>
      <c r="C158" s="806" t="s">
        <v>1571</v>
      </c>
      <c r="D158" s="802" t="s">
        <v>6</v>
      </c>
      <c r="E158" s="822" t="s">
        <v>16</v>
      </c>
      <c r="F158" s="820" t="s">
        <v>1154</v>
      </c>
      <c r="G158" s="777" t="s">
        <v>1111</v>
      </c>
      <c r="H158" s="820" t="s">
        <v>1338</v>
      </c>
      <c r="I158" s="822"/>
      <c r="J158" s="51"/>
      <c r="K158" s="778"/>
      <c r="L158" s="778"/>
      <c r="M158" s="52"/>
    </row>
    <row r="159" spans="1:13" ht="24" customHeight="1" x14ac:dyDescent="0.2">
      <c r="A159" s="1429"/>
      <c r="B159" s="1411" t="s">
        <v>371</v>
      </c>
      <c r="C159" s="1414" t="s">
        <v>1572</v>
      </c>
      <c r="D159" s="1409" t="s">
        <v>6</v>
      </c>
      <c r="E159" s="1433" t="s">
        <v>12</v>
      </c>
      <c r="F159" s="820" t="s">
        <v>1116</v>
      </c>
      <c r="G159" s="1398" t="s">
        <v>1265</v>
      </c>
      <c r="H159" s="1436" t="s">
        <v>1557</v>
      </c>
      <c r="I159" s="822">
        <v>2018</v>
      </c>
      <c r="J159" s="51"/>
      <c r="K159" s="778"/>
      <c r="L159" s="778"/>
      <c r="M159" s="52"/>
    </row>
    <row r="160" spans="1:13" ht="24" customHeight="1" x14ac:dyDescent="0.2">
      <c r="A160" s="1429"/>
      <c r="B160" s="1412"/>
      <c r="C160" s="1415"/>
      <c r="D160" s="1417"/>
      <c r="E160" s="1434"/>
      <c r="F160" s="820" t="s">
        <v>1193</v>
      </c>
      <c r="G160" s="1396"/>
      <c r="H160" s="1437"/>
      <c r="I160" s="822"/>
      <c r="J160" s="51"/>
      <c r="K160" s="778"/>
      <c r="L160" s="778"/>
      <c r="M160" s="52"/>
    </row>
    <row r="161" spans="1:18" ht="24" customHeight="1" x14ac:dyDescent="0.2">
      <c r="A161" s="1429"/>
      <c r="B161" s="1413"/>
      <c r="C161" s="1416"/>
      <c r="D161" s="1410"/>
      <c r="E161" s="1435"/>
      <c r="F161" s="820" t="s">
        <v>1158</v>
      </c>
      <c r="G161" s="1399"/>
      <c r="H161" s="1438"/>
      <c r="I161" s="822"/>
      <c r="J161" s="51"/>
      <c r="K161" s="778"/>
      <c r="L161" s="778"/>
      <c r="M161" s="52"/>
    </row>
    <row r="162" spans="1:18" ht="24" customHeight="1" x14ac:dyDescent="0.2">
      <c r="A162" s="1429"/>
      <c r="B162" s="1411" t="s">
        <v>372</v>
      </c>
      <c r="C162" s="1414" t="s">
        <v>1573</v>
      </c>
      <c r="D162" s="1409" t="s">
        <v>6</v>
      </c>
      <c r="E162" s="1433" t="s">
        <v>12</v>
      </c>
      <c r="F162" s="820" t="s">
        <v>1116</v>
      </c>
      <c r="G162" s="1398" t="s">
        <v>1200</v>
      </c>
      <c r="H162" s="1436" t="s">
        <v>1557</v>
      </c>
      <c r="I162" s="822">
        <v>2018</v>
      </c>
      <c r="J162" s="51"/>
      <c r="K162" s="778"/>
      <c r="L162" s="778"/>
      <c r="M162" s="52"/>
    </row>
    <row r="163" spans="1:18" ht="24" customHeight="1" x14ac:dyDescent="0.2">
      <c r="A163" s="1429"/>
      <c r="B163" s="1412"/>
      <c r="C163" s="1415"/>
      <c r="D163" s="1417"/>
      <c r="E163" s="1434"/>
      <c r="F163" s="820" t="s">
        <v>1143</v>
      </c>
      <c r="G163" s="1396"/>
      <c r="H163" s="1438"/>
      <c r="I163" s="822"/>
      <c r="J163" s="51"/>
      <c r="K163" s="778"/>
      <c r="L163" s="778"/>
      <c r="M163" s="52"/>
    </row>
    <row r="164" spans="1:18" ht="24" customHeight="1" x14ac:dyDescent="0.2">
      <c r="A164" s="1429"/>
      <c r="B164" s="1411" t="s">
        <v>373</v>
      </c>
      <c r="C164" s="1414" t="s">
        <v>1574</v>
      </c>
      <c r="D164" s="1409" t="s">
        <v>6</v>
      </c>
      <c r="E164" s="1433" t="s">
        <v>12</v>
      </c>
      <c r="F164" s="820" t="s">
        <v>1116</v>
      </c>
      <c r="G164" s="1398" t="s">
        <v>1165</v>
      </c>
      <c r="H164" s="1436" t="s">
        <v>1575</v>
      </c>
      <c r="I164" s="822">
        <v>2018</v>
      </c>
      <c r="J164" s="51"/>
      <c r="K164" s="778"/>
      <c r="L164" s="778"/>
      <c r="M164" s="52"/>
    </row>
    <row r="165" spans="1:18" ht="24" customHeight="1" x14ac:dyDescent="0.2">
      <c r="A165" s="1429"/>
      <c r="B165" s="1412"/>
      <c r="C165" s="1415"/>
      <c r="D165" s="1417"/>
      <c r="E165" s="1434"/>
      <c r="F165" s="820" t="s">
        <v>1117</v>
      </c>
      <c r="G165" s="1396"/>
      <c r="H165" s="1438"/>
      <c r="I165" s="822"/>
      <c r="J165" s="51"/>
      <c r="K165" s="778"/>
      <c r="L165" s="778"/>
      <c r="M165" s="52"/>
    </row>
    <row r="166" spans="1:18" ht="24" customHeight="1" x14ac:dyDescent="0.2">
      <c r="A166" s="1429"/>
      <c r="B166" s="1411" t="s">
        <v>1576</v>
      </c>
      <c r="C166" s="1414" t="s">
        <v>1577</v>
      </c>
      <c r="D166" s="1398" t="s">
        <v>46</v>
      </c>
      <c r="E166" s="1433" t="s">
        <v>328</v>
      </c>
      <c r="F166" s="820" t="s">
        <v>1116</v>
      </c>
      <c r="G166" s="1465" t="s">
        <v>1297</v>
      </c>
      <c r="H166" s="1436" t="s">
        <v>1575</v>
      </c>
      <c r="I166" s="822"/>
      <c r="J166" s="51"/>
      <c r="K166" s="778"/>
      <c r="L166" s="778"/>
      <c r="M166" s="52"/>
      <c r="R166" s="1441" t="s">
        <v>1510</v>
      </c>
    </row>
    <row r="167" spans="1:18" ht="24" customHeight="1" x14ac:dyDescent="0.2">
      <c r="A167" s="1429"/>
      <c r="B167" s="1413"/>
      <c r="C167" s="1416"/>
      <c r="D167" s="1399"/>
      <c r="E167" s="1435"/>
      <c r="F167" s="820" t="s">
        <v>1117</v>
      </c>
      <c r="G167" s="1466"/>
      <c r="H167" s="1438"/>
      <c r="I167" s="822"/>
      <c r="J167" s="51"/>
      <c r="K167" s="778"/>
      <c r="L167" s="778"/>
      <c r="M167" s="52"/>
      <c r="R167" s="1443"/>
    </row>
    <row r="168" spans="1:18" ht="24" customHeight="1" x14ac:dyDescent="0.2">
      <c r="A168" s="1429"/>
      <c r="B168" s="1411" t="s">
        <v>453</v>
      </c>
      <c r="C168" s="1414" t="s">
        <v>1578</v>
      </c>
      <c r="D168" s="1398" t="s">
        <v>17</v>
      </c>
      <c r="E168" s="1433" t="s">
        <v>328</v>
      </c>
      <c r="F168" s="820" t="s">
        <v>1116</v>
      </c>
      <c r="G168" s="1465" t="s">
        <v>1297</v>
      </c>
      <c r="H168" s="1436" t="s">
        <v>1575</v>
      </c>
      <c r="I168" s="822"/>
      <c r="J168" s="51"/>
      <c r="K168" s="778"/>
      <c r="L168" s="778"/>
      <c r="M168" s="52"/>
      <c r="R168" s="1441" t="s">
        <v>1431</v>
      </c>
    </row>
    <row r="169" spans="1:18" ht="24" customHeight="1" x14ac:dyDescent="0.2">
      <c r="A169" s="1429"/>
      <c r="B169" s="1413"/>
      <c r="C169" s="1416"/>
      <c r="D169" s="1399"/>
      <c r="E169" s="1435"/>
      <c r="F169" s="820" t="s">
        <v>1117</v>
      </c>
      <c r="G169" s="1466"/>
      <c r="H169" s="1438"/>
      <c r="I169" s="822"/>
      <c r="J169" s="51"/>
      <c r="K169" s="778"/>
      <c r="L169" s="778"/>
      <c r="M169" s="52"/>
      <c r="R169" s="1443"/>
    </row>
    <row r="170" spans="1:18" ht="24" customHeight="1" x14ac:dyDescent="0.2">
      <c r="A170" s="1429"/>
      <c r="B170" s="1411" t="s">
        <v>454</v>
      </c>
      <c r="C170" s="1414" t="s">
        <v>1579</v>
      </c>
      <c r="D170" s="1398" t="s">
        <v>46</v>
      </c>
      <c r="E170" s="1433" t="s">
        <v>328</v>
      </c>
      <c r="F170" s="820" t="s">
        <v>1116</v>
      </c>
      <c r="G170" s="1465" t="s">
        <v>1297</v>
      </c>
      <c r="H170" s="1436" t="s">
        <v>1575</v>
      </c>
      <c r="I170" s="822"/>
      <c r="J170" s="51"/>
      <c r="K170" s="778"/>
      <c r="L170" s="778"/>
      <c r="M170" s="52"/>
    </row>
    <row r="171" spans="1:18" ht="24" customHeight="1" x14ac:dyDescent="0.2">
      <c r="A171" s="1429"/>
      <c r="B171" s="1413"/>
      <c r="C171" s="1416"/>
      <c r="D171" s="1399"/>
      <c r="E171" s="1435"/>
      <c r="F171" s="820" t="s">
        <v>1117</v>
      </c>
      <c r="G171" s="1466"/>
      <c r="H171" s="1438"/>
      <c r="I171" s="822"/>
      <c r="J171" s="51"/>
      <c r="K171" s="778"/>
      <c r="L171" s="778"/>
      <c r="M171" s="52"/>
    </row>
    <row r="172" spans="1:18" ht="24" customHeight="1" x14ac:dyDescent="0.2">
      <c r="A172" s="1429"/>
      <c r="B172" s="1411" t="s">
        <v>455</v>
      </c>
      <c r="C172" s="1414" t="s">
        <v>1580</v>
      </c>
      <c r="D172" s="1398" t="s">
        <v>46</v>
      </c>
      <c r="E172" s="1433" t="s">
        <v>328</v>
      </c>
      <c r="F172" s="820" t="s">
        <v>1116</v>
      </c>
      <c r="G172" s="1465" t="s">
        <v>1297</v>
      </c>
      <c r="H172" s="1436" t="s">
        <v>1575</v>
      </c>
      <c r="I172" s="822"/>
      <c r="J172" s="51"/>
      <c r="K172" s="778"/>
      <c r="L172" s="778"/>
      <c r="M172" s="52"/>
      <c r="R172" s="1441" t="s">
        <v>1431</v>
      </c>
    </row>
    <row r="173" spans="1:18" ht="24" customHeight="1" x14ac:dyDescent="0.2">
      <c r="A173" s="1429"/>
      <c r="B173" s="1413"/>
      <c r="C173" s="1416"/>
      <c r="D173" s="1399"/>
      <c r="E173" s="1435"/>
      <c r="F173" s="820" t="s">
        <v>1117</v>
      </c>
      <c r="G173" s="1466"/>
      <c r="H173" s="1438"/>
      <c r="I173" s="822"/>
      <c r="J173" s="51"/>
      <c r="K173" s="778"/>
      <c r="L173" s="778"/>
      <c r="M173" s="52"/>
      <c r="R173" s="1443"/>
    </row>
    <row r="174" spans="1:18" ht="24" customHeight="1" x14ac:dyDescent="0.2">
      <c r="A174" s="1429"/>
      <c r="B174" s="1411" t="s">
        <v>456</v>
      </c>
      <c r="C174" s="1414" t="s">
        <v>1581</v>
      </c>
      <c r="D174" s="1398" t="s">
        <v>46</v>
      </c>
      <c r="E174" s="1433" t="s">
        <v>328</v>
      </c>
      <c r="F174" s="820" t="s">
        <v>1116</v>
      </c>
      <c r="G174" s="1465" t="s">
        <v>1297</v>
      </c>
      <c r="H174" s="1436" t="s">
        <v>1575</v>
      </c>
      <c r="I174" s="822"/>
      <c r="J174" s="51"/>
      <c r="K174" s="778"/>
      <c r="L174" s="778"/>
      <c r="M174" s="52"/>
      <c r="R174" s="1441" t="s">
        <v>1431</v>
      </c>
    </row>
    <row r="175" spans="1:18" ht="24" customHeight="1" x14ac:dyDescent="0.2">
      <c r="A175" s="1429"/>
      <c r="B175" s="1413"/>
      <c r="C175" s="1416"/>
      <c r="D175" s="1399"/>
      <c r="E175" s="1435"/>
      <c r="F175" s="820" t="s">
        <v>1117</v>
      </c>
      <c r="G175" s="1466"/>
      <c r="H175" s="1438"/>
      <c r="I175" s="822"/>
      <c r="J175" s="51"/>
      <c r="K175" s="778"/>
      <c r="L175" s="778"/>
      <c r="M175" s="52"/>
      <c r="R175" s="1443"/>
    </row>
    <row r="176" spans="1:18" ht="24" customHeight="1" x14ac:dyDescent="0.2">
      <c r="A176" s="1429"/>
      <c r="B176" s="1411" t="s">
        <v>457</v>
      </c>
      <c r="C176" s="1414" t="s">
        <v>1582</v>
      </c>
      <c r="D176" s="1398" t="s">
        <v>46</v>
      </c>
      <c r="E176" s="1433" t="s">
        <v>328</v>
      </c>
      <c r="F176" s="820" t="s">
        <v>1116</v>
      </c>
      <c r="G176" s="1465" t="s">
        <v>1297</v>
      </c>
      <c r="H176" s="1436" t="s">
        <v>1575</v>
      </c>
      <c r="I176" s="822"/>
      <c r="J176" s="51"/>
      <c r="K176" s="778"/>
      <c r="L176" s="778"/>
      <c r="M176" s="52"/>
    </row>
    <row r="177" spans="1:18" ht="24" customHeight="1" x14ac:dyDescent="0.2">
      <c r="A177" s="1429"/>
      <c r="B177" s="1413"/>
      <c r="C177" s="1416"/>
      <c r="D177" s="1399"/>
      <c r="E177" s="1435"/>
      <c r="F177" s="820" t="s">
        <v>1117</v>
      </c>
      <c r="G177" s="1466"/>
      <c r="H177" s="1438"/>
      <c r="I177" s="822"/>
      <c r="J177" s="51"/>
      <c r="K177" s="778"/>
      <c r="L177" s="778"/>
      <c r="M177" s="52"/>
    </row>
    <row r="178" spans="1:18" ht="24" customHeight="1" x14ac:dyDescent="0.2">
      <c r="A178" s="1429"/>
      <c r="B178" s="1411" t="s">
        <v>1583</v>
      </c>
      <c r="C178" s="1414" t="s">
        <v>1584</v>
      </c>
      <c r="D178" s="1398" t="s">
        <v>46</v>
      </c>
      <c r="E178" s="1433" t="s">
        <v>328</v>
      </c>
      <c r="F178" s="820" t="s">
        <v>1116</v>
      </c>
      <c r="G178" s="1465" t="s">
        <v>1297</v>
      </c>
      <c r="H178" s="1436" t="s">
        <v>1338</v>
      </c>
      <c r="I178" s="822"/>
      <c r="J178" s="51"/>
      <c r="K178" s="778"/>
      <c r="L178" s="778"/>
      <c r="M178" s="52"/>
      <c r="R178" s="1441" t="s">
        <v>1431</v>
      </c>
    </row>
    <row r="179" spans="1:18" ht="24" customHeight="1" x14ac:dyDescent="0.2">
      <c r="A179" s="1429"/>
      <c r="B179" s="1413"/>
      <c r="C179" s="1416"/>
      <c r="D179" s="1399"/>
      <c r="E179" s="1435"/>
      <c r="F179" s="820" t="s">
        <v>1117</v>
      </c>
      <c r="G179" s="1466"/>
      <c r="H179" s="1438"/>
      <c r="I179" s="822"/>
      <c r="J179" s="51"/>
      <c r="K179" s="778"/>
      <c r="L179" s="778"/>
      <c r="M179" s="52"/>
      <c r="R179" s="1443"/>
    </row>
    <row r="180" spans="1:18" ht="24" customHeight="1" x14ac:dyDescent="0.2">
      <c r="A180" s="1429"/>
      <c r="B180" s="1411" t="s">
        <v>458</v>
      </c>
      <c r="C180" s="1414" t="s">
        <v>1585</v>
      </c>
      <c r="D180" s="1398" t="s">
        <v>46</v>
      </c>
      <c r="E180" s="1433" t="s">
        <v>328</v>
      </c>
      <c r="F180" s="820" t="s">
        <v>1116</v>
      </c>
      <c r="G180" s="1465" t="s">
        <v>1297</v>
      </c>
      <c r="H180" s="1471" t="s">
        <v>1338</v>
      </c>
      <c r="I180" s="822"/>
      <c r="J180" s="51"/>
      <c r="K180" s="778"/>
      <c r="L180" s="778"/>
      <c r="M180" s="52"/>
    </row>
    <row r="181" spans="1:18" ht="24" customHeight="1" x14ac:dyDescent="0.2">
      <c r="A181" s="1429"/>
      <c r="B181" s="1413"/>
      <c r="C181" s="1416"/>
      <c r="D181" s="1399"/>
      <c r="E181" s="1435"/>
      <c r="F181" s="820" t="s">
        <v>1117</v>
      </c>
      <c r="G181" s="1466"/>
      <c r="H181" s="1472"/>
      <c r="I181" s="822"/>
      <c r="J181" s="51"/>
      <c r="K181" s="778"/>
      <c r="L181" s="778"/>
      <c r="M181" s="52"/>
    </row>
    <row r="182" spans="1:18" ht="24" customHeight="1" x14ac:dyDescent="0.2">
      <c r="A182" s="1429"/>
      <c r="B182" s="1411" t="s">
        <v>459</v>
      </c>
      <c r="C182" s="1414" t="s">
        <v>1586</v>
      </c>
      <c r="D182" s="1398" t="s">
        <v>46</v>
      </c>
      <c r="E182" s="1433" t="s">
        <v>328</v>
      </c>
      <c r="F182" s="820" t="s">
        <v>1116</v>
      </c>
      <c r="G182" s="1465" t="s">
        <v>1297</v>
      </c>
      <c r="H182" s="1436" t="s">
        <v>1338</v>
      </c>
      <c r="I182" s="822"/>
      <c r="J182" s="51"/>
      <c r="K182" s="778"/>
      <c r="L182" s="778"/>
      <c r="M182" s="52"/>
    </row>
    <row r="183" spans="1:18" ht="24" customHeight="1" x14ac:dyDescent="0.2">
      <c r="A183" s="1429"/>
      <c r="B183" s="1413"/>
      <c r="C183" s="1416"/>
      <c r="D183" s="1399"/>
      <c r="E183" s="1435"/>
      <c r="F183" s="820" t="s">
        <v>1117</v>
      </c>
      <c r="G183" s="1466"/>
      <c r="H183" s="1438"/>
      <c r="I183" s="822"/>
      <c r="J183" s="51"/>
      <c r="K183" s="778"/>
      <c r="L183" s="778"/>
      <c r="M183" s="52"/>
    </row>
    <row r="184" spans="1:18" ht="24" customHeight="1" x14ac:dyDescent="0.2">
      <c r="A184" s="1429"/>
      <c r="B184" s="1411" t="s">
        <v>460</v>
      </c>
      <c r="C184" s="1414" t="s">
        <v>1587</v>
      </c>
      <c r="D184" s="1398" t="s">
        <v>46</v>
      </c>
      <c r="E184" s="1433" t="s">
        <v>328</v>
      </c>
      <c r="F184" s="820" t="s">
        <v>1160</v>
      </c>
      <c r="G184" s="1465" t="s">
        <v>1297</v>
      </c>
      <c r="H184" s="1436" t="s">
        <v>1338</v>
      </c>
      <c r="I184" s="822"/>
      <c r="J184" s="51"/>
      <c r="K184" s="778"/>
      <c r="L184" s="778"/>
      <c r="M184" s="52"/>
      <c r="R184" s="1441" t="s">
        <v>1271</v>
      </c>
    </row>
    <row r="185" spans="1:18" ht="24" customHeight="1" x14ac:dyDescent="0.2">
      <c r="A185" s="1429"/>
      <c r="B185" s="1413"/>
      <c r="C185" s="1416"/>
      <c r="D185" s="1399"/>
      <c r="E185" s="1435"/>
      <c r="F185" s="820" t="s">
        <v>1117</v>
      </c>
      <c r="G185" s="1466"/>
      <c r="H185" s="1438"/>
      <c r="I185" s="822"/>
      <c r="J185" s="51"/>
      <c r="K185" s="778"/>
      <c r="L185" s="778"/>
      <c r="M185" s="52"/>
      <c r="R185" s="1443"/>
    </row>
    <row r="186" spans="1:18" ht="24" customHeight="1" x14ac:dyDescent="0.2">
      <c r="A186" s="1429"/>
      <c r="B186" s="1411" t="s">
        <v>461</v>
      </c>
      <c r="C186" s="1414" t="s">
        <v>1588</v>
      </c>
      <c r="D186" s="1398" t="s">
        <v>46</v>
      </c>
      <c r="E186" s="1433" t="s">
        <v>328</v>
      </c>
      <c r="F186" s="820" t="s">
        <v>1160</v>
      </c>
      <c r="G186" s="1465" t="s">
        <v>1297</v>
      </c>
      <c r="H186" s="1436" t="s">
        <v>1338</v>
      </c>
      <c r="I186" s="822"/>
      <c r="J186" s="51"/>
      <c r="K186" s="778"/>
      <c r="L186" s="778"/>
      <c r="M186" s="52"/>
    </row>
    <row r="187" spans="1:18" ht="24" customHeight="1" x14ac:dyDescent="0.2">
      <c r="A187" s="1429"/>
      <c r="B187" s="1413"/>
      <c r="C187" s="1416"/>
      <c r="D187" s="1399"/>
      <c r="E187" s="1435"/>
      <c r="F187" s="820" t="s">
        <v>1117</v>
      </c>
      <c r="G187" s="1466"/>
      <c r="H187" s="1438"/>
      <c r="I187" s="822"/>
      <c r="J187" s="51"/>
      <c r="K187" s="778"/>
      <c r="L187" s="778"/>
      <c r="M187" s="52"/>
    </row>
    <row r="188" spans="1:18" ht="24" customHeight="1" x14ac:dyDescent="0.2">
      <c r="A188" s="1429"/>
      <c r="B188" s="1411" t="s">
        <v>462</v>
      </c>
      <c r="C188" s="1414" t="s">
        <v>1589</v>
      </c>
      <c r="D188" s="1398" t="s">
        <v>46</v>
      </c>
      <c r="E188" s="1433" t="s">
        <v>328</v>
      </c>
      <c r="F188" s="820" t="s">
        <v>1116</v>
      </c>
      <c r="G188" s="1465" t="s">
        <v>1297</v>
      </c>
      <c r="H188" s="1436" t="s">
        <v>1338</v>
      </c>
      <c r="I188" s="822"/>
      <c r="J188" s="51"/>
      <c r="K188" s="778"/>
      <c r="L188" s="778"/>
      <c r="M188" s="52"/>
      <c r="R188" s="1441" t="s">
        <v>1271</v>
      </c>
    </row>
    <row r="189" spans="1:18" ht="24" customHeight="1" x14ac:dyDescent="0.2">
      <c r="A189" s="1429"/>
      <c r="B189" s="1413"/>
      <c r="C189" s="1416"/>
      <c r="D189" s="1399"/>
      <c r="E189" s="1435"/>
      <c r="F189" s="820" t="s">
        <v>1117</v>
      </c>
      <c r="G189" s="1466"/>
      <c r="H189" s="1438"/>
      <c r="I189" s="822"/>
      <c r="J189" s="51"/>
      <c r="K189" s="778"/>
      <c r="L189" s="778"/>
      <c r="M189" s="52"/>
      <c r="R189" s="1443"/>
    </row>
    <row r="190" spans="1:18" ht="24" customHeight="1" x14ac:dyDescent="0.2">
      <c r="A190" s="1429"/>
      <c r="B190" s="1411" t="s">
        <v>1590</v>
      </c>
      <c r="C190" s="1414" t="s">
        <v>1591</v>
      </c>
      <c r="D190" s="1398" t="s">
        <v>46</v>
      </c>
      <c r="E190" s="1433" t="s">
        <v>328</v>
      </c>
      <c r="F190" s="820" t="s">
        <v>1116</v>
      </c>
      <c r="G190" s="1465" t="s">
        <v>1271</v>
      </c>
      <c r="H190" s="1436" t="s">
        <v>1338</v>
      </c>
      <c r="I190" s="822"/>
      <c r="J190" s="51"/>
      <c r="K190" s="778"/>
      <c r="L190" s="778"/>
      <c r="M190" s="52"/>
    </row>
    <row r="191" spans="1:18" ht="24" customHeight="1" x14ac:dyDescent="0.2">
      <c r="A191" s="1429"/>
      <c r="B191" s="1413"/>
      <c r="C191" s="1416"/>
      <c r="D191" s="1399"/>
      <c r="E191" s="1435"/>
      <c r="F191" s="820" t="s">
        <v>1117</v>
      </c>
      <c r="G191" s="1466"/>
      <c r="H191" s="1438"/>
      <c r="I191" s="822"/>
      <c r="J191" s="51"/>
      <c r="K191" s="778"/>
      <c r="L191" s="778"/>
      <c r="M191" s="52"/>
    </row>
    <row r="192" spans="1:18" ht="24" customHeight="1" x14ac:dyDescent="0.2">
      <c r="A192" s="1429"/>
      <c r="B192" s="1411" t="s">
        <v>1592</v>
      </c>
      <c r="C192" s="1414" t="s">
        <v>1593</v>
      </c>
      <c r="D192" s="1398" t="s">
        <v>46</v>
      </c>
      <c r="E192" s="1433" t="s">
        <v>1302</v>
      </c>
      <c r="F192" s="820" t="s">
        <v>1116</v>
      </c>
      <c r="G192" s="1465" t="s">
        <v>1594</v>
      </c>
      <c r="H192" s="1436" t="s">
        <v>1575</v>
      </c>
      <c r="I192" s="822"/>
      <c r="J192" s="51"/>
      <c r="K192" s="778"/>
      <c r="L192" s="778"/>
      <c r="M192" s="52"/>
    </row>
    <row r="193" spans="1:13" ht="24" customHeight="1" x14ac:dyDescent="0.2">
      <c r="A193" s="1429"/>
      <c r="B193" s="1413"/>
      <c r="C193" s="1416"/>
      <c r="D193" s="1399"/>
      <c r="E193" s="1435"/>
      <c r="F193" s="820" t="s">
        <v>1117</v>
      </c>
      <c r="G193" s="1466"/>
      <c r="H193" s="1438"/>
      <c r="I193" s="822"/>
      <c r="J193" s="51"/>
      <c r="K193" s="778"/>
      <c r="L193" s="778"/>
      <c r="M193" s="52"/>
    </row>
    <row r="194" spans="1:13" ht="24" customHeight="1" x14ac:dyDescent="0.2">
      <c r="A194" s="1429"/>
      <c r="B194" s="1411" t="s">
        <v>1595</v>
      </c>
      <c r="C194" s="1414" t="s">
        <v>1596</v>
      </c>
      <c r="D194" s="1398" t="s">
        <v>46</v>
      </c>
      <c r="E194" s="1433" t="s">
        <v>328</v>
      </c>
      <c r="F194" s="820" t="s">
        <v>1116</v>
      </c>
      <c r="G194" s="1441" t="s">
        <v>1271</v>
      </c>
      <c r="H194" s="1436" t="s">
        <v>1471</v>
      </c>
      <c r="I194" s="822"/>
      <c r="J194" s="51"/>
      <c r="K194" s="778"/>
      <c r="L194" s="778"/>
      <c r="M194" s="52"/>
    </row>
    <row r="195" spans="1:13" ht="24" customHeight="1" x14ac:dyDescent="0.2">
      <c r="A195" s="1429"/>
      <c r="B195" s="1413"/>
      <c r="C195" s="1416"/>
      <c r="D195" s="1399"/>
      <c r="E195" s="1435"/>
      <c r="F195" s="820" t="s">
        <v>1117</v>
      </c>
      <c r="G195" s="1443"/>
      <c r="H195" s="1438"/>
      <c r="I195" s="822"/>
      <c r="J195" s="51"/>
      <c r="K195" s="778"/>
      <c r="L195" s="778"/>
      <c r="M195" s="52"/>
    </row>
    <row r="196" spans="1:13" ht="24" customHeight="1" x14ac:dyDescent="0.2">
      <c r="A196" s="1429"/>
      <c r="B196" s="1411" t="s">
        <v>1597</v>
      </c>
      <c r="C196" s="1414" t="s">
        <v>1598</v>
      </c>
      <c r="D196" s="1398" t="s">
        <v>46</v>
      </c>
      <c r="E196" s="1433" t="s">
        <v>328</v>
      </c>
      <c r="F196" s="820" t="s">
        <v>1116</v>
      </c>
      <c r="G196" s="1441" t="s">
        <v>1200</v>
      </c>
      <c r="H196" s="1436" t="s">
        <v>1471</v>
      </c>
      <c r="I196" s="822"/>
      <c r="J196" s="51"/>
      <c r="K196" s="778"/>
      <c r="L196" s="778"/>
      <c r="M196" s="52"/>
    </row>
    <row r="197" spans="1:13" ht="24" customHeight="1" x14ac:dyDescent="0.2">
      <c r="A197" s="1429"/>
      <c r="B197" s="1413"/>
      <c r="C197" s="1416"/>
      <c r="D197" s="1399"/>
      <c r="E197" s="1435"/>
      <c r="F197" s="820" t="s">
        <v>1117</v>
      </c>
      <c r="G197" s="1443"/>
      <c r="H197" s="1438"/>
      <c r="I197" s="822"/>
      <c r="J197" s="51"/>
      <c r="K197" s="778"/>
      <c r="L197" s="778"/>
      <c r="M197" s="52"/>
    </row>
    <row r="198" spans="1:13" ht="24" customHeight="1" x14ac:dyDescent="0.2">
      <c r="A198" s="1429"/>
      <c r="B198" s="1411" t="s">
        <v>1599</v>
      </c>
      <c r="C198" s="1414" t="s">
        <v>1600</v>
      </c>
      <c r="D198" s="1398" t="s">
        <v>55</v>
      </c>
      <c r="E198" s="1433" t="s">
        <v>328</v>
      </c>
      <c r="F198" s="820" t="s">
        <v>1116</v>
      </c>
      <c r="G198" s="1441" t="s">
        <v>1200</v>
      </c>
      <c r="H198" s="1436" t="s">
        <v>1575</v>
      </c>
      <c r="I198" s="822"/>
      <c r="J198" s="51"/>
      <c r="K198" s="778"/>
      <c r="L198" s="778"/>
      <c r="M198" s="52"/>
    </row>
    <row r="199" spans="1:13" ht="24" customHeight="1" x14ac:dyDescent="0.2">
      <c r="A199" s="1429"/>
      <c r="B199" s="1413"/>
      <c r="C199" s="1416"/>
      <c r="D199" s="1399"/>
      <c r="E199" s="1435"/>
      <c r="F199" s="820" t="s">
        <v>1143</v>
      </c>
      <c r="G199" s="1443"/>
      <c r="H199" s="1438"/>
      <c r="I199" s="822"/>
      <c r="J199" s="51"/>
      <c r="K199" s="778"/>
      <c r="L199" s="778"/>
      <c r="M199" s="52"/>
    </row>
    <row r="200" spans="1:13" ht="24" customHeight="1" x14ac:dyDescent="0.2">
      <c r="A200" s="1429"/>
      <c r="B200" s="1411" t="s">
        <v>1601</v>
      </c>
      <c r="C200" s="1414" t="s">
        <v>1602</v>
      </c>
      <c r="D200" s="1398" t="s">
        <v>46</v>
      </c>
      <c r="E200" s="1433" t="s">
        <v>328</v>
      </c>
      <c r="F200" s="820" t="s">
        <v>1116</v>
      </c>
      <c r="G200" s="1441" t="s">
        <v>1200</v>
      </c>
      <c r="H200" s="1436" t="s">
        <v>1508</v>
      </c>
      <c r="I200" s="822"/>
      <c r="J200" s="51"/>
      <c r="K200" s="778"/>
      <c r="L200" s="778"/>
      <c r="M200" s="52"/>
    </row>
    <row r="201" spans="1:13" ht="24" customHeight="1" x14ac:dyDescent="0.2">
      <c r="A201" s="1429"/>
      <c r="B201" s="1413"/>
      <c r="C201" s="1416"/>
      <c r="D201" s="1399"/>
      <c r="E201" s="1435"/>
      <c r="F201" s="820" t="s">
        <v>1143</v>
      </c>
      <c r="G201" s="1443"/>
      <c r="H201" s="1438"/>
      <c r="I201" s="822"/>
      <c r="J201" s="51"/>
      <c r="K201" s="778"/>
      <c r="L201" s="778"/>
      <c r="M201" s="52"/>
    </row>
    <row r="202" spans="1:13" ht="24" customHeight="1" x14ac:dyDescent="0.2">
      <c r="A202" s="1429"/>
      <c r="B202" s="1411" t="s">
        <v>1603</v>
      </c>
      <c r="C202" s="1414" t="s">
        <v>1604</v>
      </c>
      <c r="D202" s="1398" t="s">
        <v>46</v>
      </c>
      <c r="E202" s="1433" t="s">
        <v>328</v>
      </c>
      <c r="F202" s="820" t="s">
        <v>1116</v>
      </c>
      <c r="G202" s="1441" t="s">
        <v>1200</v>
      </c>
      <c r="H202" s="1436" t="s">
        <v>1471</v>
      </c>
      <c r="I202" s="822"/>
      <c r="J202" s="51"/>
      <c r="K202" s="778"/>
      <c r="L202" s="778"/>
      <c r="M202" s="52"/>
    </row>
    <row r="203" spans="1:13" ht="24" customHeight="1" x14ac:dyDescent="0.2">
      <c r="A203" s="1429"/>
      <c r="B203" s="1413"/>
      <c r="C203" s="1416"/>
      <c r="D203" s="1399"/>
      <c r="E203" s="1435"/>
      <c r="F203" s="820" t="s">
        <v>1117</v>
      </c>
      <c r="G203" s="1443"/>
      <c r="H203" s="1438"/>
      <c r="I203" s="822"/>
      <c r="J203" s="51"/>
      <c r="K203" s="778"/>
      <c r="L203" s="778"/>
      <c r="M203" s="52"/>
    </row>
    <row r="204" spans="1:13" ht="24" customHeight="1" x14ac:dyDescent="0.2">
      <c r="A204" s="1429"/>
      <c r="B204" s="1411" t="s">
        <v>1605</v>
      </c>
      <c r="C204" s="1414" t="s">
        <v>1606</v>
      </c>
      <c r="D204" s="1398" t="s">
        <v>46</v>
      </c>
      <c r="E204" s="1433" t="s">
        <v>328</v>
      </c>
      <c r="F204" s="820" t="s">
        <v>1116</v>
      </c>
      <c r="G204" s="1441" t="s">
        <v>1200</v>
      </c>
      <c r="H204" s="1436" t="s">
        <v>1471</v>
      </c>
      <c r="I204" s="822"/>
      <c r="J204" s="51"/>
      <c r="K204" s="778"/>
      <c r="L204" s="778"/>
      <c r="M204" s="52"/>
    </row>
    <row r="205" spans="1:13" ht="24" customHeight="1" x14ac:dyDescent="0.2">
      <c r="A205" s="1429"/>
      <c r="B205" s="1413"/>
      <c r="C205" s="1416"/>
      <c r="D205" s="1399"/>
      <c r="E205" s="1435"/>
      <c r="F205" s="820" t="s">
        <v>1117</v>
      </c>
      <c r="G205" s="1443"/>
      <c r="H205" s="1438"/>
      <c r="I205" s="822"/>
      <c r="J205" s="51"/>
      <c r="K205" s="778"/>
      <c r="L205" s="778"/>
      <c r="M205" s="52"/>
    </row>
    <row r="206" spans="1:13" ht="24" customHeight="1" x14ac:dyDescent="0.2">
      <c r="A206" s="1429"/>
      <c r="B206" s="1411" t="s">
        <v>1607</v>
      </c>
      <c r="C206" s="1414" t="s">
        <v>1608</v>
      </c>
      <c r="D206" s="1398" t="s">
        <v>46</v>
      </c>
      <c r="E206" s="1433" t="s">
        <v>328</v>
      </c>
      <c r="F206" s="820" t="s">
        <v>1116</v>
      </c>
      <c r="G206" s="1441" t="s">
        <v>1200</v>
      </c>
      <c r="H206" s="1436" t="s">
        <v>1471</v>
      </c>
      <c r="I206" s="822"/>
      <c r="J206" s="51"/>
      <c r="K206" s="778"/>
      <c r="L206" s="778"/>
      <c r="M206" s="52"/>
    </row>
    <row r="207" spans="1:13" ht="24" customHeight="1" x14ac:dyDescent="0.2">
      <c r="A207" s="1429"/>
      <c r="B207" s="1413"/>
      <c r="C207" s="1416"/>
      <c r="D207" s="1399"/>
      <c r="E207" s="1435"/>
      <c r="F207" s="820" t="s">
        <v>1117</v>
      </c>
      <c r="G207" s="1443"/>
      <c r="H207" s="1438"/>
      <c r="I207" s="822"/>
      <c r="J207" s="51"/>
      <c r="K207" s="778"/>
      <c r="L207" s="778"/>
      <c r="M207" s="52"/>
    </row>
    <row r="208" spans="1:13" ht="24" customHeight="1" x14ac:dyDescent="0.2">
      <c r="A208" s="1429"/>
      <c r="B208" s="1411" t="s">
        <v>1609</v>
      </c>
      <c r="C208" s="1414" t="s">
        <v>1610</v>
      </c>
      <c r="D208" s="1398" t="s">
        <v>46</v>
      </c>
      <c r="E208" s="1433" t="s">
        <v>328</v>
      </c>
      <c r="F208" s="820" t="s">
        <v>1116</v>
      </c>
      <c r="G208" s="1441" t="s">
        <v>1200</v>
      </c>
      <c r="H208" s="1436" t="s">
        <v>1471</v>
      </c>
      <c r="I208" s="822"/>
      <c r="J208" s="51"/>
      <c r="K208" s="778"/>
      <c r="L208" s="778"/>
      <c r="M208" s="52"/>
    </row>
    <row r="209" spans="1:13" ht="24" customHeight="1" x14ac:dyDescent="0.2">
      <c r="A209" s="1429"/>
      <c r="B209" s="1413"/>
      <c r="C209" s="1416"/>
      <c r="D209" s="1399"/>
      <c r="E209" s="1435"/>
      <c r="F209" s="820" t="s">
        <v>1117</v>
      </c>
      <c r="G209" s="1443"/>
      <c r="H209" s="1438"/>
      <c r="I209" s="822"/>
      <c r="J209" s="51"/>
      <c r="K209" s="778"/>
      <c r="L209" s="778"/>
      <c r="M209" s="52"/>
    </row>
    <row r="210" spans="1:13" ht="24" customHeight="1" x14ac:dyDescent="0.2">
      <c r="A210" s="1429"/>
      <c r="B210" s="1411" t="s">
        <v>1611</v>
      </c>
      <c r="C210" s="1414" t="s">
        <v>1612</v>
      </c>
      <c r="D210" s="1398" t="s">
        <v>46</v>
      </c>
      <c r="E210" s="1433" t="s">
        <v>328</v>
      </c>
      <c r="F210" s="820" t="s">
        <v>1116</v>
      </c>
      <c r="G210" s="1441" t="s">
        <v>1200</v>
      </c>
      <c r="H210" s="1436" t="s">
        <v>1338</v>
      </c>
      <c r="I210" s="822"/>
      <c r="J210" s="51"/>
      <c r="K210" s="778"/>
      <c r="L210" s="778"/>
      <c r="M210" s="52"/>
    </row>
    <row r="211" spans="1:13" ht="24" customHeight="1" x14ac:dyDescent="0.2">
      <c r="A211" s="1429"/>
      <c r="B211" s="1413"/>
      <c r="C211" s="1416"/>
      <c r="D211" s="1399"/>
      <c r="E211" s="1435"/>
      <c r="F211" s="820" t="s">
        <v>1117</v>
      </c>
      <c r="G211" s="1443"/>
      <c r="H211" s="1438"/>
      <c r="I211" s="822"/>
      <c r="J211" s="51"/>
      <c r="K211" s="778"/>
      <c r="L211" s="778"/>
      <c r="M211" s="52"/>
    </row>
    <row r="212" spans="1:13" ht="24" customHeight="1" x14ac:dyDescent="0.2">
      <c r="A212" s="1429"/>
      <c r="B212" s="1411" t="s">
        <v>1613</v>
      </c>
      <c r="C212" s="1414" t="s">
        <v>1614</v>
      </c>
      <c r="D212" s="1398" t="s">
        <v>46</v>
      </c>
      <c r="E212" s="1433" t="s">
        <v>328</v>
      </c>
      <c r="F212" s="820" t="s">
        <v>1116</v>
      </c>
      <c r="G212" s="1441" t="s">
        <v>1200</v>
      </c>
      <c r="H212" s="1436" t="s">
        <v>1338</v>
      </c>
      <c r="I212" s="822"/>
      <c r="J212" s="51"/>
      <c r="K212" s="778"/>
      <c r="L212" s="778"/>
      <c r="M212" s="52"/>
    </row>
    <row r="213" spans="1:13" ht="24" customHeight="1" x14ac:dyDescent="0.2">
      <c r="A213" s="1429"/>
      <c r="B213" s="1413"/>
      <c r="C213" s="1416"/>
      <c r="D213" s="1399"/>
      <c r="E213" s="1435"/>
      <c r="F213" s="820" t="s">
        <v>1117</v>
      </c>
      <c r="G213" s="1443"/>
      <c r="H213" s="1438"/>
      <c r="I213" s="822"/>
      <c r="J213" s="51"/>
      <c r="K213" s="778"/>
      <c r="L213" s="778"/>
      <c r="M213" s="52"/>
    </row>
    <row r="214" spans="1:13" ht="24" customHeight="1" x14ac:dyDescent="0.2">
      <c r="A214" s="1429"/>
      <c r="B214" s="1411" t="s">
        <v>1615</v>
      </c>
      <c r="C214" s="1414" t="s">
        <v>1616</v>
      </c>
      <c r="D214" s="1398" t="s">
        <v>46</v>
      </c>
      <c r="E214" s="1433" t="s">
        <v>328</v>
      </c>
      <c r="F214" s="820" t="s">
        <v>1116</v>
      </c>
      <c r="G214" s="1441" t="s">
        <v>1200</v>
      </c>
      <c r="H214" s="1436" t="s">
        <v>1338</v>
      </c>
      <c r="I214" s="822"/>
      <c r="J214" s="51"/>
      <c r="K214" s="778"/>
      <c r="L214" s="778"/>
      <c r="M214" s="52"/>
    </row>
    <row r="215" spans="1:13" ht="24" customHeight="1" x14ac:dyDescent="0.2">
      <c r="A215" s="1429"/>
      <c r="B215" s="1413"/>
      <c r="C215" s="1416"/>
      <c r="D215" s="1399"/>
      <c r="E215" s="1435"/>
      <c r="F215" s="820" t="s">
        <v>1117</v>
      </c>
      <c r="G215" s="1443"/>
      <c r="H215" s="1438"/>
      <c r="I215" s="822"/>
      <c r="J215" s="51"/>
      <c r="K215" s="778"/>
      <c r="L215" s="778"/>
      <c r="M215" s="52"/>
    </row>
    <row r="216" spans="1:13" ht="24" customHeight="1" x14ac:dyDescent="0.2">
      <c r="A216" s="1429"/>
      <c r="B216" s="1411" t="s">
        <v>1617</v>
      </c>
      <c r="C216" s="1414" t="s">
        <v>1618</v>
      </c>
      <c r="D216" s="1398" t="s">
        <v>46</v>
      </c>
      <c r="E216" s="1433" t="s">
        <v>328</v>
      </c>
      <c r="F216" s="820" t="s">
        <v>1116</v>
      </c>
      <c r="G216" s="1441" t="s">
        <v>1200</v>
      </c>
      <c r="H216" s="1436" t="s">
        <v>1338</v>
      </c>
      <c r="I216" s="822"/>
      <c r="J216" s="51"/>
      <c r="K216" s="778"/>
      <c r="L216" s="778"/>
      <c r="M216" s="52"/>
    </row>
    <row r="217" spans="1:13" ht="24" customHeight="1" x14ac:dyDescent="0.2">
      <c r="A217" s="1429"/>
      <c r="B217" s="1413"/>
      <c r="C217" s="1416"/>
      <c r="D217" s="1399"/>
      <c r="E217" s="1435"/>
      <c r="F217" s="820" t="s">
        <v>1117</v>
      </c>
      <c r="G217" s="1443"/>
      <c r="H217" s="1438"/>
      <c r="I217" s="822"/>
      <c r="J217" s="51"/>
      <c r="K217" s="778"/>
      <c r="L217" s="778"/>
      <c r="M217" s="52"/>
    </row>
    <row r="218" spans="1:13" ht="24" customHeight="1" x14ac:dyDescent="0.2">
      <c r="A218" s="1429"/>
      <c r="B218" s="1411" t="s">
        <v>1619</v>
      </c>
      <c r="C218" s="1414" t="s">
        <v>1620</v>
      </c>
      <c r="D218" s="1398" t="s">
        <v>46</v>
      </c>
      <c r="E218" s="1433" t="s">
        <v>328</v>
      </c>
      <c r="F218" s="820" t="s">
        <v>1116</v>
      </c>
      <c r="G218" s="1441" t="s">
        <v>1200</v>
      </c>
      <c r="H218" s="1436" t="s">
        <v>1338</v>
      </c>
      <c r="I218" s="822"/>
      <c r="J218" s="51"/>
      <c r="K218" s="778"/>
      <c r="L218" s="778"/>
      <c r="M218" s="52"/>
    </row>
    <row r="219" spans="1:13" ht="24" customHeight="1" x14ac:dyDescent="0.2">
      <c r="A219" s="1430"/>
      <c r="B219" s="1413"/>
      <c r="C219" s="1416"/>
      <c r="D219" s="1399"/>
      <c r="E219" s="1435"/>
      <c r="F219" s="820" t="s">
        <v>1117</v>
      </c>
      <c r="G219" s="1443"/>
      <c r="H219" s="1438"/>
      <c r="I219" s="822"/>
      <c r="J219" s="51"/>
      <c r="K219" s="778"/>
      <c r="L219" s="778"/>
      <c r="M219" s="52"/>
    </row>
    <row r="220" spans="1:13" ht="24" customHeight="1" x14ac:dyDescent="0.2">
      <c r="A220" s="1473" t="s">
        <v>84</v>
      </c>
      <c r="B220" s="1409" t="s">
        <v>1621</v>
      </c>
      <c r="C220" s="1414" t="s">
        <v>1622</v>
      </c>
      <c r="D220" s="1409" t="s">
        <v>6</v>
      </c>
      <c r="E220" s="1433" t="s">
        <v>12</v>
      </c>
      <c r="F220" s="820" t="s">
        <v>1502</v>
      </c>
      <c r="G220" s="1441" t="s">
        <v>1200</v>
      </c>
      <c r="H220" s="1436" t="s">
        <v>1475</v>
      </c>
      <c r="I220" s="822"/>
      <c r="J220" s="51"/>
      <c r="K220" s="778"/>
      <c r="L220" s="778"/>
      <c r="M220" s="52"/>
    </row>
    <row r="221" spans="1:13" ht="24" customHeight="1" x14ac:dyDescent="0.2">
      <c r="A221" s="1474"/>
      <c r="B221" s="1417"/>
      <c r="C221" s="1415"/>
      <c r="D221" s="1417"/>
      <c r="E221" s="1434"/>
      <c r="F221" s="820" t="s">
        <v>1467</v>
      </c>
      <c r="G221" s="1442"/>
      <c r="H221" s="1437"/>
      <c r="I221" s="822"/>
      <c r="J221" s="51"/>
      <c r="K221" s="778"/>
      <c r="L221" s="778"/>
      <c r="M221" s="52"/>
    </row>
    <row r="222" spans="1:13" ht="24" customHeight="1" x14ac:dyDescent="0.2">
      <c r="A222" s="1474"/>
      <c r="B222" s="1410"/>
      <c r="C222" s="1416"/>
      <c r="D222" s="1410"/>
      <c r="E222" s="1435"/>
      <c r="F222" s="820" t="s">
        <v>1468</v>
      </c>
      <c r="G222" s="1443"/>
      <c r="H222" s="1438"/>
      <c r="I222" s="822"/>
      <c r="J222" s="51"/>
      <c r="K222" s="778"/>
      <c r="L222" s="778"/>
      <c r="M222" s="52"/>
    </row>
    <row r="223" spans="1:13" ht="24" customHeight="1" x14ac:dyDescent="0.2">
      <c r="A223" s="1474"/>
      <c r="B223" s="1409" t="s">
        <v>1623</v>
      </c>
      <c r="C223" s="1414" t="s">
        <v>1624</v>
      </c>
      <c r="D223" s="1409" t="s">
        <v>6</v>
      </c>
      <c r="E223" s="1433" t="s">
        <v>12</v>
      </c>
      <c r="F223" s="820" t="s">
        <v>1502</v>
      </c>
      <c r="G223" s="1441" t="s">
        <v>1200</v>
      </c>
      <c r="H223" s="1436" t="s">
        <v>1475</v>
      </c>
      <c r="I223" s="822"/>
      <c r="J223" s="51"/>
      <c r="K223" s="778"/>
      <c r="L223" s="778"/>
      <c r="M223" s="52"/>
    </row>
    <row r="224" spans="1:13" ht="24" customHeight="1" x14ac:dyDescent="0.2">
      <c r="A224" s="1474"/>
      <c r="B224" s="1417"/>
      <c r="C224" s="1415"/>
      <c r="D224" s="1417"/>
      <c r="E224" s="1434"/>
      <c r="F224" s="820" t="s">
        <v>1467</v>
      </c>
      <c r="G224" s="1442"/>
      <c r="H224" s="1437"/>
      <c r="I224" s="822"/>
      <c r="J224" s="51"/>
      <c r="K224" s="778"/>
      <c r="L224" s="778"/>
      <c r="M224" s="52"/>
    </row>
    <row r="225" spans="1:20" ht="24" customHeight="1" x14ac:dyDescent="0.2">
      <c r="A225" s="1474"/>
      <c r="B225" s="1410"/>
      <c r="C225" s="1416"/>
      <c r="D225" s="1410"/>
      <c r="E225" s="1435"/>
      <c r="F225" s="820" t="s">
        <v>1468</v>
      </c>
      <c r="G225" s="1443"/>
      <c r="H225" s="1438"/>
      <c r="I225" s="822"/>
      <c r="J225" s="51"/>
      <c r="K225" s="778"/>
      <c r="L225" s="778"/>
      <c r="M225" s="52"/>
    </row>
    <row r="226" spans="1:20" ht="28.5" customHeight="1" x14ac:dyDescent="0.2">
      <c r="A226" s="1474"/>
      <c r="B226" s="1414" t="s">
        <v>1625</v>
      </c>
      <c r="C226" s="1414" t="s">
        <v>1626</v>
      </c>
      <c r="D226" s="1409" t="s">
        <v>6</v>
      </c>
      <c r="E226" s="1433" t="s">
        <v>1627</v>
      </c>
      <c r="F226" s="820" t="s">
        <v>1502</v>
      </c>
      <c r="G226" s="1441" t="s">
        <v>1200</v>
      </c>
      <c r="H226" s="1444" t="s">
        <v>1506</v>
      </c>
      <c r="I226" s="822"/>
      <c r="J226" s="814">
        <v>200</v>
      </c>
      <c r="K226" s="815"/>
      <c r="L226" s="815"/>
      <c r="M226" s="839"/>
      <c r="N226" s="21" t="s">
        <v>1411</v>
      </c>
    </row>
    <row r="227" spans="1:20" ht="18" customHeight="1" x14ac:dyDescent="0.2">
      <c r="A227" s="1474"/>
      <c r="B227" s="1415"/>
      <c r="C227" s="1415"/>
      <c r="D227" s="1417"/>
      <c r="E227" s="1434"/>
      <c r="F227" s="820" t="s">
        <v>1467</v>
      </c>
      <c r="G227" s="1442"/>
      <c r="H227" s="1445"/>
      <c r="I227" s="822"/>
      <c r="J227" s="814"/>
      <c r="K227" s="815"/>
      <c r="L227" s="815"/>
      <c r="M227" s="839"/>
    </row>
    <row r="228" spans="1:20" ht="21.75" customHeight="1" x14ac:dyDescent="0.2">
      <c r="A228" s="1474"/>
      <c r="B228" s="1416"/>
      <c r="C228" s="1416"/>
      <c r="D228" s="1410"/>
      <c r="E228" s="1435"/>
      <c r="F228" s="820" t="s">
        <v>1468</v>
      </c>
      <c r="G228" s="1443"/>
      <c r="H228" s="1446"/>
      <c r="I228" s="822"/>
      <c r="J228" s="814"/>
      <c r="K228" s="815"/>
      <c r="L228" s="815"/>
      <c r="M228" s="839"/>
    </row>
    <row r="229" spans="1:20" ht="27.75" customHeight="1" x14ac:dyDescent="0.2">
      <c r="A229" s="1474"/>
      <c r="B229" s="1414" t="s">
        <v>1628</v>
      </c>
      <c r="C229" s="1414" t="s">
        <v>1629</v>
      </c>
      <c r="D229" s="1409" t="s">
        <v>6</v>
      </c>
      <c r="E229" s="1433" t="s">
        <v>1627</v>
      </c>
      <c r="F229" s="820" t="s">
        <v>1502</v>
      </c>
      <c r="G229" s="1441" t="s">
        <v>1200</v>
      </c>
      <c r="H229" s="1444" t="s">
        <v>1506</v>
      </c>
      <c r="I229" s="822"/>
      <c r="J229" s="814">
        <v>193</v>
      </c>
      <c r="K229" s="815"/>
      <c r="L229" s="839"/>
      <c r="M229" s="839"/>
      <c r="N229" s="21" t="s">
        <v>1411</v>
      </c>
    </row>
    <row r="230" spans="1:20" ht="16.5" customHeight="1" x14ac:dyDescent="0.2">
      <c r="A230" s="1474"/>
      <c r="B230" s="1415"/>
      <c r="C230" s="1415"/>
      <c r="D230" s="1417"/>
      <c r="E230" s="1434"/>
      <c r="F230" s="820" t="s">
        <v>1467</v>
      </c>
      <c r="G230" s="1442"/>
      <c r="H230" s="1445"/>
      <c r="I230" s="822"/>
      <c r="J230" s="814"/>
      <c r="K230" s="815"/>
      <c r="L230" s="839"/>
      <c r="M230" s="839"/>
    </row>
    <row r="231" spans="1:20" ht="19.5" customHeight="1" x14ac:dyDescent="0.2">
      <c r="A231" s="1474"/>
      <c r="B231" s="1416"/>
      <c r="C231" s="1416"/>
      <c r="D231" s="1410"/>
      <c r="E231" s="1435"/>
      <c r="F231" s="820" t="s">
        <v>1468</v>
      </c>
      <c r="G231" s="1443"/>
      <c r="H231" s="1446"/>
      <c r="I231" s="822"/>
      <c r="J231" s="814"/>
      <c r="K231" s="815"/>
      <c r="L231" s="839"/>
      <c r="M231" s="839"/>
    </row>
    <row r="232" spans="1:20" ht="28.5" customHeight="1" x14ac:dyDescent="0.2">
      <c r="A232" s="1474"/>
      <c r="B232" s="1414" t="s">
        <v>1630</v>
      </c>
      <c r="C232" s="1414" t="s">
        <v>1631</v>
      </c>
      <c r="D232" s="1409" t="s">
        <v>6</v>
      </c>
      <c r="E232" s="1433" t="s">
        <v>1627</v>
      </c>
      <c r="F232" s="820" t="s">
        <v>1502</v>
      </c>
      <c r="G232" s="1441" t="s">
        <v>1200</v>
      </c>
      <c r="H232" s="1444" t="s">
        <v>1506</v>
      </c>
      <c r="I232" s="822"/>
      <c r="J232" s="814">
        <v>77</v>
      </c>
      <c r="K232" s="815"/>
      <c r="L232" s="839"/>
      <c r="M232" s="839"/>
      <c r="N232" s="21" t="s">
        <v>1411</v>
      </c>
    </row>
    <row r="233" spans="1:20" ht="21" customHeight="1" x14ac:dyDescent="0.2">
      <c r="A233" s="1474"/>
      <c r="B233" s="1415"/>
      <c r="C233" s="1415"/>
      <c r="D233" s="1417"/>
      <c r="E233" s="1434"/>
      <c r="F233" s="820" t="s">
        <v>1467</v>
      </c>
      <c r="G233" s="1442"/>
      <c r="H233" s="1445"/>
      <c r="I233" s="822"/>
      <c r="J233" s="814"/>
      <c r="K233" s="815"/>
      <c r="L233" s="839"/>
      <c r="M233" s="839"/>
    </row>
    <row r="234" spans="1:20" ht="19.5" customHeight="1" x14ac:dyDescent="0.2">
      <c r="A234" s="1474"/>
      <c r="B234" s="1416"/>
      <c r="C234" s="1416"/>
      <c r="D234" s="1410"/>
      <c r="E234" s="1435"/>
      <c r="F234" s="820" t="s">
        <v>1468</v>
      </c>
      <c r="G234" s="1443"/>
      <c r="H234" s="1446"/>
      <c r="I234" s="822"/>
      <c r="J234" s="814"/>
      <c r="K234" s="815"/>
      <c r="L234" s="839"/>
      <c r="M234" s="839"/>
    </row>
    <row r="235" spans="1:20" ht="27.75" customHeight="1" x14ac:dyDescent="0.2">
      <c r="A235" s="1474"/>
      <c r="B235" s="1414" t="s">
        <v>1632</v>
      </c>
      <c r="C235" s="1414" t="s">
        <v>1633</v>
      </c>
      <c r="D235" s="1409" t="s">
        <v>6</v>
      </c>
      <c r="E235" s="1433" t="s">
        <v>1627</v>
      </c>
      <c r="F235" s="820" t="s">
        <v>1502</v>
      </c>
      <c r="G235" s="1441" t="s">
        <v>1200</v>
      </c>
      <c r="H235" s="1444" t="s">
        <v>1506</v>
      </c>
      <c r="I235" s="822"/>
      <c r="J235" s="814">
        <v>77</v>
      </c>
      <c r="K235" s="815"/>
      <c r="L235" s="839"/>
      <c r="M235" s="839"/>
      <c r="N235" s="21" t="s">
        <v>1411</v>
      </c>
    </row>
    <row r="236" spans="1:20" ht="18" customHeight="1" x14ac:dyDescent="0.2">
      <c r="A236" s="1474"/>
      <c r="B236" s="1415"/>
      <c r="C236" s="1415"/>
      <c r="D236" s="1417"/>
      <c r="E236" s="1434"/>
      <c r="F236" s="820" t="s">
        <v>1467</v>
      </c>
      <c r="G236" s="1442"/>
      <c r="H236" s="1445"/>
      <c r="I236" s="822"/>
      <c r="J236" s="814"/>
      <c r="K236" s="815"/>
      <c r="L236" s="839"/>
      <c r="M236" s="839"/>
    </row>
    <row r="237" spans="1:20" ht="24.75" customHeight="1" x14ac:dyDescent="0.2">
      <c r="A237" s="1474"/>
      <c r="B237" s="1416"/>
      <c r="C237" s="1416"/>
      <c r="D237" s="1410"/>
      <c r="E237" s="1435"/>
      <c r="F237" s="820" t="s">
        <v>1468</v>
      </c>
      <c r="G237" s="1443"/>
      <c r="H237" s="1446"/>
      <c r="I237" s="822"/>
      <c r="J237" s="814"/>
      <c r="K237" s="815"/>
      <c r="L237" s="839"/>
      <c r="M237" s="839"/>
    </row>
    <row r="238" spans="1:20" ht="30.75" customHeight="1" x14ac:dyDescent="0.2">
      <c r="A238" s="1474"/>
      <c r="B238" s="1414" t="s">
        <v>1634</v>
      </c>
      <c r="C238" s="1414" t="s">
        <v>1635</v>
      </c>
      <c r="D238" s="1409" t="s">
        <v>6</v>
      </c>
      <c r="E238" s="1433" t="s">
        <v>1627</v>
      </c>
      <c r="F238" s="1436" t="s">
        <v>1636</v>
      </c>
      <c r="G238" s="1441" t="s">
        <v>1200</v>
      </c>
      <c r="H238" s="1414" t="s">
        <v>1436</v>
      </c>
      <c r="I238" s="822"/>
      <c r="J238" s="814">
        <v>78</v>
      </c>
      <c r="K238" s="815"/>
      <c r="L238" s="839"/>
      <c r="M238" s="839"/>
      <c r="N238" s="21" t="s">
        <v>1411</v>
      </c>
      <c r="R238" s="820" t="s">
        <v>1502</v>
      </c>
      <c r="S238" s="1441" t="s">
        <v>1200</v>
      </c>
      <c r="T238" s="1476" t="s">
        <v>1506</v>
      </c>
    </row>
    <row r="239" spans="1:20" ht="19.5" customHeight="1" x14ac:dyDescent="0.2">
      <c r="A239" s="1474"/>
      <c r="B239" s="1415"/>
      <c r="C239" s="1415"/>
      <c r="D239" s="1417"/>
      <c r="E239" s="1434"/>
      <c r="F239" s="1437"/>
      <c r="G239" s="1442"/>
      <c r="H239" s="1415"/>
      <c r="I239" s="822"/>
      <c r="J239" s="814"/>
      <c r="K239" s="815"/>
      <c r="L239" s="839"/>
      <c r="M239" s="55"/>
      <c r="R239" s="820" t="s">
        <v>1467</v>
      </c>
      <c r="S239" s="1442"/>
      <c r="T239" s="1477"/>
    </row>
    <row r="240" spans="1:20" ht="21" customHeight="1" x14ac:dyDescent="0.2">
      <c r="A240" s="1474"/>
      <c r="B240" s="1416"/>
      <c r="C240" s="1416"/>
      <c r="D240" s="1410"/>
      <c r="E240" s="1435"/>
      <c r="F240" s="1438"/>
      <c r="G240" s="1443"/>
      <c r="H240" s="1416"/>
      <c r="I240" s="822"/>
      <c r="J240" s="814"/>
      <c r="K240" s="815"/>
      <c r="L240" s="839"/>
      <c r="M240" s="55"/>
      <c r="R240" s="820" t="s">
        <v>1468</v>
      </c>
      <c r="S240" s="1443"/>
      <c r="T240" s="1478"/>
    </row>
    <row r="241" spans="1:14" ht="28.5" customHeight="1" x14ac:dyDescent="0.2">
      <c r="A241" s="1474"/>
      <c r="B241" s="1414" t="s">
        <v>1637</v>
      </c>
      <c r="C241" s="1414" t="s">
        <v>1638</v>
      </c>
      <c r="D241" s="1409" t="s">
        <v>6</v>
      </c>
      <c r="E241" s="1433" t="s">
        <v>1639</v>
      </c>
      <c r="F241" s="820" t="s">
        <v>1502</v>
      </c>
      <c r="G241" s="1441" t="s">
        <v>1200</v>
      </c>
      <c r="H241" s="1444" t="s">
        <v>1338</v>
      </c>
      <c r="I241" s="822"/>
      <c r="J241" s="814">
        <v>78</v>
      </c>
      <c r="K241" s="815"/>
      <c r="L241" s="56"/>
      <c r="M241" s="55"/>
      <c r="N241" s="21" t="s">
        <v>1411</v>
      </c>
    </row>
    <row r="242" spans="1:14" ht="18.75" customHeight="1" x14ac:dyDescent="0.2">
      <c r="A242" s="1474"/>
      <c r="B242" s="1415"/>
      <c r="C242" s="1415"/>
      <c r="D242" s="1417"/>
      <c r="E242" s="1434"/>
      <c r="F242" s="820" t="s">
        <v>1467</v>
      </c>
      <c r="G242" s="1442"/>
      <c r="H242" s="1445"/>
      <c r="I242" s="822"/>
      <c r="J242" s="814"/>
      <c r="K242" s="815"/>
      <c r="L242" s="56"/>
      <c r="M242" s="55"/>
    </row>
    <row r="243" spans="1:14" ht="24.75" customHeight="1" x14ac:dyDescent="0.2">
      <c r="A243" s="1474"/>
      <c r="B243" s="1416"/>
      <c r="C243" s="1416"/>
      <c r="D243" s="1410"/>
      <c r="E243" s="1435"/>
      <c r="F243" s="820" t="s">
        <v>1468</v>
      </c>
      <c r="G243" s="1443"/>
      <c r="H243" s="1446"/>
      <c r="I243" s="822"/>
      <c r="J243" s="814"/>
      <c r="K243" s="815"/>
      <c r="L243" s="56"/>
      <c r="M243" s="55"/>
    </row>
    <row r="244" spans="1:14" ht="29.25" customHeight="1" x14ac:dyDescent="0.2">
      <c r="A244" s="1474"/>
      <c r="B244" s="1414" t="s">
        <v>1640</v>
      </c>
      <c r="C244" s="1414" t="s">
        <v>1641</v>
      </c>
      <c r="D244" s="1409" t="s">
        <v>6</v>
      </c>
      <c r="E244" s="1433" t="s">
        <v>1642</v>
      </c>
      <c r="F244" s="820" t="s">
        <v>1502</v>
      </c>
      <c r="G244" s="1441" t="s">
        <v>1200</v>
      </c>
      <c r="H244" s="1444" t="s">
        <v>1338</v>
      </c>
      <c r="I244" s="822"/>
      <c r="J244" s="814">
        <v>77</v>
      </c>
      <c r="K244" s="815"/>
      <c r="L244" s="56"/>
      <c r="M244" s="55"/>
      <c r="N244" s="21" t="s">
        <v>1411</v>
      </c>
    </row>
    <row r="245" spans="1:14" ht="18" customHeight="1" x14ac:dyDescent="0.2">
      <c r="A245" s="1474"/>
      <c r="B245" s="1415"/>
      <c r="C245" s="1415"/>
      <c r="D245" s="1417"/>
      <c r="E245" s="1434"/>
      <c r="F245" s="820" t="s">
        <v>1467</v>
      </c>
      <c r="G245" s="1442"/>
      <c r="H245" s="1445"/>
      <c r="I245" s="822"/>
      <c r="J245" s="814"/>
      <c r="K245" s="815"/>
      <c r="L245" s="56"/>
      <c r="M245" s="55"/>
    </row>
    <row r="246" spans="1:14" ht="18.75" customHeight="1" x14ac:dyDescent="0.2">
      <c r="A246" s="1474"/>
      <c r="B246" s="1416"/>
      <c r="C246" s="1416"/>
      <c r="D246" s="1410"/>
      <c r="E246" s="1435"/>
      <c r="F246" s="820" t="s">
        <v>1468</v>
      </c>
      <c r="G246" s="1443"/>
      <c r="H246" s="1446"/>
      <c r="I246" s="822"/>
      <c r="J246" s="814"/>
      <c r="K246" s="815"/>
      <c r="L246" s="56"/>
      <c r="M246" s="55"/>
    </row>
    <row r="247" spans="1:14" ht="30.75" customHeight="1" x14ac:dyDescent="0.2">
      <c r="A247" s="1474"/>
      <c r="B247" s="1414" t="s">
        <v>1643</v>
      </c>
      <c r="C247" s="1414" t="s">
        <v>1644</v>
      </c>
      <c r="D247" s="1409" t="s">
        <v>6</v>
      </c>
      <c r="E247" s="1433" t="s">
        <v>1642</v>
      </c>
      <c r="F247" s="820" t="s">
        <v>1502</v>
      </c>
      <c r="G247" s="1441" t="s">
        <v>1200</v>
      </c>
      <c r="H247" s="1444" t="s">
        <v>1338</v>
      </c>
      <c r="I247" s="822"/>
      <c r="J247" s="814">
        <v>77</v>
      </c>
      <c r="K247" s="815"/>
      <c r="L247" s="56"/>
      <c r="M247" s="55"/>
      <c r="N247" s="21" t="s">
        <v>1411</v>
      </c>
    </row>
    <row r="248" spans="1:14" ht="18" customHeight="1" x14ac:dyDescent="0.2">
      <c r="A248" s="1474"/>
      <c r="B248" s="1415"/>
      <c r="C248" s="1415"/>
      <c r="D248" s="1417"/>
      <c r="E248" s="1434"/>
      <c r="F248" s="820" t="s">
        <v>1467</v>
      </c>
      <c r="G248" s="1442"/>
      <c r="H248" s="1445"/>
      <c r="I248" s="822"/>
      <c r="J248" s="814"/>
      <c r="K248" s="815"/>
      <c r="L248" s="56"/>
      <c r="M248" s="55"/>
    </row>
    <row r="249" spans="1:14" ht="21" customHeight="1" x14ac:dyDescent="0.2">
      <c r="A249" s="1474"/>
      <c r="B249" s="1416"/>
      <c r="C249" s="1416"/>
      <c r="D249" s="1410"/>
      <c r="E249" s="1435"/>
      <c r="F249" s="820" t="s">
        <v>1468</v>
      </c>
      <c r="G249" s="1443"/>
      <c r="H249" s="1446"/>
      <c r="I249" s="822"/>
      <c r="J249" s="814"/>
      <c r="K249" s="815"/>
      <c r="L249" s="56"/>
      <c r="M249" s="55"/>
    </row>
    <row r="250" spans="1:14" ht="27" customHeight="1" x14ac:dyDescent="0.2">
      <c r="A250" s="1474"/>
      <c r="B250" s="1414" t="s">
        <v>1645</v>
      </c>
      <c r="C250" s="1414" t="s">
        <v>1646</v>
      </c>
      <c r="D250" s="1409" t="s">
        <v>6</v>
      </c>
      <c r="E250" s="1433" t="s">
        <v>1642</v>
      </c>
      <c r="F250" s="820" t="s">
        <v>1502</v>
      </c>
      <c r="G250" s="1441" t="s">
        <v>1200</v>
      </c>
      <c r="H250" s="1444" t="s">
        <v>1338</v>
      </c>
      <c r="I250" s="822"/>
      <c r="J250" s="814">
        <v>77</v>
      </c>
      <c r="K250" s="815"/>
      <c r="L250" s="56"/>
      <c r="M250" s="55"/>
      <c r="N250" s="21" t="s">
        <v>1411</v>
      </c>
    </row>
    <row r="251" spans="1:14" ht="18.75" customHeight="1" x14ac:dyDescent="0.2">
      <c r="A251" s="1474"/>
      <c r="B251" s="1415"/>
      <c r="C251" s="1415"/>
      <c r="D251" s="1417"/>
      <c r="E251" s="1434"/>
      <c r="F251" s="820" t="s">
        <v>1467</v>
      </c>
      <c r="G251" s="1442"/>
      <c r="H251" s="1445"/>
      <c r="I251" s="822"/>
      <c r="J251" s="814"/>
      <c r="K251" s="815"/>
      <c r="L251" s="56"/>
      <c r="M251" s="55"/>
    </row>
    <row r="252" spans="1:14" ht="23.25" customHeight="1" x14ac:dyDescent="0.2">
      <c r="A252" s="1474"/>
      <c r="B252" s="1416"/>
      <c r="C252" s="1416"/>
      <c r="D252" s="1410"/>
      <c r="E252" s="1435"/>
      <c r="F252" s="820" t="s">
        <v>1468</v>
      </c>
      <c r="G252" s="1443"/>
      <c r="H252" s="1446"/>
      <c r="I252" s="822"/>
      <c r="J252" s="814"/>
      <c r="K252" s="815"/>
      <c r="L252" s="56"/>
      <c r="M252" s="55"/>
    </row>
    <row r="253" spans="1:14" ht="30.75" customHeight="1" x14ac:dyDescent="0.2">
      <c r="A253" s="1474"/>
      <c r="B253" s="1414" t="s">
        <v>1647</v>
      </c>
      <c r="C253" s="1414" t="s">
        <v>1648</v>
      </c>
      <c r="D253" s="1409" t="s">
        <v>6</v>
      </c>
      <c r="E253" s="1433" t="s">
        <v>1642</v>
      </c>
      <c r="F253" s="820" t="s">
        <v>1502</v>
      </c>
      <c r="G253" s="1441" t="s">
        <v>1200</v>
      </c>
      <c r="H253" s="1444" t="s">
        <v>1338</v>
      </c>
      <c r="I253" s="822"/>
      <c r="J253" s="814">
        <v>77</v>
      </c>
      <c r="K253" s="815"/>
      <c r="L253" s="56"/>
      <c r="M253" s="55"/>
      <c r="N253" s="21" t="s">
        <v>1411</v>
      </c>
    </row>
    <row r="254" spans="1:14" ht="18" customHeight="1" x14ac:dyDescent="0.2">
      <c r="A254" s="1474"/>
      <c r="B254" s="1415"/>
      <c r="C254" s="1415"/>
      <c r="D254" s="1417"/>
      <c r="E254" s="1434"/>
      <c r="F254" s="820" t="s">
        <v>1467</v>
      </c>
      <c r="G254" s="1442"/>
      <c r="H254" s="1445"/>
      <c r="I254" s="822"/>
      <c r="J254" s="814"/>
      <c r="K254" s="815"/>
      <c r="L254" s="56"/>
      <c r="M254" s="55"/>
    </row>
    <row r="255" spans="1:14" ht="23.25" customHeight="1" x14ac:dyDescent="0.2">
      <c r="A255" s="1474"/>
      <c r="B255" s="1416"/>
      <c r="C255" s="1416"/>
      <c r="D255" s="1410"/>
      <c r="E255" s="1435"/>
      <c r="F255" s="820" t="s">
        <v>1468</v>
      </c>
      <c r="G255" s="1443"/>
      <c r="H255" s="1446"/>
      <c r="I255" s="822"/>
      <c r="J255" s="814"/>
      <c r="K255" s="815"/>
      <c r="L255" s="56"/>
      <c r="M255" s="55"/>
    </row>
    <row r="256" spans="1:14" ht="27" customHeight="1" x14ac:dyDescent="0.2">
      <c r="A256" s="1474"/>
      <c r="B256" s="1414" t="s">
        <v>1649</v>
      </c>
      <c r="C256" s="1414" t="s">
        <v>1650</v>
      </c>
      <c r="D256" s="1409" t="s">
        <v>6</v>
      </c>
      <c r="E256" s="1433" t="s">
        <v>1642</v>
      </c>
      <c r="F256" s="820" t="s">
        <v>1502</v>
      </c>
      <c r="G256" s="1441" t="s">
        <v>1200</v>
      </c>
      <c r="H256" s="1444" t="s">
        <v>1338</v>
      </c>
      <c r="I256" s="822"/>
      <c r="J256" s="814">
        <v>78</v>
      </c>
      <c r="K256" s="815"/>
      <c r="L256" s="56"/>
      <c r="M256" s="55"/>
      <c r="N256" s="21" t="s">
        <v>1411</v>
      </c>
    </row>
    <row r="257" spans="1:14" ht="19.5" customHeight="1" x14ac:dyDescent="0.2">
      <c r="A257" s="1474"/>
      <c r="B257" s="1415"/>
      <c r="C257" s="1415"/>
      <c r="D257" s="1417"/>
      <c r="E257" s="1434"/>
      <c r="F257" s="820" t="s">
        <v>1467</v>
      </c>
      <c r="G257" s="1442"/>
      <c r="H257" s="1445"/>
      <c r="I257" s="822"/>
      <c r="J257" s="814"/>
      <c r="K257" s="815"/>
      <c r="L257" s="56"/>
      <c r="M257" s="55"/>
    </row>
    <row r="258" spans="1:14" ht="26.25" customHeight="1" x14ac:dyDescent="0.2">
      <c r="A258" s="1474"/>
      <c r="B258" s="1416"/>
      <c r="C258" s="1416"/>
      <c r="D258" s="1410"/>
      <c r="E258" s="1435"/>
      <c r="F258" s="820" t="s">
        <v>1468</v>
      </c>
      <c r="G258" s="1443"/>
      <c r="H258" s="1446"/>
      <c r="I258" s="822"/>
      <c r="J258" s="814"/>
      <c r="K258" s="815"/>
      <c r="L258" s="56"/>
      <c r="M258" s="55"/>
    </row>
    <row r="259" spans="1:14" ht="26.25" customHeight="1" x14ac:dyDescent="0.2">
      <c r="A259" s="1474"/>
      <c r="B259" s="1414" t="s">
        <v>1651</v>
      </c>
      <c r="C259" s="1414" t="s">
        <v>1652</v>
      </c>
      <c r="D259" s="1409" t="s">
        <v>6</v>
      </c>
      <c r="E259" s="1433" t="s">
        <v>1642</v>
      </c>
      <c r="F259" s="820" t="s">
        <v>1502</v>
      </c>
      <c r="G259" s="1441" t="s">
        <v>1200</v>
      </c>
      <c r="H259" s="1444" t="s">
        <v>1506</v>
      </c>
      <c r="I259" s="822"/>
      <c r="J259" s="57">
        <v>50.8</v>
      </c>
      <c r="K259" s="815"/>
      <c r="L259" s="56"/>
      <c r="M259" s="55"/>
      <c r="N259" s="21" t="s">
        <v>1411</v>
      </c>
    </row>
    <row r="260" spans="1:14" ht="18.75" customHeight="1" x14ac:dyDescent="0.2">
      <c r="A260" s="1474"/>
      <c r="B260" s="1415"/>
      <c r="C260" s="1415"/>
      <c r="D260" s="1417"/>
      <c r="E260" s="1434"/>
      <c r="F260" s="820" t="s">
        <v>1467</v>
      </c>
      <c r="G260" s="1442"/>
      <c r="H260" s="1445"/>
      <c r="I260" s="822"/>
      <c r="J260" s="57"/>
      <c r="K260" s="815"/>
      <c r="L260" s="56"/>
      <c r="M260" s="55"/>
    </row>
    <row r="261" spans="1:14" ht="26.25" customHeight="1" x14ac:dyDescent="0.2">
      <c r="A261" s="1474"/>
      <c r="B261" s="1416"/>
      <c r="C261" s="1416"/>
      <c r="D261" s="1410"/>
      <c r="E261" s="1435"/>
      <c r="F261" s="820" t="s">
        <v>1468</v>
      </c>
      <c r="G261" s="1443"/>
      <c r="H261" s="1446"/>
      <c r="I261" s="822"/>
      <c r="J261" s="57"/>
      <c r="K261" s="815"/>
      <c r="L261" s="56"/>
      <c r="M261" s="55"/>
    </row>
    <row r="262" spans="1:14" ht="28.5" customHeight="1" x14ac:dyDescent="0.2">
      <c r="A262" s="1474"/>
      <c r="B262" s="1414" t="s">
        <v>1653</v>
      </c>
      <c r="C262" s="1414" t="s">
        <v>1654</v>
      </c>
      <c r="D262" s="1409" t="s">
        <v>6</v>
      </c>
      <c r="E262" s="1433" t="s">
        <v>1642</v>
      </c>
      <c r="F262" s="820" t="s">
        <v>1502</v>
      </c>
      <c r="G262" s="1441" t="s">
        <v>1200</v>
      </c>
      <c r="H262" s="1444" t="s">
        <v>1338</v>
      </c>
      <c r="I262" s="822"/>
      <c r="J262" s="57">
        <v>143</v>
      </c>
      <c r="K262" s="815"/>
      <c r="L262" s="56"/>
      <c r="M262" s="55"/>
      <c r="N262" s="21" t="s">
        <v>1411</v>
      </c>
    </row>
    <row r="263" spans="1:14" ht="18.75" customHeight="1" x14ac:dyDescent="0.2">
      <c r="A263" s="1474"/>
      <c r="B263" s="1415"/>
      <c r="C263" s="1415"/>
      <c r="D263" s="1417"/>
      <c r="E263" s="1434"/>
      <c r="F263" s="820" t="s">
        <v>1467</v>
      </c>
      <c r="G263" s="1442"/>
      <c r="H263" s="1445"/>
      <c r="I263" s="822"/>
      <c r="J263" s="57"/>
      <c r="K263" s="815"/>
      <c r="L263" s="56"/>
      <c r="M263" s="55"/>
    </row>
    <row r="264" spans="1:14" ht="18.75" customHeight="1" x14ac:dyDescent="0.2">
      <c r="A264" s="1474"/>
      <c r="B264" s="1416"/>
      <c r="C264" s="1416"/>
      <c r="D264" s="1410"/>
      <c r="E264" s="1435"/>
      <c r="F264" s="820" t="s">
        <v>1468</v>
      </c>
      <c r="G264" s="1443"/>
      <c r="H264" s="1446"/>
      <c r="I264" s="822"/>
      <c r="J264" s="57"/>
      <c r="K264" s="815"/>
      <c r="L264" s="56"/>
      <c r="M264" s="55"/>
    </row>
    <row r="265" spans="1:14" ht="26.25" customHeight="1" x14ac:dyDescent="0.2">
      <c r="A265" s="1474"/>
      <c r="B265" s="1414" t="s">
        <v>1655</v>
      </c>
      <c r="C265" s="1414" t="s">
        <v>1656</v>
      </c>
      <c r="D265" s="1409" t="s">
        <v>6</v>
      </c>
      <c r="E265" s="1433" t="s">
        <v>1642</v>
      </c>
      <c r="F265" s="820" t="s">
        <v>1502</v>
      </c>
      <c r="G265" s="1441" t="s">
        <v>1200</v>
      </c>
      <c r="H265" s="1444" t="s">
        <v>1338</v>
      </c>
      <c r="I265" s="822"/>
      <c r="J265" s="57">
        <v>143</v>
      </c>
      <c r="K265" s="815"/>
      <c r="L265" s="56"/>
      <c r="M265" s="55"/>
      <c r="N265" s="21" t="s">
        <v>1411</v>
      </c>
    </row>
    <row r="266" spans="1:14" ht="17.25" customHeight="1" x14ac:dyDescent="0.2">
      <c r="A266" s="1474"/>
      <c r="B266" s="1415"/>
      <c r="C266" s="1415"/>
      <c r="D266" s="1417"/>
      <c r="E266" s="1434"/>
      <c r="F266" s="820" t="s">
        <v>1467</v>
      </c>
      <c r="G266" s="1442"/>
      <c r="H266" s="1445"/>
      <c r="I266" s="822"/>
      <c r="J266" s="57"/>
      <c r="K266" s="815"/>
      <c r="L266" s="56"/>
      <c r="M266" s="55"/>
    </row>
    <row r="267" spans="1:14" ht="24" customHeight="1" x14ac:dyDescent="0.2">
      <c r="A267" s="1474"/>
      <c r="B267" s="1416"/>
      <c r="C267" s="1416"/>
      <c r="D267" s="1410"/>
      <c r="E267" s="1435"/>
      <c r="F267" s="820" t="s">
        <v>1468</v>
      </c>
      <c r="G267" s="1443"/>
      <c r="H267" s="1446"/>
      <c r="I267" s="822"/>
      <c r="J267" s="57"/>
      <c r="K267" s="815"/>
      <c r="L267" s="56"/>
      <c r="M267" s="55"/>
    </row>
    <row r="268" spans="1:14" ht="29.25" customHeight="1" x14ac:dyDescent="0.2">
      <c r="A268" s="1474"/>
      <c r="B268" s="1414" t="s">
        <v>1657</v>
      </c>
      <c r="C268" s="1414" t="s">
        <v>1658</v>
      </c>
      <c r="D268" s="1409" t="s">
        <v>6</v>
      </c>
      <c r="E268" s="1433" t="s">
        <v>1642</v>
      </c>
      <c r="F268" s="820" t="s">
        <v>1502</v>
      </c>
      <c r="G268" s="1441" t="s">
        <v>1200</v>
      </c>
      <c r="H268" s="1444" t="s">
        <v>1506</v>
      </c>
      <c r="I268" s="822"/>
      <c r="J268" s="57">
        <v>232</v>
      </c>
      <c r="K268" s="815"/>
      <c r="L268" s="56"/>
      <c r="M268" s="55"/>
      <c r="N268" s="21" t="s">
        <v>1411</v>
      </c>
    </row>
    <row r="269" spans="1:14" ht="21" customHeight="1" x14ac:dyDescent="0.2">
      <c r="A269" s="1474"/>
      <c r="B269" s="1415"/>
      <c r="C269" s="1415"/>
      <c r="D269" s="1417"/>
      <c r="E269" s="1434"/>
      <c r="F269" s="820" t="s">
        <v>1467</v>
      </c>
      <c r="G269" s="1442"/>
      <c r="H269" s="1445"/>
      <c r="I269" s="822"/>
      <c r="J269" s="57"/>
      <c r="K269" s="815"/>
      <c r="L269" s="56"/>
      <c r="M269" s="55"/>
    </row>
    <row r="270" spans="1:14" ht="24" customHeight="1" x14ac:dyDescent="0.2">
      <c r="A270" s="1474"/>
      <c r="B270" s="1416"/>
      <c r="C270" s="1416"/>
      <c r="D270" s="1410"/>
      <c r="E270" s="1435"/>
      <c r="F270" s="820" t="s">
        <v>1468</v>
      </c>
      <c r="G270" s="1443"/>
      <c r="H270" s="1446"/>
      <c r="I270" s="822"/>
      <c r="J270" s="57"/>
      <c r="K270" s="815"/>
      <c r="L270" s="56"/>
      <c r="M270" s="55"/>
    </row>
    <row r="271" spans="1:14" ht="27" customHeight="1" x14ac:dyDescent="0.2">
      <c r="A271" s="1474"/>
      <c r="B271" s="1414" t="s">
        <v>1659</v>
      </c>
      <c r="C271" s="1414" t="s">
        <v>1660</v>
      </c>
      <c r="D271" s="1409" t="s">
        <v>6</v>
      </c>
      <c r="E271" s="1433" t="s">
        <v>1642</v>
      </c>
      <c r="F271" s="820" t="s">
        <v>1502</v>
      </c>
      <c r="G271" s="1441" t="s">
        <v>1200</v>
      </c>
      <c r="H271" s="1444" t="s">
        <v>1506</v>
      </c>
      <c r="I271" s="822"/>
      <c r="J271" s="57">
        <v>200</v>
      </c>
      <c r="K271" s="815"/>
      <c r="L271" s="56"/>
      <c r="M271" s="55"/>
      <c r="N271" s="21" t="s">
        <v>1411</v>
      </c>
    </row>
    <row r="272" spans="1:14" ht="21" customHeight="1" x14ac:dyDescent="0.2">
      <c r="A272" s="1474"/>
      <c r="B272" s="1415"/>
      <c r="C272" s="1415"/>
      <c r="D272" s="1417"/>
      <c r="E272" s="1434"/>
      <c r="F272" s="820" t="s">
        <v>1467</v>
      </c>
      <c r="G272" s="1442"/>
      <c r="H272" s="1445"/>
      <c r="I272" s="822"/>
      <c r="J272" s="57"/>
      <c r="K272" s="815"/>
      <c r="L272" s="56"/>
      <c r="M272" s="55"/>
    </row>
    <row r="273" spans="1:14" ht="30" customHeight="1" x14ac:dyDescent="0.2">
      <c r="A273" s="1474"/>
      <c r="B273" s="1416"/>
      <c r="C273" s="1416"/>
      <c r="D273" s="1410"/>
      <c r="E273" s="1435"/>
      <c r="F273" s="820" t="s">
        <v>1468</v>
      </c>
      <c r="G273" s="1443"/>
      <c r="H273" s="1446"/>
      <c r="I273" s="822"/>
      <c r="J273" s="57"/>
      <c r="K273" s="815"/>
      <c r="L273" s="56"/>
      <c r="M273" s="55"/>
    </row>
    <row r="274" spans="1:14" ht="41.25" customHeight="1" x14ac:dyDescent="0.2">
      <c r="A274" s="1474"/>
      <c r="B274" s="1414" t="s">
        <v>1661</v>
      </c>
      <c r="C274" s="1414" t="s">
        <v>1662</v>
      </c>
      <c r="D274" s="1409" t="s">
        <v>6</v>
      </c>
      <c r="E274" s="1433" t="s">
        <v>1642</v>
      </c>
      <c r="F274" s="820" t="s">
        <v>1663</v>
      </c>
      <c r="G274" s="1441" t="s">
        <v>1200</v>
      </c>
      <c r="H274" s="1444" t="s">
        <v>1506</v>
      </c>
      <c r="I274" s="822"/>
      <c r="J274" s="57">
        <v>500</v>
      </c>
      <c r="K274" s="815"/>
      <c r="L274" s="56"/>
      <c r="M274" s="55"/>
      <c r="N274" s="21" t="s">
        <v>1411</v>
      </c>
    </row>
    <row r="275" spans="1:14" ht="18" customHeight="1" x14ac:dyDescent="0.2">
      <c r="A275" s="1474"/>
      <c r="B275" s="1415"/>
      <c r="C275" s="1415"/>
      <c r="D275" s="1417"/>
      <c r="E275" s="1434"/>
      <c r="F275" s="820" t="s">
        <v>1664</v>
      </c>
      <c r="G275" s="1442"/>
      <c r="H275" s="1445"/>
      <c r="I275" s="822"/>
      <c r="J275" s="57"/>
      <c r="K275" s="815"/>
      <c r="L275" s="56"/>
      <c r="M275" s="55"/>
    </row>
    <row r="276" spans="1:14" ht="21" customHeight="1" x14ac:dyDescent="0.2">
      <c r="A276" s="1474"/>
      <c r="B276" s="1415"/>
      <c r="C276" s="1415"/>
      <c r="D276" s="1417"/>
      <c r="E276" s="1434"/>
      <c r="F276" s="820" t="s">
        <v>1665</v>
      </c>
      <c r="G276" s="1442"/>
      <c r="H276" s="1445"/>
      <c r="I276" s="822"/>
      <c r="J276" s="57"/>
      <c r="K276" s="815"/>
      <c r="L276" s="56"/>
      <c r="M276" s="55"/>
    </row>
    <row r="277" spans="1:14" ht="22.5" customHeight="1" x14ac:dyDescent="0.2">
      <c r="A277" s="1474"/>
      <c r="B277" s="1416"/>
      <c r="C277" s="1416"/>
      <c r="D277" s="1410"/>
      <c r="E277" s="1435"/>
      <c r="F277" s="820" t="s">
        <v>1666</v>
      </c>
      <c r="G277" s="1443"/>
      <c r="H277" s="1446"/>
      <c r="I277" s="822"/>
      <c r="J277" s="57"/>
      <c r="K277" s="815"/>
      <c r="L277" s="56"/>
      <c r="M277" s="55"/>
    </row>
    <row r="278" spans="1:14" ht="28.5" customHeight="1" x14ac:dyDescent="0.2">
      <c r="A278" s="1474"/>
      <c r="B278" s="1414" t="s">
        <v>1667</v>
      </c>
      <c r="C278" s="1414" t="s">
        <v>1668</v>
      </c>
      <c r="D278" s="1409" t="s">
        <v>6</v>
      </c>
      <c r="E278" s="1433" t="s">
        <v>1642</v>
      </c>
      <c r="F278" s="820" t="s">
        <v>1465</v>
      </c>
      <c r="G278" s="1441" t="s">
        <v>1200</v>
      </c>
      <c r="H278" s="1444" t="s">
        <v>1506</v>
      </c>
      <c r="I278" s="822"/>
      <c r="J278" s="57">
        <v>348</v>
      </c>
      <c r="K278" s="815"/>
      <c r="L278" s="56"/>
      <c r="M278" s="55"/>
      <c r="N278" s="21" t="s">
        <v>1411</v>
      </c>
    </row>
    <row r="279" spans="1:14" ht="18" customHeight="1" x14ac:dyDescent="0.2">
      <c r="A279" s="1474"/>
      <c r="B279" s="1415"/>
      <c r="C279" s="1415"/>
      <c r="D279" s="1417"/>
      <c r="E279" s="1434"/>
      <c r="F279" s="820" t="s">
        <v>1467</v>
      </c>
      <c r="G279" s="1442"/>
      <c r="H279" s="1445"/>
      <c r="I279" s="822"/>
      <c r="J279" s="57"/>
      <c r="K279" s="815"/>
      <c r="L279" s="56"/>
      <c r="M279" s="55"/>
    </row>
    <row r="280" spans="1:14" ht="24.75" customHeight="1" x14ac:dyDescent="0.2">
      <c r="A280" s="1474"/>
      <c r="B280" s="1416"/>
      <c r="C280" s="1416"/>
      <c r="D280" s="1410"/>
      <c r="E280" s="1435"/>
      <c r="F280" s="820" t="s">
        <v>1468</v>
      </c>
      <c r="G280" s="1443"/>
      <c r="H280" s="1446"/>
      <c r="I280" s="822"/>
      <c r="J280" s="57"/>
      <c r="K280" s="815"/>
      <c r="L280" s="56"/>
      <c r="M280" s="55"/>
    </row>
    <row r="281" spans="1:14" ht="24.75" customHeight="1" x14ac:dyDescent="0.2">
      <c r="A281" s="1474"/>
      <c r="B281" s="1409" t="s">
        <v>1303</v>
      </c>
      <c r="C281" s="1414" t="s">
        <v>1669</v>
      </c>
      <c r="D281" s="1409" t="s">
        <v>6</v>
      </c>
      <c r="E281" s="1433" t="s">
        <v>1305</v>
      </c>
      <c r="F281" s="820" t="s">
        <v>1160</v>
      </c>
      <c r="G281" s="1441" t="s">
        <v>1670</v>
      </c>
      <c r="H281" s="1436" t="s">
        <v>1671</v>
      </c>
      <c r="I281" s="822"/>
      <c r="J281" s="57"/>
      <c r="K281" s="815"/>
      <c r="L281" s="56"/>
      <c r="M281" s="55"/>
    </row>
    <row r="282" spans="1:14" ht="24.75" customHeight="1" x14ac:dyDescent="0.2">
      <c r="A282" s="1474"/>
      <c r="B282" s="1410"/>
      <c r="C282" s="1416"/>
      <c r="D282" s="1410"/>
      <c r="E282" s="1435"/>
      <c r="F282" s="820" t="s">
        <v>1476</v>
      </c>
      <c r="G282" s="1443"/>
      <c r="H282" s="1438"/>
      <c r="I282" s="822"/>
      <c r="J282" s="57"/>
      <c r="K282" s="815"/>
      <c r="L282" s="56"/>
      <c r="M282" s="55"/>
    </row>
    <row r="283" spans="1:14" ht="24.75" customHeight="1" x14ac:dyDescent="0.2">
      <c r="A283" s="1474"/>
      <c r="B283" s="1409" t="s">
        <v>1306</v>
      </c>
      <c r="C283" s="1414" t="s">
        <v>1307</v>
      </c>
      <c r="D283" s="1409" t="s">
        <v>6</v>
      </c>
      <c r="E283" s="1433" t="s">
        <v>1305</v>
      </c>
      <c r="F283" s="820" t="s">
        <v>1160</v>
      </c>
      <c r="G283" s="1441" t="s">
        <v>1670</v>
      </c>
      <c r="H283" s="1436" t="s">
        <v>1671</v>
      </c>
      <c r="I283" s="822"/>
      <c r="J283" s="57"/>
      <c r="K283" s="815"/>
      <c r="L283" s="56"/>
      <c r="M283" s="55"/>
    </row>
    <row r="284" spans="1:14" ht="24.75" customHeight="1" x14ac:dyDescent="0.2">
      <c r="A284" s="1474"/>
      <c r="B284" s="1410"/>
      <c r="C284" s="1416"/>
      <c r="D284" s="1410"/>
      <c r="E284" s="1435"/>
      <c r="F284" s="820" t="s">
        <v>1476</v>
      </c>
      <c r="G284" s="1443"/>
      <c r="H284" s="1438"/>
      <c r="I284" s="822"/>
      <c r="J284" s="57"/>
      <c r="K284" s="815"/>
      <c r="L284" s="56"/>
      <c r="M284" s="55"/>
    </row>
    <row r="285" spans="1:14" ht="33" customHeight="1" x14ac:dyDescent="0.2">
      <c r="A285" s="1474"/>
      <c r="B285" s="1414" t="s">
        <v>1672</v>
      </c>
      <c r="C285" s="839" t="s">
        <v>1673</v>
      </c>
      <c r="D285" s="1409" t="s">
        <v>6</v>
      </c>
      <c r="E285" s="1433" t="s">
        <v>1305</v>
      </c>
      <c r="F285" s="820" t="s">
        <v>1160</v>
      </c>
      <c r="G285" s="1441" t="s">
        <v>1674</v>
      </c>
      <c r="H285" s="1444" t="s">
        <v>1546</v>
      </c>
      <c r="I285" s="822"/>
      <c r="J285" s="814">
        <v>232</v>
      </c>
      <c r="K285" s="815"/>
      <c r="L285" s="815"/>
      <c r="M285" s="839"/>
      <c r="N285" s="21" t="s">
        <v>1411</v>
      </c>
    </row>
    <row r="286" spans="1:14" ht="21" customHeight="1" x14ac:dyDescent="0.2">
      <c r="A286" s="1474"/>
      <c r="B286" s="1415"/>
      <c r="C286" s="839" t="s">
        <v>1675</v>
      </c>
      <c r="D286" s="1417"/>
      <c r="E286" s="1434"/>
      <c r="F286" s="1436" t="s">
        <v>1487</v>
      </c>
      <c r="G286" s="1442"/>
      <c r="H286" s="1445"/>
      <c r="I286" s="822"/>
      <c r="J286" s="814"/>
      <c r="K286" s="815"/>
      <c r="L286" s="815"/>
      <c r="M286" s="839"/>
    </row>
    <row r="287" spans="1:14" ht="18" customHeight="1" x14ac:dyDescent="0.2">
      <c r="A287" s="1474"/>
      <c r="B287" s="1415"/>
      <c r="C287" s="839" t="s">
        <v>1676</v>
      </c>
      <c r="D287" s="1417"/>
      <c r="E287" s="1434"/>
      <c r="F287" s="1437"/>
      <c r="G287" s="1442"/>
      <c r="H287" s="1445"/>
      <c r="I287" s="822"/>
      <c r="J287" s="814"/>
      <c r="K287" s="815"/>
      <c r="L287" s="815"/>
      <c r="M287" s="839"/>
    </row>
    <row r="288" spans="1:14" ht="18" customHeight="1" x14ac:dyDescent="0.2">
      <c r="A288" s="1474"/>
      <c r="B288" s="1416"/>
      <c r="C288" s="839" t="s">
        <v>1677</v>
      </c>
      <c r="D288" s="1410"/>
      <c r="E288" s="1435"/>
      <c r="F288" s="1438"/>
      <c r="G288" s="1443"/>
      <c r="H288" s="1446"/>
      <c r="I288" s="822"/>
      <c r="J288" s="814"/>
      <c r="K288" s="815"/>
      <c r="L288" s="815"/>
      <c r="M288" s="839"/>
    </row>
    <row r="289" spans="1:14" ht="16.5" customHeight="1" x14ac:dyDescent="0.2">
      <c r="A289" s="1474"/>
      <c r="B289" s="1414" t="s">
        <v>1678</v>
      </c>
      <c r="C289" s="1414" t="s">
        <v>1679</v>
      </c>
      <c r="D289" s="1409" t="s">
        <v>6</v>
      </c>
      <c r="E289" s="1433" t="s">
        <v>1305</v>
      </c>
      <c r="F289" s="800" t="s">
        <v>1116</v>
      </c>
      <c r="G289" s="1441" t="s">
        <v>1224</v>
      </c>
      <c r="H289" s="1444" t="s">
        <v>1506</v>
      </c>
      <c r="I289" s="822"/>
      <c r="J289" s="814">
        <v>232</v>
      </c>
      <c r="K289" s="815"/>
      <c r="L289" s="815"/>
      <c r="M289" s="839"/>
      <c r="N289" s="21" t="s">
        <v>1411</v>
      </c>
    </row>
    <row r="290" spans="1:14" ht="16.5" customHeight="1" x14ac:dyDescent="0.2">
      <c r="A290" s="1474"/>
      <c r="B290" s="1415"/>
      <c r="C290" s="1415"/>
      <c r="D290" s="1417"/>
      <c r="E290" s="1434"/>
      <c r="F290" s="820" t="s">
        <v>1680</v>
      </c>
      <c r="G290" s="1442"/>
      <c r="H290" s="1445"/>
      <c r="I290" s="822"/>
      <c r="J290" s="814"/>
      <c r="K290" s="815"/>
      <c r="L290" s="815"/>
      <c r="M290" s="839"/>
    </row>
    <row r="291" spans="1:14" ht="27" customHeight="1" x14ac:dyDescent="0.2">
      <c r="A291" s="1474"/>
      <c r="B291" s="1416"/>
      <c r="C291" s="1416"/>
      <c r="D291" s="1410"/>
      <c r="E291" s="1435"/>
      <c r="F291" s="820" t="s">
        <v>1158</v>
      </c>
      <c r="G291" s="1443"/>
      <c r="H291" s="1446"/>
      <c r="I291" s="822"/>
      <c r="J291" s="814"/>
      <c r="K291" s="815"/>
      <c r="L291" s="815"/>
      <c r="M291" s="839"/>
    </row>
    <row r="292" spans="1:14" ht="21.75" customHeight="1" x14ac:dyDescent="0.2">
      <c r="A292" s="1474"/>
      <c r="B292" s="1414" t="s">
        <v>1681</v>
      </c>
      <c r="C292" s="1414" t="s">
        <v>1682</v>
      </c>
      <c r="D292" s="1409" t="s">
        <v>6</v>
      </c>
      <c r="E292" s="1433" t="s">
        <v>1305</v>
      </c>
      <c r="F292" s="800" t="s">
        <v>1116</v>
      </c>
      <c r="G292" s="1441" t="s">
        <v>1224</v>
      </c>
      <c r="H292" s="1444" t="s">
        <v>1506</v>
      </c>
      <c r="I292" s="822"/>
      <c r="J292" s="814">
        <v>200</v>
      </c>
      <c r="K292" s="815"/>
      <c r="L292" s="815"/>
      <c r="M292" s="839"/>
      <c r="N292" s="21" t="s">
        <v>1411</v>
      </c>
    </row>
    <row r="293" spans="1:14" ht="23.25" customHeight="1" x14ac:dyDescent="0.2">
      <c r="A293" s="1474"/>
      <c r="B293" s="1415"/>
      <c r="C293" s="1415"/>
      <c r="D293" s="1417"/>
      <c r="E293" s="1434"/>
      <c r="F293" s="820" t="s">
        <v>1680</v>
      </c>
      <c r="G293" s="1442"/>
      <c r="H293" s="1445"/>
      <c r="I293" s="822"/>
      <c r="J293" s="814"/>
      <c r="K293" s="815"/>
      <c r="L293" s="815"/>
      <c r="M293" s="839"/>
    </row>
    <row r="294" spans="1:14" ht="24" customHeight="1" x14ac:dyDescent="0.2">
      <c r="A294" s="1474"/>
      <c r="B294" s="1416"/>
      <c r="C294" s="1416"/>
      <c r="D294" s="1410"/>
      <c r="E294" s="1435"/>
      <c r="F294" s="820" t="s">
        <v>1158</v>
      </c>
      <c r="G294" s="1443"/>
      <c r="H294" s="1446"/>
      <c r="I294" s="822"/>
      <c r="J294" s="814"/>
      <c r="K294" s="815"/>
      <c r="L294" s="815"/>
      <c r="M294" s="839"/>
    </row>
    <row r="295" spans="1:14" ht="25.5" customHeight="1" x14ac:dyDescent="0.2">
      <c r="A295" s="1474"/>
      <c r="B295" s="1414" t="s">
        <v>1683</v>
      </c>
      <c r="C295" s="1414" t="s">
        <v>1684</v>
      </c>
      <c r="D295" s="1409" t="s">
        <v>6</v>
      </c>
      <c r="E295" s="1433" t="s">
        <v>1305</v>
      </c>
      <c r="F295" s="800" t="s">
        <v>1116</v>
      </c>
      <c r="G295" s="1441" t="s">
        <v>1685</v>
      </c>
      <c r="H295" s="1444" t="s">
        <v>1506</v>
      </c>
      <c r="I295" s="822"/>
      <c r="J295" s="814">
        <v>32</v>
      </c>
      <c r="K295" s="815"/>
      <c r="L295" s="815"/>
      <c r="M295" s="839"/>
      <c r="N295" s="21" t="s">
        <v>1411</v>
      </c>
    </row>
    <row r="296" spans="1:14" ht="21.75" customHeight="1" x14ac:dyDescent="0.2">
      <c r="A296" s="1474"/>
      <c r="B296" s="1415"/>
      <c r="C296" s="1415"/>
      <c r="D296" s="1417"/>
      <c r="E296" s="1434"/>
      <c r="F296" s="820" t="s">
        <v>1680</v>
      </c>
      <c r="G296" s="1442"/>
      <c r="H296" s="1445"/>
      <c r="I296" s="822"/>
      <c r="J296" s="814"/>
      <c r="K296" s="815"/>
      <c r="L296" s="815"/>
      <c r="M296" s="839"/>
    </row>
    <row r="297" spans="1:14" ht="21" customHeight="1" x14ac:dyDescent="0.2">
      <c r="A297" s="1474"/>
      <c r="B297" s="1416"/>
      <c r="C297" s="1416"/>
      <c r="D297" s="1410"/>
      <c r="E297" s="1435"/>
      <c r="F297" s="820" t="s">
        <v>1158</v>
      </c>
      <c r="G297" s="1443"/>
      <c r="H297" s="1446"/>
      <c r="I297" s="822"/>
      <c r="J297" s="814"/>
      <c r="K297" s="815"/>
      <c r="L297" s="815"/>
      <c r="M297" s="839"/>
    </row>
    <row r="298" spans="1:14" ht="27.75" customHeight="1" x14ac:dyDescent="0.2">
      <c r="A298" s="1474"/>
      <c r="B298" s="1414" t="s">
        <v>1686</v>
      </c>
      <c r="C298" s="1414" t="s">
        <v>1687</v>
      </c>
      <c r="D298" s="1409" t="s">
        <v>6</v>
      </c>
      <c r="E298" s="1433" t="s">
        <v>1305</v>
      </c>
      <c r="F298" s="820" t="s">
        <v>1160</v>
      </c>
      <c r="G298" s="1441" t="s">
        <v>1674</v>
      </c>
      <c r="H298" s="1444" t="s">
        <v>1506</v>
      </c>
      <c r="I298" s="822"/>
      <c r="J298" s="814">
        <v>116</v>
      </c>
      <c r="K298" s="815"/>
      <c r="L298" s="815"/>
      <c r="M298" s="839"/>
      <c r="N298" s="21" t="s">
        <v>1411</v>
      </c>
    </row>
    <row r="299" spans="1:14" ht="34.5" customHeight="1" x14ac:dyDescent="0.2">
      <c r="A299" s="1474"/>
      <c r="B299" s="1416"/>
      <c r="C299" s="1416"/>
      <c r="D299" s="1410"/>
      <c r="E299" s="1435"/>
      <c r="F299" s="820" t="s">
        <v>1487</v>
      </c>
      <c r="G299" s="1443"/>
      <c r="H299" s="1446"/>
      <c r="I299" s="822"/>
      <c r="J299" s="814"/>
      <c r="K299" s="815"/>
      <c r="L299" s="815"/>
      <c r="M299" s="839"/>
    </row>
    <row r="300" spans="1:14" ht="34.5" customHeight="1" x14ac:dyDescent="0.2">
      <c r="A300" s="1474"/>
      <c r="B300" s="1409" t="s">
        <v>1688</v>
      </c>
      <c r="C300" s="1414" t="s">
        <v>1689</v>
      </c>
      <c r="D300" s="1409" t="s">
        <v>6</v>
      </c>
      <c r="E300" s="1433" t="s">
        <v>1305</v>
      </c>
      <c r="F300" s="820" t="s">
        <v>1160</v>
      </c>
      <c r="G300" s="1441" t="s">
        <v>1690</v>
      </c>
      <c r="H300" s="1436" t="s">
        <v>1671</v>
      </c>
      <c r="I300" s="822"/>
      <c r="J300" s="814"/>
      <c r="K300" s="815"/>
      <c r="L300" s="815"/>
      <c r="M300" s="839"/>
    </row>
    <row r="301" spans="1:14" ht="34.5" customHeight="1" x14ac:dyDescent="0.2">
      <c r="A301" s="1474"/>
      <c r="B301" s="1410"/>
      <c r="C301" s="1416"/>
      <c r="D301" s="1410"/>
      <c r="E301" s="1435"/>
      <c r="F301" s="820" t="s">
        <v>1487</v>
      </c>
      <c r="G301" s="1443"/>
      <c r="H301" s="1438"/>
      <c r="I301" s="822"/>
      <c r="J301" s="814"/>
      <c r="K301" s="815"/>
      <c r="L301" s="815"/>
      <c r="M301" s="839"/>
    </row>
    <row r="302" spans="1:14" ht="31.5" customHeight="1" x14ac:dyDescent="0.2">
      <c r="A302" s="1474"/>
      <c r="B302" s="1414" t="s">
        <v>1691</v>
      </c>
      <c r="C302" s="1414" t="s">
        <v>1692</v>
      </c>
      <c r="D302" s="1409" t="s">
        <v>6</v>
      </c>
      <c r="E302" s="1433" t="s">
        <v>1305</v>
      </c>
      <c r="F302" s="820" t="s">
        <v>1160</v>
      </c>
      <c r="G302" s="1441" t="s">
        <v>1674</v>
      </c>
      <c r="H302" s="1444" t="s">
        <v>1506</v>
      </c>
      <c r="I302" s="822"/>
      <c r="J302" s="814">
        <v>232</v>
      </c>
      <c r="K302" s="815"/>
      <c r="L302" s="815"/>
      <c r="M302" s="839"/>
      <c r="N302" s="21" t="s">
        <v>1411</v>
      </c>
    </row>
    <row r="303" spans="1:14" ht="31.5" customHeight="1" x14ac:dyDescent="0.2">
      <c r="A303" s="1474"/>
      <c r="B303" s="1416"/>
      <c r="C303" s="1416"/>
      <c r="D303" s="1410"/>
      <c r="E303" s="1435"/>
      <c r="F303" s="820" t="s">
        <v>1487</v>
      </c>
      <c r="G303" s="1443"/>
      <c r="H303" s="1446"/>
      <c r="I303" s="822"/>
      <c r="J303" s="814"/>
      <c r="K303" s="815"/>
      <c r="L303" s="815"/>
      <c r="M303" s="839"/>
    </row>
    <row r="304" spans="1:14" ht="31.5" customHeight="1" x14ac:dyDescent="0.2">
      <c r="A304" s="1474"/>
      <c r="B304" s="1409" t="s">
        <v>1693</v>
      </c>
      <c r="C304" s="1414" t="s">
        <v>1694</v>
      </c>
      <c r="D304" s="1409" t="s">
        <v>6</v>
      </c>
      <c r="E304" s="1433" t="s">
        <v>1305</v>
      </c>
      <c r="F304" s="820" t="s">
        <v>1160</v>
      </c>
      <c r="G304" s="1441" t="s">
        <v>1674</v>
      </c>
      <c r="H304" s="1436" t="s">
        <v>1671</v>
      </c>
      <c r="I304" s="822"/>
      <c r="J304" s="814"/>
      <c r="K304" s="815"/>
      <c r="L304" s="815"/>
      <c r="M304" s="839"/>
    </row>
    <row r="305" spans="1:14" ht="31.5" customHeight="1" x14ac:dyDescent="0.2">
      <c r="A305" s="1474"/>
      <c r="B305" s="1410"/>
      <c r="C305" s="1416"/>
      <c r="D305" s="1410"/>
      <c r="E305" s="1435"/>
      <c r="F305" s="820" t="s">
        <v>1487</v>
      </c>
      <c r="G305" s="1443"/>
      <c r="H305" s="1438"/>
      <c r="I305" s="822"/>
      <c r="J305" s="814"/>
      <c r="K305" s="815"/>
      <c r="L305" s="815"/>
      <c r="M305" s="839"/>
    </row>
    <row r="306" spans="1:14" ht="21.75" customHeight="1" x14ac:dyDescent="0.2">
      <c r="A306" s="1474"/>
      <c r="B306" s="1414" t="s">
        <v>1695</v>
      </c>
      <c r="C306" s="1414" t="s">
        <v>1696</v>
      </c>
      <c r="D306" s="1409" t="s">
        <v>6</v>
      </c>
      <c r="E306" s="1433" t="s">
        <v>1305</v>
      </c>
      <c r="F306" s="820" t="s">
        <v>1160</v>
      </c>
      <c r="G306" s="1441" t="s">
        <v>1674</v>
      </c>
      <c r="H306" s="1444" t="s">
        <v>1506</v>
      </c>
      <c r="I306" s="822"/>
      <c r="J306" s="814">
        <v>232</v>
      </c>
      <c r="K306" s="815"/>
      <c r="L306" s="815"/>
      <c r="M306" s="839"/>
      <c r="N306" s="21" t="s">
        <v>1411</v>
      </c>
    </row>
    <row r="307" spans="1:14" ht="36" customHeight="1" x14ac:dyDescent="0.2">
      <c r="A307" s="1474"/>
      <c r="B307" s="1416"/>
      <c r="C307" s="1416"/>
      <c r="D307" s="1410"/>
      <c r="E307" s="1435"/>
      <c r="F307" s="820" t="s">
        <v>1487</v>
      </c>
      <c r="G307" s="1443"/>
      <c r="H307" s="1446"/>
      <c r="I307" s="822"/>
      <c r="J307" s="814"/>
      <c r="K307" s="815"/>
      <c r="L307" s="815"/>
      <c r="M307" s="839"/>
    </row>
    <row r="308" spans="1:14" ht="23.25" customHeight="1" x14ac:dyDescent="0.2">
      <c r="A308" s="1474"/>
      <c r="B308" s="1414" t="s">
        <v>1697</v>
      </c>
      <c r="C308" s="1414" t="s">
        <v>1698</v>
      </c>
      <c r="D308" s="1409" t="s">
        <v>6</v>
      </c>
      <c r="E308" s="1433" t="s">
        <v>1305</v>
      </c>
      <c r="F308" s="820" t="s">
        <v>1160</v>
      </c>
      <c r="G308" s="1441" t="s">
        <v>1674</v>
      </c>
      <c r="H308" s="1444" t="s">
        <v>1541</v>
      </c>
      <c r="I308" s="822"/>
      <c r="J308" s="814">
        <v>116</v>
      </c>
      <c r="K308" s="815"/>
      <c r="L308" s="815"/>
      <c r="M308" s="839"/>
      <c r="N308" s="21" t="s">
        <v>1411</v>
      </c>
    </row>
    <row r="309" spans="1:14" ht="36.75" customHeight="1" x14ac:dyDescent="0.2">
      <c r="A309" s="1474"/>
      <c r="B309" s="1416"/>
      <c r="C309" s="1416"/>
      <c r="D309" s="1410"/>
      <c r="E309" s="1435"/>
      <c r="F309" s="820" t="s">
        <v>1487</v>
      </c>
      <c r="G309" s="1443"/>
      <c r="H309" s="1446"/>
      <c r="I309" s="822"/>
      <c r="J309" s="814"/>
      <c r="K309" s="815"/>
      <c r="L309" s="815"/>
      <c r="M309" s="839"/>
    </row>
    <row r="310" spans="1:14" ht="36.75" customHeight="1" x14ac:dyDescent="0.2">
      <c r="A310" s="1474"/>
      <c r="B310" s="1409" t="s">
        <v>1699</v>
      </c>
      <c r="C310" s="1414" t="s">
        <v>1700</v>
      </c>
      <c r="D310" s="1409" t="s">
        <v>6</v>
      </c>
      <c r="E310" s="1433" t="s">
        <v>12</v>
      </c>
      <c r="F310" s="820" t="s">
        <v>1116</v>
      </c>
      <c r="G310" s="1441" t="s">
        <v>1670</v>
      </c>
      <c r="H310" s="1436" t="s">
        <v>1671</v>
      </c>
      <c r="I310" s="822"/>
      <c r="J310" s="814"/>
      <c r="K310" s="815"/>
      <c r="L310" s="815"/>
      <c r="M310" s="839"/>
    </row>
    <row r="311" spans="1:14" ht="36.75" customHeight="1" x14ac:dyDescent="0.2">
      <c r="A311" s="1474"/>
      <c r="B311" s="1410"/>
      <c r="C311" s="1416"/>
      <c r="D311" s="1410"/>
      <c r="E311" s="1435"/>
      <c r="F311" s="820" t="s">
        <v>1487</v>
      </c>
      <c r="G311" s="1443"/>
      <c r="H311" s="1438"/>
      <c r="I311" s="822"/>
      <c r="J311" s="814"/>
      <c r="K311" s="815"/>
      <c r="L311" s="815"/>
      <c r="M311" s="839"/>
    </row>
    <row r="312" spans="1:14" ht="36.75" customHeight="1" x14ac:dyDescent="0.2">
      <c r="A312" s="1474"/>
      <c r="B312" s="1409" t="s">
        <v>1701</v>
      </c>
      <c r="C312" s="1414" t="s">
        <v>1702</v>
      </c>
      <c r="D312" s="1409" t="s">
        <v>6</v>
      </c>
      <c r="E312" s="1433" t="s">
        <v>12</v>
      </c>
      <c r="F312" s="820" t="s">
        <v>1160</v>
      </c>
      <c r="G312" s="1441" t="s">
        <v>1670</v>
      </c>
      <c r="H312" s="1436" t="s">
        <v>1671</v>
      </c>
      <c r="I312" s="822"/>
      <c r="J312" s="814"/>
      <c r="K312" s="815"/>
      <c r="L312" s="815"/>
      <c r="M312" s="839"/>
    </row>
    <row r="313" spans="1:14" ht="36.75" customHeight="1" x14ac:dyDescent="0.2">
      <c r="A313" s="1474"/>
      <c r="B313" s="1410"/>
      <c r="C313" s="1416"/>
      <c r="D313" s="1410"/>
      <c r="E313" s="1435"/>
      <c r="F313" s="820" t="s">
        <v>1487</v>
      </c>
      <c r="G313" s="1443"/>
      <c r="H313" s="1438"/>
      <c r="I313" s="822"/>
      <c r="J313" s="814"/>
      <c r="K313" s="815"/>
      <c r="L313" s="815"/>
      <c r="M313" s="839"/>
    </row>
    <row r="314" spans="1:14" ht="25.5" customHeight="1" x14ac:dyDescent="0.2">
      <c r="A314" s="1474"/>
      <c r="B314" s="1414" t="s">
        <v>1703</v>
      </c>
      <c r="C314" s="1414" t="s">
        <v>1704</v>
      </c>
      <c r="D314" s="1409" t="s">
        <v>6</v>
      </c>
      <c r="E314" s="1433" t="s">
        <v>12</v>
      </c>
      <c r="F314" s="820" t="s">
        <v>1116</v>
      </c>
      <c r="G314" s="1441" t="s">
        <v>1674</v>
      </c>
      <c r="H314" s="1444" t="s">
        <v>1506</v>
      </c>
      <c r="I314" s="58"/>
      <c r="J314" s="57">
        <v>143</v>
      </c>
      <c r="K314" s="815"/>
      <c r="L314" s="815"/>
      <c r="M314" s="839"/>
      <c r="N314" s="21" t="s">
        <v>1411</v>
      </c>
    </row>
    <row r="315" spans="1:14" ht="36" customHeight="1" x14ac:dyDescent="0.2">
      <c r="A315" s="1474"/>
      <c r="B315" s="1416"/>
      <c r="C315" s="1416"/>
      <c r="D315" s="1410"/>
      <c r="E315" s="1435"/>
      <c r="F315" s="820" t="s">
        <v>1487</v>
      </c>
      <c r="G315" s="1443"/>
      <c r="H315" s="1446"/>
      <c r="I315" s="58"/>
      <c r="J315" s="57"/>
      <c r="K315" s="815"/>
      <c r="L315" s="815"/>
      <c r="M315" s="839"/>
    </row>
    <row r="316" spans="1:14" ht="22.5" customHeight="1" x14ac:dyDescent="0.2">
      <c r="A316" s="1474"/>
      <c r="B316" s="1414" t="s">
        <v>1705</v>
      </c>
      <c r="C316" s="1414" t="s">
        <v>1706</v>
      </c>
      <c r="D316" s="1409" t="s">
        <v>6</v>
      </c>
      <c r="E316" s="1433" t="s">
        <v>12</v>
      </c>
      <c r="F316" s="820" t="s">
        <v>1160</v>
      </c>
      <c r="G316" s="1441" t="s">
        <v>1690</v>
      </c>
      <c r="H316" s="1444" t="s">
        <v>1506</v>
      </c>
      <c r="I316" s="58"/>
      <c r="J316" s="57">
        <v>143</v>
      </c>
      <c r="K316" s="815"/>
      <c r="L316" s="815"/>
      <c r="M316" s="839"/>
      <c r="N316" s="21" t="s">
        <v>1411</v>
      </c>
    </row>
    <row r="317" spans="1:14" ht="38.25" customHeight="1" x14ac:dyDescent="0.2">
      <c r="A317" s="1474"/>
      <c r="B317" s="1416"/>
      <c r="C317" s="1416"/>
      <c r="D317" s="1410"/>
      <c r="E317" s="1435"/>
      <c r="F317" s="820" t="s">
        <v>1487</v>
      </c>
      <c r="G317" s="1443"/>
      <c r="H317" s="1446"/>
      <c r="I317" s="58"/>
      <c r="J317" s="57"/>
      <c r="K317" s="815"/>
      <c r="L317" s="815"/>
      <c r="M317" s="839"/>
    </row>
    <row r="318" spans="1:14" ht="38.25" customHeight="1" x14ac:dyDescent="0.2">
      <c r="A318" s="1474"/>
      <c r="B318" s="1409" t="s">
        <v>1707</v>
      </c>
      <c r="C318" s="1414" t="s">
        <v>1708</v>
      </c>
      <c r="D318" s="1409" t="s">
        <v>6</v>
      </c>
      <c r="E318" s="1433" t="s">
        <v>12</v>
      </c>
      <c r="F318" s="820" t="s">
        <v>1160</v>
      </c>
      <c r="G318" s="1441" t="s">
        <v>1670</v>
      </c>
      <c r="H318" s="1436" t="s">
        <v>1671</v>
      </c>
      <c r="I318" s="58"/>
      <c r="J318" s="57"/>
      <c r="K318" s="815"/>
      <c r="L318" s="815"/>
      <c r="M318" s="839"/>
    </row>
    <row r="319" spans="1:14" ht="38.25" customHeight="1" x14ac:dyDescent="0.2">
      <c r="A319" s="1474"/>
      <c r="B319" s="1410"/>
      <c r="C319" s="1416"/>
      <c r="D319" s="1410"/>
      <c r="E319" s="1435"/>
      <c r="F319" s="820" t="s">
        <v>1487</v>
      </c>
      <c r="G319" s="1443"/>
      <c r="H319" s="1438"/>
      <c r="I319" s="58"/>
      <c r="J319" s="57"/>
      <c r="K319" s="815"/>
      <c r="L319" s="815"/>
      <c r="M319" s="839"/>
    </row>
    <row r="320" spans="1:14" ht="33.75" customHeight="1" x14ac:dyDescent="0.2">
      <c r="A320" s="1474"/>
      <c r="B320" s="1414" t="s">
        <v>1709</v>
      </c>
      <c r="C320" s="1414" t="s">
        <v>1710</v>
      </c>
      <c r="D320" s="1409" t="s">
        <v>6</v>
      </c>
      <c r="E320" s="1433" t="s">
        <v>12</v>
      </c>
      <c r="F320" s="820" t="s">
        <v>1116</v>
      </c>
      <c r="G320" s="1441" t="s">
        <v>1227</v>
      </c>
      <c r="H320" s="1444" t="s">
        <v>1338</v>
      </c>
      <c r="I320" s="58"/>
      <c r="J320" s="57">
        <v>143</v>
      </c>
      <c r="K320" s="815"/>
      <c r="L320" s="815"/>
      <c r="M320" s="839"/>
      <c r="N320" s="21" t="s">
        <v>1411</v>
      </c>
    </row>
    <row r="321" spans="1:20" ht="30.75" customHeight="1" x14ac:dyDescent="0.2">
      <c r="A321" s="1474"/>
      <c r="B321" s="1416"/>
      <c r="C321" s="1416"/>
      <c r="D321" s="1410"/>
      <c r="E321" s="1435"/>
      <c r="F321" s="820" t="s">
        <v>1487</v>
      </c>
      <c r="G321" s="1443"/>
      <c r="H321" s="1446"/>
      <c r="I321" s="58"/>
      <c r="J321" s="57"/>
      <c r="K321" s="815"/>
      <c r="L321" s="815"/>
      <c r="M321" s="839"/>
    </row>
    <row r="322" spans="1:20" ht="27" customHeight="1" x14ac:dyDescent="0.2">
      <c r="A322" s="1474"/>
      <c r="B322" s="1414" t="s">
        <v>1711</v>
      </c>
      <c r="C322" s="1414" t="s">
        <v>1712</v>
      </c>
      <c r="D322" s="1409" t="s">
        <v>6</v>
      </c>
      <c r="E322" s="1433" t="s">
        <v>12</v>
      </c>
      <c r="F322" s="820" t="s">
        <v>1160</v>
      </c>
      <c r="G322" s="1441" t="s">
        <v>1674</v>
      </c>
      <c r="H322" s="1444" t="s">
        <v>1506</v>
      </c>
      <c r="I322" s="58"/>
      <c r="J322" s="57">
        <v>143</v>
      </c>
      <c r="K322" s="815"/>
      <c r="L322" s="815"/>
      <c r="M322" s="839"/>
      <c r="N322" s="21" t="s">
        <v>1411</v>
      </c>
    </row>
    <row r="323" spans="1:20" ht="38.25" customHeight="1" x14ac:dyDescent="0.2">
      <c r="A323" s="1474"/>
      <c r="B323" s="1416"/>
      <c r="C323" s="1416"/>
      <c r="D323" s="1410"/>
      <c r="E323" s="1435"/>
      <c r="F323" s="820" t="s">
        <v>1487</v>
      </c>
      <c r="G323" s="1443"/>
      <c r="H323" s="1446"/>
      <c r="I323" s="58"/>
      <c r="J323" s="57"/>
      <c r="K323" s="815"/>
      <c r="L323" s="815"/>
      <c r="M323" s="839"/>
    </row>
    <row r="324" spans="1:20" ht="23.25" customHeight="1" x14ac:dyDescent="0.2">
      <c r="A324" s="1474"/>
      <c r="B324" s="1414" t="s">
        <v>1713</v>
      </c>
      <c r="C324" s="1414" t="s">
        <v>1714</v>
      </c>
      <c r="D324" s="1409" t="s">
        <v>6</v>
      </c>
      <c r="E324" s="1433" t="s">
        <v>1715</v>
      </c>
      <c r="F324" s="820" t="s">
        <v>1160</v>
      </c>
      <c r="G324" s="1441" t="s">
        <v>1716</v>
      </c>
      <c r="H324" s="1444" t="s">
        <v>1506</v>
      </c>
      <c r="I324" s="822"/>
      <c r="J324" s="57">
        <v>143</v>
      </c>
      <c r="K324" s="815"/>
      <c r="L324" s="815"/>
      <c r="M324" s="839"/>
      <c r="N324" s="21" t="s">
        <v>1411</v>
      </c>
    </row>
    <row r="325" spans="1:20" ht="33.75" customHeight="1" x14ac:dyDescent="0.2">
      <c r="A325" s="1474"/>
      <c r="B325" s="1416"/>
      <c r="C325" s="1416"/>
      <c r="D325" s="1410"/>
      <c r="E325" s="1435"/>
      <c r="F325" s="820" t="s">
        <v>1487</v>
      </c>
      <c r="G325" s="1443"/>
      <c r="H325" s="1446"/>
      <c r="I325" s="822"/>
      <c r="J325" s="57"/>
      <c r="K325" s="815"/>
      <c r="L325" s="815"/>
      <c r="M325" s="839"/>
    </row>
    <row r="326" spans="1:20" ht="38.25" customHeight="1" x14ac:dyDescent="0.2">
      <c r="A326" s="1474"/>
      <c r="B326" s="1414" t="s">
        <v>1717</v>
      </c>
      <c r="C326" s="1414" t="s">
        <v>1718</v>
      </c>
      <c r="D326" s="1409" t="s">
        <v>6</v>
      </c>
      <c r="E326" s="1433" t="s">
        <v>1715</v>
      </c>
      <c r="F326" s="820" t="s">
        <v>1116</v>
      </c>
      <c r="G326" s="1441" t="s">
        <v>1674</v>
      </c>
      <c r="H326" s="1444" t="s">
        <v>1575</v>
      </c>
      <c r="I326" s="822"/>
      <c r="J326" s="57">
        <v>400</v>
      </c>
      <c r="K326" s="815"/>
      <c r="L326" s="815"/>
      <c r="M326" s="839"/>
    </row>
    <row r="327" spans="1:20" ht="33.75" customHeight="1" x14ac:dyDescent="0.2">
      <c r="A327" s="1474"/>
      <c r="B327" s="1416"/>
      <c r="C327" s="1416"/>
      <c r="D327" s="1410"/>
      <c r="E327" s="1435"/>
      <c r="F327" s="820" t="s">
        <v>1719</v>
      </c>
      <c r="G327" s="1443"/>
      <c r="H327" s="1446"/>
      <c r="I327" s="822"/>
      <c r="J327" s="57"/>
      <c r="K327" s="815"/>
      <c r="L327" s="815"/>
      <c r="M327" s="839"/>
    </row>
    <row r="328" spans="1:20" ht="26.25" customHeight="1" x14ac:dyDescent="0.2">
      <c r="A328" s="1474"/>
      <c r="B328" s="1414" t="s">
        <v>1720</v>
      </c>
      <c r="C328" s="1414" t="s">
        <v>1721</v>
      </c>
      <c r="D328" s="1409" t="s">
        <v>6</v>
      </c>
      <c r="E328" s="1433" t="s">
        <v>12</v>
      </c>
      <c r="F328" s="1436" t="s">
        <v>1116</v>
      </c>
      <c r="G328" s="1433" t="s">
        <v>1200</v>
      </c>
      <c r="H328" s="1414" t="s">
        <v>1722</v>
      </c>
      <c r="I328" s="802">
        <v>2018</v>
      </c>
      <c r="J328" s="57">
        <v>627</v>
      </c>
      <c r="K328" s="815"/>
      <c r="L328" s="815"/>
      <c r="M328" s="839"/>
      <c r="O328" s="820" t="s">
        <v>1160</v>
      </c>
      <c r="P328" s="1441" t="s">
        <v>1674</v>
      </c>
      <c r="Q328" s="1436" t="s">
        <v>1575</v>
      </c>
      <c r="R328" s="820" t="s">
        <v>1116</v>
      </c>
      <c r="S328" s="1398" t="s">
        <v>1265</v>
      </c>
      <c r="T328" s="1479" t="s">
        <v>1537</v>
      </c>
    </row>
    <row r="329" spans="1:20" ht="25.5" customHeight="1" x14ac:dyDescent="0.2">
      <c r="A329" s="1474"/>
      <c r="B329" s="1415"/>
      <c r="C329" s="1415"/>
      <c r="D329" s="1417"/>
      <c r="E329" s="1434"/>
      <c r="F329" s="1437"/>
      <c r="G329" s="1434"/>
      <c r="H329" s="1439"/>
      <c r="I329" s="802"/>
      <c r="J329" s="57"/>
      <c r="K329" s="815"/>
      <c r="L329" s="815"/>
      <c r="M329" s="839"/>
      <c r="O329" s="820" t="s">
        <v>1487</v>
      </c>
      <c r="P329" s="1443"/>
      <c r="Q329" s="1438"/>
      <c r="R329" s="820" t="s">
        <v>1193</v>
      </c>
      <c r="S329" s="1396"/>
      <c r="T329" s="1480"/>
    </row>
    <row r="330" spans="1:20" ht="25.5" customHeight="1" x14ac:dyDescent="0.2">
      <c r="A330" s="1474"/>
      <c r="B330" s="1416"/>
      <c r="C330" s="1416"/>
      <c r="D330" s="1410"/>
      <c r="E330" s="1435"/>
      <c r="F330" s="1438"/>
      <c r="G330" s="1435"/>
      <c r="H330" s="1440"/>
      <c r="I330" s="802"/>
      <c r="J330" s="57"/>
      <c r="K330" s="815"/>
      <c r="L330" s="815"/>
      <c r="M330" s="839"/>
      <c r="O330" s="828"/>
      <c r="P330" s="827"/>
      <c r="Q330" s="828"/>
      <c r="R330" s="820" t="s">
        <v>1158</v>
      </c>
      <c r="S330" s="1399"/>
      <c r="T330" s="1481"/>
    </row>
    <row r="331" spans="1:20" ht="33.75" customHeight="1" x14ac:dyDescent="0.2">
      <c r="A331" s="1474"/>
      <c r="B331" s="806" t="s">
        <v>1723</v>
      </c>
      <c r="C331" s="59" t="s">
        <v>1724</v>
      </c>
      <c r="D331" s="802" t="s">
        <v>6</v>
      </c>
      <c r="E331" s="822" t="s">
        <v>1725</v>
      </c>
      <c r="F331" s="820" t="s">
        <v>1726</v>
      </c>
      <c r="G331" s="821" t="s">
        <v>1200</v>
      </c>
      <c r="H331" s="49" t="s">
        <v>1727</v>
      </c>
      <c r="I331" s="822"/>
      <c r="J331" s="42">
        <v>200</v>
      </c>
      <c r="K331" s="801"/>
      <c r="L331" s="801"/>
      <c r="M331" s="815"/>
      <c r="N331" s="21" t="s">
        <v>1411</v>
      </c>
    </row>
    <row r="332" spans="1:20" ht="27.75" customHeight="1" x14ac:dyDescent="0.2">
      <c r="A332" s="1474"/>
      <c r="B332" s="1414" t="s">
        <v>197</v>
      </c>
      <c r="C332" s="1414" t="s">
        <v>377</v>
      </c>
      <c r="D332" s="1409" t="s">
        <v>6</v>
      </c>
      <c r="E332" s="1433" t="s">
        <v>18</v>
      </c>
      <c r="F332" s="820" t="s">
        <v>1116</v>
      </c>
      <c r="G332" s="1398" t="s">
        <v>1265</v>
      </c>
      <c r="H332" s="1414" t="s">
        <v>1728</v>
      </c>
      <c r="I332" s="802">
        <v>2018</v>
      </c>
      <c r="J332" s="42"/>
      <c r="K332" s="801"/>
      <c r="L332" s="801"/>
      <c r="M332" s="815"/>
      <c r="O332" s="820" t="s">
        <v>1729</v>
      </c>
      <c r="P332" s="1441" t="s">
        <v>1224</v>
      </c>
      <c r="Q332" s="1436" t="s">
        <v>1730</v>
      </c>
    </row>
    <row r="333" spans="1:20" ht="24.75" customHeight="1" x14ac:dyDescent="0.2">
      <c r="A333" s="1474"/>
      <c r="B333" s="1415"/>
      <c r="C333" s="1415"/>
      <c r="D333" s="1417"/>
      <c r="E333" s="1434"/>
      <c r="F333" s="820" t="s">
        <v>1193</v>
      </c>
      <c r="G333" s="1396"/>
      <c r="H333" s="1439"/>
      <c r="I333" s="802"/>
      <c r="J333" s="42"/>
      <c r="K333" s="801"/>
      <c r="L333" s="801"/>
      <c r="M333" s="815"/>
      <c r="O333" s="820" t="s">
        <v>1472</v>
      </c>
      <c r="P333" s="1442"/>
      <c r="Q333" s="1437"/>
    </row>
    <row r="334" spans="1:20" ht="17.25" customHeight="1" x14ac:dyDescent="0.2">
      <c r="A334" s="1474"/>
      <c r="B334" s="1416"/>
      <c r="C334" s="1416"/>
      <c r="D334" s="1410"/>
      <c r="E334" s="1435"/>
      <c r="F334" s="820" t="s">
        <v>1158</v>
      </c>
      <c r="G334" s="1399"/>
      <c r="H334" s="1440"/>
      <c r="I334" s="802"/>
      <c r="J334" s="42"/>
      <c r="K334" s="801"/>
      <c r="L334" s="801"/>
      <c r="M334" s="815"/>
      <c r="O334" s="820" t="s">
        <v>1468</v>
      </c>
      <c r="P334" s="1443"/>
      <c r="Q334" s="1438"/>
    </row>
    <row r="335" spans="1:20" ht="28.5" customHeight="1" x14ac:dyDescent="0.2">
      <c r="A335" s="1474"/>
      <c r="B335" s="1414" t="s">
        <v>1731</v>
      </c>
      <c r="C335" s="1414" t="s">
        <v>1732</v>
      </c>
      <c r="D335" s="1409" t="s">
        <v>6</v>
      </c>
      <c r="E335" s="1433" t="s">
        <v>57</v>
      </c>
      <c r="F335" s="820" t="s">
        <v>1160</v>
      </c>
      <c r="G335" s="1441" t="s">
        <v>1227</v>
      </c>
      <c r="H335" s="49" t="s">
        <v>1733</v>
      </c>
      <c r="I335" s="822"/>
      <c r="J335" s="42"/>
      <c r="K335" s="801"/>
      <c r="L335" s="801"/>
      <c r="M335" s="815"/>
      <c r="O335" s="12"/>
    </row>
    <row r="336" spans="1:20" ht="34.5" customHeight="1" x14ac:dyDescent="0.2">
      <c r="A336" s="1474"/>
      <c r="B336" s="1416"/>
      <c r="C336" s="1416"/>
      <c r="D336" s="1410"/>
      <c r="E336" s="1435"/>
      <c r="F336" s="820" t="s">
        <v>1117</v>
      </c>
      <c r="G336" s="1443"/>
      <c r="H336" s="49" t="s">
        <v>1734</v>
      </c>
      <c r="I336" s="822"/>
      <c r="J336" s="42"/>
      <c r="K336" s="801"/>
      <c r="L336" s="801"/>
      <c r="M336" s="815"/>
    </row>
    <row r="337" spans="1:19" ht="30.75" customHeight="1" x14ac:dyDescent="0.2">
      <c r="A337" s="1474"/>
      <c r="B337" s="1414" t="s">
        <v>1735</v>
      </c>
      <c r="C337" s="1414" t="s">
        <v>1736</v>
      </c>
      <c r="D337" s="1409" t="s">
        <v>6</v>
      </c>
      <c r="E337" s="1433" t="s">
        <v>15</v>
      </c>
      <c r="F337" s="820" t="s">
        <v>1729</v>
      </c>
      <c r="G337" s="1441" t="s">
        <v>1200</v>
      </c>
      <c r="H337" s="1444" t="s">
        <v>1737</v>
      </c>
      <c r="I337" s="822"/>
      <c r="J337" s="814">
        <v>50</v>
      </c>
      <c r="K337" s="801"/>
      <c r="L337" s="801"/>
      <c r="M337" s="801"/>
      <c r="N337" s="21" t="s">
        <v>1411</v>
      </c>
      <c r="O337" s="12"/>
    </row>
    <row r="338" spans="1:19" ht="18.75" customHeight="1" x14ac:dyDescent="0.2">
      <c r="A338" s="1474"/>
      <c r="B338" s="1415"/>
      <c r="C338" s="1415"/>
      <c r="D338" s="1417"/>
      <c r="E338" s="1434"/>
      <c r="F338" s="820" t="s">
        <v>1472</v>
      </c>
      <c r="G338" s="1442"/>
      <c r="H338" s="1445"/>
      <c r="I338" s="822"/>
      <c r="J338" s="814"/>
      <c r="K338" s="801"/>
      <c r="L338" s="801"/>
      <c r="M338" s="801"/>
      <c r="O338" s="12"/>
    </row>
    <row r="339" spans="1:19" ht="19.5" customHeight="1" x14ac:dyDescent="0.2">
      <c r="A339" s="1474"/>
      <c r="B339" s="1416"/>
      <c r="C339" s="1416"/>
      <c r="D339" s="1410"/>
      <c r="E339" s="1435"/>
      <c r="F339" s="820" t="s">
        <v>1468</v>
      </c>
      <c r="G339" s="1443"/>
      <c r="H339" s="1446"/>
      <c r="I339" s="822"/>
      <c r="J339" s="814"/>
      <c r="K339" s="801"/>
      <c r="L339" s="801"/>
      <c r="M339" s="801"/>
      <c r="O339" s="12"/>
    </row>
    <row r="340" spans="1:19" ht="19.5" customHeight="1" x14ac:dyDescent="0.2">
      <c r="A340" s="1474"/>
      <c r="B340" s="1409" t="s">
        <v>1738</v>
      </c>
      <c r="C340" s="1414" t="s">
        <v>1739</v>
      </c>
      <c r="D340" s="1409" t="s">
        <v>6</v>
      </c>
      <c r="E340" s="1433" t="s">
        <v>18</v>
      </c>
      <c r="F340" s="820" t="s">
        <v>1116</v>
      </c>
      <c r="G340" s="1441" t="s">
        <v>1740</v>
      </c>
      <c r="H340" s="1436" t="s">
        <v>1741</v>
      </c>
      <c r="I340" s="822"/>
      <c r="J340" s="814"/>
      <c r="K340" s="801"/>
      <c r="L340" s="801"/>
      <c r="M340" s="801"/>
      <c r="O340" s="12"/>
    </row>
    <row r="341" spans="1:19" ht="19.5" customHeight="1" x14ac:dyDescent="0.2">
      <c r="A341" s="1474"/>
      <c r="B341" s="1410"/>
      <c r="C341" s="1416"/>
      <c r="D341" s="1410"/>
      <c r="E341" s="1435"/>
      <c r="F341" s="820" t="s">
        <v>1719</v>
      </c>
      <c r="G341" s="1443"/>
      <c r="H341" s="1438"/>
      <c r="I341" s="822"/>
      <c r="J341" s="814"/>
      <c r="K341" s="801"/>
      <c r="L341" s="801"/>
      <c r="M341" s="801"/>
      <c r="O341" s="12"/>
    </row>
    <row r="342" spans="1:19" ht="23.25" customHeight="1" x14ac:dyDescent="0.2">
      <c r="A342" s="1474"/>
      <c r="B342" s="1414" t="s">
        <v>1742</v>
      </c>
      <c r="C342" s="1414" t="s">
        <v>1743</v>
      </c>
      <c r="D342" s="1409" t="s">
        <v>6</v>
      </c>
      <c r="E342" s="1433" t="s">
        <v>18</v>
      </c>
      <c r="F342" s="1464" t="s">
        <v>1154</v>
      </c>
      <c r="G342" s="1465" t="s">
        <v>1111</v>
      </c>
      <c r="H342" s="1414" t="s">
        <v>1506</v>
      </c>
      <c r="I342" s="802">
        <v>2018</v>
      </c>
      <c r="J342" s="814">
        <v>50</v>
      </c>
      <c r="K342" s="801"/>
      <c r="L342" s="801"/>
      <c r="M342" s="801"/>
      <c r="N342" s="21" t="s">
        <v>1411</v>
      </c>
      <c r="O342" s="806" t="s">
        <v>1231</v>
      </c>
      <c r="P342" s="801" t="s">
        <v>1744</v>
      </c>
      <c r="Q342" s="1414" t="s">
        <v>1745</v>
      </c>
      <c r="R342" s="820" t="s">
        <v>1116</v>
      </c>
      <c r="S342" s="1398" t="s">
        <v>1265</v>
      </c>
    </row>
    <row r="343" spans="1:19" ht="27.75" customHeight="1" x14ac:dyDescent="0.2">
      <c r="A343" s="1474"/>
      <c r="B343" s="1415"/>
      <c r="C343" s="1415"/>
      <c r="D343" s="1417"/>
      <c r="E343" s="1434"/>
      <c r="F343" s="1439"/>
      <c r="G343" s="1470"/>
      <c r="H343" s="1439"/>
      <c r="I343" s="802"/>
      <c r="J343" s="814"/>
      <c r="K343" s="801"/>
      <c r="L343" s="801"/>
      <c r="M343" s="801"/>
      <c r="O343" s="806" t="s">
        <v>1143</v>
      </c>
      <c r="P343" s="801" t="s">
        <v>1200</v>
      </c>
      <c r="Q343" s="1416"/>
      <c r="R343" s="820" t="s">
        <v>1193</v>
      </c>
      <c r="S343" s="1396"/>
    </row>
    <row r="344" spans="1:19" ht="27.75" customHeight="1" x14ac:dyDescent="0.2">
      <c r="A344" s="1474"/>
      <c r="B344" s="1416"/>
      <c r="C344" s="1416"/>
      <c r="D344" s="1410"/>
      <c r="E344" s="1435"/>
      <c r="F344" s="1440"/>
      <c r="G344" s="1466"/>
      <c r="H344" s="1440"/>
      <c r="I344" s="802"/>
      <c r="J344" s="814"/>
      <c r="K344" s="801"/>
      <c r="L344" s="801"/>
      <c r="M344" s="801"/>
      <c r="O344" s="830"/>
      <c r="P344" s="844"/>
      <c r="Q344" s="830"/>
      <c r="R344" s="820" t="s">
        <v>1158</v>
      </c>
      <c r="S344" s="1399"/>
    </row>
    <row r="345" spans="1:19" ht="27.75" customHeight="1" x14ac:dyDescent="0.2">
      <c r="A345" s="1474"/>
      <c r="B345" s="1409" t="s">
        <v>1746</v>
      </c>
      <c r="C345" s="1414" t="s">
        <v>1747</v>
      </c>
      <c r="D345" s="1409" t="s">
        <v>6</v>
      </c>
      <c r="E345" s="1433" t="s">
        <v>18</v>
      </c>
      <c r="F345" s="820" t="s">
        <v>1160</v>
      </c>
      <c r="G345" s="1441" t="s">
        <v>1740</v>
      </c>
      <c r="H345" s="1436" t="s">
        <v>1748</v>
      </c>
      <c r="I345" s="802"/>
      <c r="J345" s="814"/>
      <c r="K345" s="801"/>
      <c r="L345" s="801"/>
      <c r="M345" s="801"/>
      <c r="O345" s="830"/>
      <c r="P345" s="844"/>
      <c r="Q345" s="830"/>
      <c r="R345" s="828"/>
      <c r="S345" s="844"/>
    </row>
    <row r="346" spans="1:19" ht="27.75" customHeight="1" x14ac:dyDescent="0.2">
      <c r="A346" s="1474"/>
      <c r="B346" s="1410"/>
      <c r="C346" s="1416"/>
      <c r="D346" s="1410"/>
      <c r="E346" s="1435"/>
      <c r="F346" s="820" t="s">
        <v>1487</v>
      </c>
      <c r="G346" s="1443"/>
      <c r="H346" s="1438"/>
      <c r="I346" s="802"/>
      <c r="J346" s="814"/>
      <c r="K346" s="801"/>
      <c r="L346" s="801"/>
      <c r="M346" s="801"/>
      <c r="O346" s="830"/>
      <c r="P346" s="844"/>
      <c r="Q346" s="830"/>
      <c r="R346" s="828"/>
      <c r="S346" s="844"/>
    </row>
    <row r="347" spans="1:19" ht="27.75" customHeight="1" x14ac:dyDescent="0.2">
      <c r="A347" s="1474"/>
      <c r="B347" s="1409" t="s">
        <v>1749</v>
      </c>
      <c r="C347" s="1414" t="s">
        <v>1750</v>
      </c>
      <c r="D347" s="1409" t="s">
        <v>6</v>
      </c>
      <c r="E347" s="1433" t="s">
        <v>18</v>
      </c>
      <c r="F347" s="820" t="s">
        <v>1116</v>
      </c>
      <c r="G347" s="1441" t="s">
        <v>1227</v>
      </c>
      <c r="H347" s="1436" t="s">
        <v>1741</v>
      </c>
      <c r="I347" s="802"/>
      <c r="J347" s="814"/>
      <c r="K347" s="801"/>
      <c r="L347" s="801"/>
      <c r="M347" s="801"/>
      <c r="O347" s="830"/>
      <c r="P347" s="844"/>
      <c r="Q347" s="830"/>
      <c r="R347" s="828"/>
      <c r="S347" s="844"/>
    </row>
    <row r="348" spans="1:19" ht="27.75" customHeight="1" x14ac:dyDescent="0.2">
      <c r="A348" s="1474"/>
      <c r="B348" s="1410"/>
      <c r="C348" s="1416"/>
      <c r="D348" s="1410"/>
      <c r="E348" s="1435"/>
      <c r="F348" s="820" t="s">
        <v>1719</v>
      </c>
      <c r="G348" s="1443"/>
      <c r="H348" s="1438"/>
      <c r="I348" s="802"/>
      <c r="J348" s="814"/>
      <c r="K348" s="801"/>
      <c r="L348" s="801"/>
      <c r="M348" s="801"/>
      <c r="O348" s="830"/>
      <c r="P348" s="844"/>
      <c r="Q348" s="830"/>
      <c r="R348" s="828"/>
      <c r="S348" s="844"/>
    </row>
    <row r="349" spans="1:19" ht="27" customHeight="1" x14ac:dyDescent="0.2">
      <c r="A349" s="1474"/>
      <c r="B349" s="1414" t="s">
        <v>1751</v>
      </c>
      <c r="C349" s="1414" t="s">
        <v>1752</v>
      </c>
      <c r="D349" s="1409" t="s">
        <v>6</v>
      </c>
      <c r="E349" s="1433" t="s">
        <v>1486</v>
      </c>
      <c r="F349" s="820" t="s">
        <v>1116</v>
      </c>
      <c r="G349" s="1441" t="s">
        <v>1674</v>
      </c>
      <c r="H349" s="1444" t="s">
        <v>1339</v>
      </c>
      <c r="I349" s="822"/>
      <c r="J349" s="814">
        <v>295</v>
      </c>
      <c r="K349" s="801"/>
      <c r="L349" s="801"/>
      <c r="M349" s="815"/>
      <c r="N349" s="21" t="s">
        <v>1411</v>
      </c>
    </row>
    <row r="350" spans="1:19" ht="34.5" customHeight="1" x14ac:dyDescent="0.2">
      <c r="A350" s="1474"/>
      <c r="B350" s="1416"/>
      <c r="C350" s="1416"/>
      <c r="D350" s="1410"/>
      <c r="E350" s="1435"/>
      <c r="F350" s="820" t="s">
        <v>1487</v>
      </c>
      <c r="G350" s="1443"/>
      <c r="H350" s="1446"/>
      <c r="I350" s="822"/>
      <c r="J350" s="814"/>
      <c r="K350" s="801"/>
      <c r="L350" s="801"/>
      <c r="M350" s="815"/>
    </row>
    <row r="351" spans="1:19" ht="19.5" customHeight="1" x14ac:dyDescent="0.2">
      <c r="A351" s="1474"/>
      <c r="B351" s="1414" t="s">
        <v>1753</v>
      </c>
      <c r="C351" s="1414" t="s">
        <v>1754</v>
      </c>
      <c r="D351" s="1409" t="s">
        <v>6</v>
      </c>
      <c r="E351" s="1433" t="s">
        <v>19</v>
      </c>
      <c r="F351" s="820" t="s">
        <v>1116</v>
      </c>
      <c r="G351" s="1400" t="s">
        <v>1265</v>
      </c>
      <c r="H351" s="1414" t="s">
        <v>1506</v>
      </c>
      <c r="I351" s="802">
        <v>2018</v>
      </c>
      <c r="J351" s="814">
        <v>290</v>
      </c>
      <c r="K351" s="801"/>
      <c r="L351" s="801"/>
      <c r="M351" s="815"/>
      <c r="N351" s="21" t="s">
        <v>1411</v>
      </c>
      <c r="O351" s="820" t="s">
        <v>1160</v>
      </c>
      <c r="P351" s="1441" t="s">
        <v>1740</v>
      </c>
      <c r="Q351" s="1436" t="s">
        <v>1755</v>
      </c>
    </row>
    <row r="352" spans="1:19" ht="21" customHeight="1" x14ac:dyDescent="0.2">
      <c r="A352" s="1474"/>
      <c r="B352" s="1415"/>
      <c r="C352" s="1415"/>
      <c r="D352" s="1417"/>
      <c r="E352" s="1434"/>
      <c r="F352" s="820" t="s">
        <v>1193</v>
      </c>
      <c r="G352" s="1400"/>
      <c r="H352" s="1439"/>
      <c r="I352" s="802"/>
      <c r="J352" s="814"/>
      <c r="K352" s="801"/>
      <c r="L352" s="801"/>
      <c r="M352" s="815"/>
      <c r="O352" s="820" t="s">
        <v>1487</v>
      </c>
      <c r="P352" s="1443"/>
      <c r="Q352" s="1438"/>
    </row>
    <row r="353" spans="1:19" ht="23.25" customHeight="1" x14ac:dyDescent="0.2">
      <c r="A353" s="1474"/>
      <c r="B353" s="1416"/>
      <c r="C353" s="1416"/>
      <c r="D353" s="1410"/>
      <c r="E353" s="1435"/>
      <c r="F353" s="820" t="s">
        <v>1158</v>
      </c>
      <c r="G353" s="1400"/>
      <c r="H353" s="1440"/>
      <c r="I353" s="802"/>
      <c r="J353" s="814"/>
      <c r="K353" s="801"/>
      <c r="L353" s="801"/>
      <c r="M353" s="815"/>
      <c r="O353" s="828"/>
      <c r="P353" s="827"/>
      <c r="Q353" s="828"/>
    </row>
    <row r="354" spans="1:19" ht="27" customHeight="1" x14ac:dyDescent="0.2">
      <c r="A354" s="1474"/>
      <c r="B354" s="1414" t="s">
        <v>1756</v>
      </c>
      <c r="C354" s="1427" t="s">
        <v>1757</v>
      </c>
      <c r="D354" s="1408" t="s">
        <v>6</v>
      </c>
      <c r="E354" s="1469" t="s">
        <v>1758</v>
      </c>
      <c r="F354" s="1467" t="s">
        <v>1759</v>
      </c>
      <c r="G354" s="1468" t="s">
        <v>1265</v>
      </c>
      <c r="H354" s="1414" t="s">
        <v>1760</v>
      </c>
      <c r="I354" s="802">
        <v>2018</v>
      </c>
      <c r="J354" s="60">
        <v>49.997</v>
      </c>
      <c r="K354" s="801"/>
      <c r="L354" s="801"/>
      <c r="M354" s="815"/>
      <c r="N354" s="21" t="s">
        <v>1411</v>
      </c>
      <c r="O354" s="820" t="s">
        <v>1761</v>
      </c>
      <c r="P354" s="1441" t="s">
        <v>1200</v>
      </c>
      <c r="Q354" s="1436" t="s">
        <v>1762</v>
      </c>
    </row>
    <row r="355" spans="1:19" ht="37.5" customHeight="1" x14ac:dyDescent="0.2">
      <c r="A355" s="1474"/>
      <c r="B355" s="1416"/>
      <c r="C355" s="1427"/>
      <c r="D355" s="1408"/>
      <c r="E355" s="1469"/>
      <c r="F355" s="1467"/>
      <c r="G355" s="1468"/>
      <c r="H355" s="1416"/>
      <c r="I355" s="802"/>
      <c r="J355" s="60"/>
      <c r="K355" s="801"/>
      <c r="L355" s="801"/>
      <c r="M355" s="815"/>
      <c r="O355" s="800" t="s">
        <v>1763</v>
      </c>
      <c r="P355" s="1442"/>
      <c r="Q355" s="1438"/>
    </row>
    <row r="356" spans="1:19" ht="21.75" customHeight="1" x14ac:dyDescent="0.2">
      <c r="A356" s="1474"/>
      <c r="B356" s="1414" t="s">
        <v>1764</v>
      </c>
      <c r="C356" s="1427" t="s">
        <v>1765</v>
      </c>
      <c r="D356" s="1408" t="s">
        <v>316</v>
      </c>
      <c r="E356" s="1469" t="s">
        <v>16</v>
      </c>
      <c r="F356" s="800" t="s">
        <v>1465</v>
      </c>
      <c r="G356" s="1434" t="s">
        <v>1200</v>
      </c>
      <c r="H356" s="1445" t="s">
        <v>1338</v>
      </c>
      <c r="I356" s="822"/>
      <c r="J356" s="60"/>
      <c r="K356" s="801"/>
      <c r="L356" s="801"/>
      <c r="M356" s="815"/>
      <c r="P356" s="13"/>
    </row>
    <row r="357" spans="1:19" ht="19.5" customHeight="1" x14ac:dyDescent="0.2">
      <c r="A357" s="1474"/>
      <c r="B357" s="1415"/>
      <c r="C357" s="1427"/>
      <c r="D357" s="1408"/>
      <c r="E357" s="1469"/>
      <c r="F357" s="800" t="s">
        <v>1472</v>
      </c>
      <c r="G357" s="1434"/>
      <c r="H357" s="1445"/>
      <c r="I357" s="822"/>
      <c r="J357" s="60"/>
      <c r="K357" s="801"/>
      <c r="L357" s="801"/>
      <c r="M357" s="815"/>
      <c r="P357" s="13"/>
    </row>
    <row r="358" spans="1:19" ht="21.75" customHeight="1" x14ac:dyDescent="0.2">
      <c r="A358" s="1474"/>
      <c r="B358" s="1416"/>
      <c r="C358" s="1427"/>
      <c r="D358" s="1408"/>
      <c r="E358" s="1469"/>
      <c r="F358" s="800" t="s">
        <v>1468</v>
      </c>
      <c r="G358" s="1435"/>
      <c r="H358" s="1446"/>
      <c r="I358" s="822"/>
      <c r="J358" s="60"/>
      <c r="K358" s="801"/>
      <c r="L358" s="801"/>
      <c r="M358" s="815"/>
      <c r="P358" s="13"/>
    </row>
    <row r="359" spans="1:19" ht="21.75" customHeight="1" x14ac:dyDescent="0.2">
      <c r="A359" s="1474"/>
      <c r="B359" s="1414" t="s">
        <v>1766</v>
      </c>
      <c r="C359" s="1414" t="s">
        <v>1767</v>
      </c>
      <c r="D359" s="1409" t="s">
        <v>316</v>
      </c>
      <c r="E359" s="1433" t="s">
        <v>16</v>
      </c>
      <c r="F359" s="800" t="s">
        <v>1465</v>
      </c>
      <c r="G359" s="1433" t="s">
        <v>1200</v>
      </c>
      <c r="H359" s="1444" t="s">
        <v>1338</v>
      </c>
      <c r="I359" s="822"/>
      <c r="J359" s="60"/>
      <c r="K359" s="801"/>
      <c r="L359" s="801"/>
      <c r="M359" s="815"/>
      <c r="P359" s="13"/>
    </row>
    <row r="360" spans="1:19" ht="15" customHeight="1" x14ac:dyDescent="0.2">
      <c r="A360" s="1474"/>
      <c r="B360" s="1415"/>
      <c r="C360" s="1415"/>
      <c r="D360" s="1417"/>
      <c r="E360" s="1434"/>
      <c r="F360" s="800" t="s">
        <v>1472</v>
      </c>
      <c r="G360" s="1434"/>
      <c r="H360" s="1445"/>
      <c r="I360" s="822"/>
      <c r="J360" s="60"/>
      <c r="K360" s="801"/>
      <c r="L360" s="801"/>
      <c r="M360" s="815"/>
      <c r="P360" s="13"/>
    </row>
    <row r="361" spans="1:19" ht="18.75" customHeight="1" x14ac:dyDescent="0.2">
      <c r="A361" s="1474"/>
      <c r="B361" s="1416"/>
      <c r="C361" s="1416"/>
      <c r="D361" s="1410"/>
      <c r="E361" s="1435"/>
      <c r="F361" s="800" t="s">
        <v>1468</v>
      </c>
      <c r="G361" s="1435"/>
      <c r="H361" s="1446"/>
      <c r="I361" s="822"/>
      <c r="J361" s="60"/>
      <c r="K361" s="801"/>
      <c r="L361" s="801"/>
      <c r="M361" s="815"/>
      <c r="P361" s="13"/>
    </row>
    <row r="362" spans="1:19" ht="21.75" customHeight="1" x14ac:dyDescent="0.2">
      <c r="A362" s="1474"/>
      <c r="B362" s="1414" t="s">
        <v>1768</v>
      </c>
      <c r="C362" s="1414" t="s">
        <v>1769</v>
      </c>
      <c r="D362" s="1409" t="s">
        <v>316</v>
      </c>
      <c r="E362" s="1433" t="s">
        <v>16</v>
      </c>
      <c r="F362" s="1464" t="s">
        <v>1154</v>
      </c>
      <c r="G362" s="1465" t="s">
        <v>1111</v>
      </c>
      <c r="H362" s="1444" t="s">
        <v>1338</v>
      </c>
      <c r="I362" s="822"/>
      <c r="J362" s="60"/>
      <c r="K362" s="801"/>
      <c r="L362" s="801"/>
      <c r="M362" s="815"/>
      <c r="P362" s="13"/>
      <c r="R362" s="800" t="s">
        <v>1465</v>
      </c>
      <c r="S362" s="1433" t="s">
        <v>1200</v>
      </c>
    </row>
    <row r="363" spans="1:19" ht="17.25" customHeight="1" x14ac:dyDescent="0.2">
      <c r="A363" s="1474"/>
      <c r="B363" s="1415"/>
      <c r="C363" s="1415"/>
      <c r="D363" s="1417"/>
      <c r="E363" s="1434"/>
      <c r="F363" s="1439"/>
      <c r="G363" s="1470"/>
      <c r="H363" s="1445"/>
      <c r="I363" s="822"/>
      <c r="J363" s="60"/>
      <c r="K363" s="801"/>
      <c r="L363" s="801"/>
      <c r="M363" s="815"/>
      <c r="P363" s="13"/>
      <c r="R363" s="800" t="s">
        <v>1472</v>
      </c>
      <c r="S363" s="1434"/>
    </row>
    <row r="364" spans="1:19" ht="21.75" customHeight="1" x14ac:dyDescent="0.2">
      <c r="A364" s="1474"/>
      <c r="B364" s="1416"/>
      <c r="C364" s="1416"/>
      <c r="D364" s="1410"/>
      <c r="E364" s="1435"/>
      <c r="F364" s="1440"/>
      <c r="G364" s="1466"/>
      <c r="H364" s="1446"/>
      <c r="I364" s="822"/>
      <c r="J364" s="60"/>
      <c r="K364" s="801"/>
      <c r="L364" s="801"/>
      <c r="M364" s="815"/>
      <c r="P364" s="13"/>
      <c r="R364" s="800" t="s">
        <v>1468</v>
      </c>
      <c r="S364" s="1435"/>
    </row>
    <row r="365" spans="1:19" ht="25.5" customHeight="1" x14ac:dyDescent="0.2">
      <c r="A365" s="1474"/>
      <c r="B365" s="1414" t="s">
        <v>1770</v>
      </c>
      <c r="C365" s="1414" t="s">
        <v>1771</v>
      </c>
      <c r="D365" s="1409" t="s">
        <v>316</v>
      </c>
      <c r="E365" s="1433" t="s">
        <v>16</v>
      </c>
      <c r="F365" s="800" t="s">
        <v>1465</v>
      </c>
      <c r="G365" s="1434" t="s">
        <v>1200</v>
      </c>
      <c r="H365" s="1444" t="s">
        <v>1772</v>
      </c>
      <c r="I365" s="822"/>
      <c r="J365" s="60"/>
      <c r="K365" s="801"/>
      <c r="L365" s="801"/>
      <c r="M365" s="815"/>
      <c r="P365" s="13"/>
    </row>
    <row r="366" spans="1:19" ht="20.25" customHeight="1" x14ac:dyDescent="0.2">
      <c r="A366" s="1474"/>
      <c r="B366" s="1415"/>
      <c r="C366" s="1415"/>
      <c r="D366" s="1417"/>
      <c r="E366" s="1434"/>
      <c r="F366" s="800" t="s">
        <v>1472</v>
      </c>
      <c r="G366" s="1434"/>
      <c r="H366" s="1445"/>
      <c r="I366" s="822"/>
      <c r="J366" s="60"/>
      <c r="K366" s="801"/>
      <c r="L366" s="801"/>
      <c r="M366" s="815"/>
      <c r="P366" s="13"/>
    </row>
    <row r="367" spans="1:19" ht="19.5" customHeight="1" x14ac:dyDescent="0.2">
      <c r="A367" s="1474"/>
      <c r="B367" s="1416"/>
      <c r="C367" s="1416"/>
      <c r="D367" s="1410"/>
      <c r="E367" s="1435"/>
      <c r="F367" s="800" t="s">
        <v>1468</v>
      </c>
      <c r="G367" s="1435"/>
      <c r="H367" s="1446"/>
      <c r="I367" s="822"/>
      <c r="J367" s="60"/>
      <c r="K367" s="801"/>
      <c r="L367" s="801"/>
      <c r="M367" s="815"/>
      <c r="P367" s="13"/>
    </row>
    <row r="368" spans="1:19" ht="37.5" customHeight="1" x14ac:dyDescent="0.2">
      <c r="A368" s="1474"/>
      <c r="B368" s="53" t="s">
        <v>1773</v>
      </c>
      <c r="C368" s="53" t="s">
        <v>1774</v>
      </c>
      <c r="D368" s="801" t="s">
        <v>46</v>
      </c>
      <c r="E368" s="801" t="s">
        <v>1775</v>
      </c>
      <c r="F368" s="800" t="s">
        <v>1776</v>
      </c>
      <c r="G368" s="821"/>
      <c r="H368" s="820" t="s">
        <v>1748</v>
      </c>
      <c r="I368" s="822"/>
      <c r="J368" s="60"/>
      <c r="K368" s="801"/>
      <c r="L368" s="801"/>
      <c r="M368" s="815"/>
      <c r="P368" s="13"/>
    </row>
    <row r="369" spans="1:20" ht="35.25" customHeight="1" x14ac:dyDescent="0.2">
      <c r="A369" s="1474"/>
      <c r="B369" s="805" t="s">
        <v>1777</v>
      </c>
      <c r="C369" s="53" t="s">
        <v>1778</v>
      </c>
      <c r="D369" s="801" t="s">
        <v>28</v>
      </c>
      <c r="E369" s="802" t="s">
        <v>57</v>
      </c>
      <c r="F369" s="800" t="s">
        <v>1779</v>
      </c>
      <c r="G369" s="821" t="s">
        <v>1265</v>
      </c>
      <c r="H369" s="49" t="s">
        <v>1780</v>
      </c>
      <c r="I369" s="822"/>
      <c r="J369" s="60"/>
      <c r="K369" s="801"/>
      <c r="L369" s="801"/>
      <c r="M369" s="815"/>
      <c r="P369" s="13"/>
    </row>
    <row r="370" spans="1:20" ht="21.75" customHeight="1" x14ac:dyDescent="0.2">
      <c r="A370" s="1474"/>
      <c r="B370" s="1411" t="s">
        <v>1781</v>
      </c>
      <c r="C370" s="1411" t="s">
        <v>1782</v>
      </c>
      <c r="D370" s="1398" t="s">
        <v>46</v>
      </c>
      <c r="E370" s="1409" t="s">
        <v>1783</v>
      </c>
      <c r="F370" s="800" t="s">
        <v>1116</v>
      </c>
      <c r="G370" s="1441" t="s">
        <v>1558</v>
      </c>
      <c r="H370" s="1444" t="s">
        <v>1722</v>
      </c>
      <c r="I370" s="822"/>
      <c r="J370" s="60"/>
      <c r="K370" s="801"/>
      <c r="L370" s="801"/>
      <c r="M370" s="815"/>
      <c r="P370" s="13"/>
    </row>
    <row r="371" spans="1:20" ht="21.75" customHeight="1" x14ac:dyDescent="0.2">
      <c r="A371" s="1474"/>
      <c r="B371" s="1412"/>
      <c r="C371" s="1412"/>
      <c r="D371" s="1396"/>
      <c r="E371" s="1417"/>
      <c r="F371" s="800" t="s">
        <v>1784</v>
      </c>
      <c r="G371" s="1442"/>
      <c r="H371" s="1445"/>
      <c r="I371" s="822"/>
      <c r="J371" s="60"/>
      <c r="K371" s="801"/>
      <c r="L371" s="801"/>
      <c r="M371" s="815"/>
      <c r="P371" s="13"/>
    </row>
    <row r="372" spans="1:20" ht="21.75" customHeight="1" x14ac:dyDescent="0.2">
      <c r="A372" s="1474"/>
      <c r="B372" s="1413"/>
      <c r="C372" s="1413"/>
      <c r="D372" s="1399"/>
      <c r="E372" s="1410"/>
      <c r="F372" s="800" t="s">
        <v>1158</v>
      </c>
      <c r="G372" s="1443"/>
      <c r="H372" s="1446"/>
      <c r="I372" s="822"/>
      <c r="J372" s="60"/>
      <c r="K372" s="801"/>
      <c r="L372" s="801"/>
      <c r="M372" s="815"/>
      <c r="P372" s="13"/>
    </row>
    <row r="373" spans="1:20" ht="21.75" customHeight="1" x14ac:dyDescent="0.2">
      <c r="A373" s="1474"/>
      <c r="B373" s="1411" t="s">
        <v>335</v>
      </c>
      <c r="C373" s="1411" t="s">
        <v>1785</v>
      </c>
      <c r="D373" s="1398" t="s">
        <v>46</v>
      </c>
      <c r="E373" s="1409" t="s">
        <v>328</v>
      </c>
      <c r="F373" s="820" t="s">
        <v>1116</v>
      </c>
      <c r="G373" s="1433" t="s">
        <v>1200</v>
      </c>
      <c r="H373" s="1414" t="s">
        <v>1338</v>
      </c>
      <c r="I373" s="822"/>
      <c r="J373" s="60"/>
      <c r="K373" s="801"/>
      <c r="L373" s="801"/>
      <c r="M373" s="815"/>
      <c r="P373" s="13"/>
      <c r="R373" s="800" t="s">
        <v>1116</v>
      </c>
      <c r="S373" s="1441" t="s">
        <v>1224</v>
      </c>
      <c r="T373" s="1482" t="s">
        <v>1338</v>
      </c>
    </row>
    <row r="374" spans="1:20" ht="21.75" customHeight="1" x14ac:dyDescent="0.2">
      <c r="A374" s="1474"/>
      <c r="B374" s="1412"/>
      <c r="C374" s="1412"/>
      <c r="D374" s="1396"/>
      <c r="E374" s="1417"/>
      <c r="F374" s="841" t="s">
        <v>1786</v>
      </c>
      <c r="G374" s="1434"/>
      <c r="H374" s="1439"/>
      <c r="I374" s="822"/>
      <c r="J374" s="60"/>
      <c r="K374" s="801"/>
      <c r="L374" s="801"/>
      <c r="M374" s="815"/>
      <c r="P374" s="13"/>
      <c r="R374" s="800" t="s">
        <v>1784</v>
      </c>
      <c r="S374" s="1442"/>
      <c r="T374" s="1483"/>
    </row>
    <row r="375" spans="1:20" ht="21.75" customHeight="1" x14ac:dyDescent="0.2">
      <c r="A375" s="1474"/>
      <c r="B375" s="1413"/>
      <c r="C375" s="1413"/>
      <c r="D375" s="1399"/>
      <c r="E375" s="1410"/>
      <c r="F375" s="841" t="s">
        <v>1158</v>
      </c>
      <c r="G375" s="1435"/>
      <c r="H375" s="1440"/>
      <c r="I375" s="822"/>
      <c r="J375" s="60"/>
      <c r="K375" s="801"/>
      <c r="L375" s="801"/>
      <c r="M375" s="815"/>
      <c r="P375" s="13"/>
      <c r="R375" s="800" t="s">
        <v>1158</v>
      </c>
      <c r="S375" s="1443"/>
      <c r="T375" s="1484"/>
    </row>
    <row r="376" spans="1:20" ht="21.75" customHeight="1" x14ac:dyDescent="0.2">
      <c r="A376" s="1474"/>
      <c r="B376" s="1411" t="s">
        <v>1787</v>
      </c>
      <c r="C376" s="1411" t="s">
        <v>1788</v>
      </c>
      <c r="D376" s="1398" t="s">
        <v>46</v>
      </c>
      <c r="E376" s="1398" t="s">
        <v>328</v>
      </c>
      <c r="F376" s="800" t="s">
        <v>1160</v>
      </c>
      <c r="G376" s="1441" t="s">
        <v>1111</v>
      </c>
      <c r="H376" s="1436" t="s">
        <v>1748</v>
      </c>
      <c r="I376" s="822"/>
      <c r="J376" s="60"/>
      <c r="K376" s="801"/>
      <c r="L376" s="801"/>
      <c r="M376" s="815"/>
      <c r="P376" s="13"/>
      <c r="R376" s="828"/>
      <c r="S376" s="827"/>
      <c r="T376" s="61"/>
    </row>
    <row r="377" spans="1:20" ht="21.75" customHeight="1" x14ac:dyDescent="0.2">
      <c r="A377" s="1474"/>
      <c r="B377" s="1412"/>
      <c r="C377" s="1412"/>
      <c r="D377" s="1396"/>
      <c r="E377" s="1396"/>
      <c r="F377" s="800" t="s">
        <v>1786</v>
      </c>
      <c r="G377" s="1442"/>
      <c r="H377" s="1437"/>
      <c r="I377" s="822"/>
      <c r="J377" s="60"/>
      <c r="K377" s="801"/>
      <c r="L377" s="801"/>
      <c r="M377" s="815"/>
      <c r="P377" s="13"/>
      <c r="R377" s="828"/>
      <c r="S377" s="827"/>
      <c r="T377" s="61"/>
    </row>
    <row r="378" spans="1:20" ht="21.75" customHeight="1" x14ac:dyDescent="0.2">
      <c r="A378" s="1474"/>
      <c r="B378" s="1413"/>
      <c r="C378" s="1413"/>
      <c r="D378" s="1399"/>
      <c r="E378" s="1399"/>
      <c r="F378" s="800" t="s">
        <v>1158</v>
      </c>
      <c r="G378" s="1443"/>
      <c r="H378" s="1438"/>
      <c r="I378" s="822"/>
      <c r="J378" s="60"/>
      <c r="K378" s="801"/>
      <c r="L378" s="801"/>
      <c r="M378" s="815"/>
      <c r="P378" s="13"/>
      <c r="R378" s="828"/>
      <c r="S378" s="827"/>
      <c r="T378" s="61"/>
    </row>
    <row r="379" spans="1:20" ht="21.75" customHeight="1" x14ac:dyDescent="0.2">
      <c r="A379" s="1474"/>
      <c r="B379" s="1411" t="s">
        <v>1789</v>
      </c>
      <c r="C379" s="1411" t="s">
        <v>1790</v>
      </c>
      <c r="D379" s="1398" t="s">
        <v>46</v>
      </c>
      <c r="E379" s="1398" t="s">
        <v>328</v>
      </c>
      <c r="F379" s="800" t="s">
        <v>1160</v>
      </c>
      <c r="G379" s="1441" t="s">
        <v>1558</v>
      </c>
      <c r="H379" s="1471" t="s">
        <v>1671</v>
      </c>
      <c r="I379" s="822"/>
      <c r="J379" s="60"/>
      <c r="K379" s="801"/>
      <c r="L379" s="801"/>
      <c r="M379" s="815"/>
      <c r="P379" s="13"/>
      <c r="R379" s="828"/>
      <c r="S379" s="827"/>
      <c r="T379" s="61"/>
    </row>
    <row r="380" spans="1:20" ht="21.75" customHeight="1" x14ac:dyDescent="0.2">
      <c r="A380" s="1474"/>
      <c r="B380" s="1412"/>
      <c r="C380" s="1412"/>
      <c r="D380" s="1396"/>
      <c r="E380" s="1396"/>
      <c r="F380" s="800" t="s">
        <v>1786</v>
      </c>
      <c r="G380" s="1442"/>
      <c r="H380" s="1485"/>
      <c r="I380" s="822"/>
      <c r="J380" s="60"/>
      <c r="K380" s="801"/>
      <c r="L380" s="801"/>
      <c r="M380" s="815"/>
      <c r="P380" s="13"/>
      <c r="R380" s="828"/>
      <c r="S380" s="827"/>
      <c r="T380" s="61"/>
    </row>
    <row r="381" spans="1:20" ht="21.75" customHeight="1" x14ac:dyDescent="0.2">
      <c r="A381" s="1474"/>
      <c r="B381" s="1413"/>
      <c r="C381" s="1413"/>
      <c r="D381" s="1399"/>
      <c r="E381" s="1399"/>
      <c r="F381" s="800" t="s">
        <v>1158</v>
      </c>
      <c r="G381" s="1443"/>
      <c r="H381" s="1472"/>
      <c r="I381" s="822"/>
      <c r="J381" s="60"/>
      <c r="K381" s="801"/>
      <c r="L381" s="801"/>
      <c r="M381" s="815"/>
      <c r="P381" s="13"/>
      <c r="R381" s="828"/>
      <c r="S381" s="827"/>
      <c r="T381" s="61"/>
    </row>
    <row r="382" spans="1:20" ht="21.75" customHeight="1" x14ac:dyDescent="0.2">
      <c r="A382" s="1474"/>
      <c r="B382" s="1411" t="s">
        <v>1791</v>
      </c>
      <c r="C382" s="1411" t="s">
        <v>1792</v>
      </c>
      <c r="D382" s="1398" t="s">
        <v>46</v>
      </c>
      <c r="E382" s="1409" t="s">
        <v>328</v>
      </c>
      <c r="F382" s="1467" t="s">
        <v>1154</v>
      </c>
      <c r="G382" s="1468" t="s">
        <v>1265</v>
      </c>
      <c r="H382" s="1414" t="s">
        <v>1436</v>
      </c>
      <c r="I382" s="802">
        <v>2018</v>
      </c>
      <c r="J382" s="60"/>
      <c r="K382" s="801"/>
      <c r="L382" s="801"/>
      <c r="M382" s="815"/>
      <c r="O382" s="800" t="s">
        <v>1160</v>
      </c>
      <c r="P382" s="1441" t="s">
        <v>1111</v>
      </c>
      <c r="Q382" s="1436" t="s">
        <v>1506</v>
      </c>
    </row>
    <row r="383" spans="1:20" ht="21.75" customHeight="1" x14ac:dyDescent="0.2">
      <c r="A383" s="1474"/>
      <c r="B383" s="1412"/>
      <c r="C383" s="1412"/>
      <c r="D383" s="1396"/>
      <c r="E383" s="1417"/>
      <c r="F383" s="1467"/>
      <c r="G383" s="1468"/>
      <c r="H383" s="1439"/>
      <c r="I383" s="802"/>
      <c r="J383" s="60"/>
      <c r="K383" s="801"/>
      <c r="L383" s="801"/>
      <c r="M383" s="815"/>
      <c r="O383" s="800" t="s">
        <v>1786</v>
      </c>
      <c r="P383" s="1442"/>
      <c r="Q383" s="1437"/>
    </row>
    <row r="384" spans="1:20" ht="21.75" customHeight="1" x14ac:dyDescent="0.2">
      <c r="A384" s="1474"/>
      <c r="B384" s="1413"/>
      <c r="C384" s="1413"/>
      <c r="D384" s="1399"/>
      <c r="E384" s="1410"/>
      <c r="F384" s="1467"/>
      <c r="G384" s="1468"/>
      <c r="H384" s="1440"/>
      <c r="I384" s="802"/>
      <c r="J384" s="60"/>
      <c r="K384" s="801"/>
      <c r="L384" s="801"/>
      <c r="M384" s="815"/>
      <c r="O384" s="800" t="s">
        <v>1158</v>
      </c>
      <c r="P384" s="1443"/>
      <c r="Q384" s="1438"/>
    </row>
    <row r="385" spans="1:16" ht="18.75" customHeight="1" x14ac:dyDescent="0.2">
      <c r="A385" s="1474"/>
      <c r="B385" s="1411" t="s">
        <v>1793</v>
      </c>
      <c r="C385" s="1414" t="s">
        <v>1794</v>
      </c>
      <c r="D385" s="1398" t="s">
        <v>46</v>
      </c>
      <c r="E385" s="1409" t="s">
        <v>328</v>
      </c>
      <c r="F385" s="800" t="s">
        <v>1160</v>
      </c>
      <c r="G385" s="1442" t="s">
        <v>1111</v>
      </c>
      <c r="H385" s="1445" t="s">
        <v>1338</v>
      </c>
      <c r="I385" s="822"/>
      <c r="J385" s="60"/>
      <c r="K385" s="801"/>
      <c r="L385" s="801"/>
      <c r="M385" s="815"/>
      <c r="P385" s="13"/>
    </row>
    <row r="386" spans="1:16" ht="18.75" customHeight="1" x14ac:dyDescent="0.2">
      <c r="A386" s="1474"/>
      <c r="B386" s="1412"/>
      <c r="C386" s="1415"/>
      <c r="D386" s="1396"/>
      <c r="E386" s="1417"/>
      <c r="F386" s="800" t="s">
        <v>1786</v>
      </c>
      <c r="G386" s="1442"/>
      <c r="H386" s="1445"/>
      <c r="I386" s="822"/>
      <c r="J386" s="60"/>
      <c r="K386" s="801"/>
      <c r="L386" s="801"/>
      <c r="M386" s="815"/>
      <c r="P386" s="13"/>
    </row>
    <row r="387" spans="1:16" ht="18.75" customHeight="1" x14ac:dyDescent="0.2">
      <c r="A387" s="1474"/>
      <c r="B387" s="1413"/>
      <c r="C387" s="1416"/>
      <c r="D387" s="1399"/>
      <c r="E387" s="1410"/>
      <c r="F387" s="800" t="s">
        <v>1795</v>
      </c>
      <c r="G387" s="1443"/>
      <c r="H387" s="1446"/>
      <c r="I387" s="822"/>
      <c r="J387" s="60"/>
      <c r="K387" s="801"/>
      <c r="L387" s="801"/>
      <c r="M387" s="815"/>
      <c r="P387" s="13"/>
    </row>
    <row r="388" spans="1:16" ht="21" customHeight="1" x14ac:dyDescent="0.2">
      <c r="A388" s="1474"/>
      <c r="B388" s="1411" t="s">
        <v>1796</v>
      </c>
      <c r="C388" s="1414" t="s">
        <v>1797</v>
      </c>
      <c r="D388" s="1398" t="s">
        <v>46</v>
      </c>
      <c r="E388" s="1409" t="s">
        <v>328</v>
      </c>
      <c r="F388" s="800" t="s">
        <v>1116</v>
      </c>
      <c r="G388" s="1441" t="s">
        <v>1111</v>
      </c>
      <c r="H388" s="1444" t="s">
        <v>1338</v>
      </c>
      <c r="I388" s="822"/>
      <c r="J388" s="60"/>
      <c r="K388" s="801"/>
      <c r="L388" s="801"/>
      <c r="M388" s="815"/>
      <c r="P388" s="13"/>
    </row>
    <row r="389" spans="1:16" ht="21" customHeight="1" x14ac:dyDescent="0.2">
      <c r="A389" s="1474"/>
      <c r="B389" s="1412"/>
      <c r="C389" s="1415"/>
      <c r="D389" s="1396"/>
      <c r="E389" s="1417"/>
      <c r="F389" s="800" t="s">
        <v>1786</v>
      </c>
      <c r="G389" s="1442"/>
      <c r="H389" s="1445"/>
      <c r="I389" s="822"/>
      <c r="J389" s="60"/>
      <c r="K389" s="801"/>
      <c r="L389" s="801"/>
      <c r="M389" s="815"/>
      <c r="P389" s="13"/>
    </row>
    <row r="390" spans="1:16" ht="21" customHeight="1" x14ac:dyDescent="0.2">
      <c r="A390" s="1474"/>
      <c r="B390" s="1413"/>
      <c r="C390" s="1416"/>
      <c r="D390" s="1399"/>
      <c r="E390" s="1410"/>
      <c r="F390" s="800" t="s">
        <v>1158</v>
      </c>
      <c r="G390" s="1443"/>
      <c r="H390" s="1446"/>
      <c r="I390" s="822"/>
      <c r="J390" s="60"/>
      <c r="K390" s="801"/>
      <c r="L390" s="801"/>
      <c r="M390" s="815"/>
      <c r="P390" s="13"/>
    </row>
    <row r="391" spans="1:16" ht="21.75" customHeight="1" x14ac:dyDescent="0.2">
      <c r="A391" s="1474"/>
      <c r="B391" s="1411" t="s">
        <v>1798</v>
      </c>
      <c r="C391" s="1414" t="s">
        <v>1799</v>
      </c>
      <c r="D391" s="1398" t="s">
        <v>46</v>
      </c>
      <c r="E391" s="1409" t="s">
        <v>16</v>
      </c>
      <c r="F391" s="800" t="s">
        <v>1160</v>
      </c>
      <c r="G391" s="1441" t="s">
        <v>1111</v>
      </c>
      <c r="H391" s="1444" t="s">
        <v>1506</v>
      </c>
      <c r="I391" s="822"/>
      <c r="J391" s="60"/>
      <c r="K391" s="801"/>
      <c r="L391" s="801"/>
      <c r="M391" s="815"/>
      <c r="P391" s="13"/>
    </row>
    <row r="392" spans="1:16" ht="21.75" customHeight="1" x14ac:dyDescent="0.2">
      <c r="A392" s="1474"/>
      <c r="B392" s="1412"/>
      <c r="C392" s="1415"/>
      <c r="D392" s="1396"/>
      <c r="E392" s="1417"/>
      <c r="F392" s="800" t="s">
        <v>1786</v>
      </c>
      <c r="G392" s="1442"/>
      <c r="H392" s="1445"/>
      <c r="I392" s="822"/>
      <c r="J392" s="60"/>
      <c r="K392" s="801"/>
      <c r="L392" s="801"/>
      <c r="M392" s="815"/>
      <c r="P392" s="13"/>
    </row>
    <row r="393" spans="1:16" ht="21.75" customHeight="1" x14ac:dyDescent="0.2">
      <c r="A393" s="1474"/>
      <c r="B393" s="1413"/>
      <c r="C393" s="1416"/>
      <c r="D393" s="1399"/>
      <c r="E393" s="1410"/>
      <c r="F393" s="800" t="s">
        <v>1158</v>
      </c>
      <c r="G393" s="1443"/>
      <c r="H393" s="1446"/>
      <c r="I393" s="822"/>
      <c r="J393" s="60"/>
      <c r="K393" s="801"/>
      <c r="L393" s="801"/>
      <c r="M393" s="815"/>
      <c r="P393" s="13"/>
    </row>
    <row r="394" spans="1:16" ht="24.75" customHeight="1" x14ac:dyDescent="0.2">
      <c r="A394" s="1474"/>
      <c r="B394" s="1411" t="s">
        <v>1800</v>
      </c>
      <c r="C394" s="1414" t="s">
        <v>1801</v>
      </c>
      <c r="D394" s="1398" t="s">
        <v>28</v>
      </c>
      <c r="E394" s="1409" t="s">
        <v>1302</v>
      </c>
      <c r="F394" s="800" t="s">
        <v>1802</v>
      </c>
      <c r="G394" s="1441" t="s">
        <v>1111</v>
      </c>
      <c r="H394" s="1444" t="s">
        <v>1506</v>
      </c>
      <c r="I394" s="822"/>
      <c r="J394" s="60"/>
      <c r="K394" s="801"/>
      <c r="L394" s="801"/>
      <c r="M394" s="815"/>
      <c r="P394" s="13"/>
    </row>
    <row r="395" spans="1:16" ht="30" customHeight="1" x14ac:dyDescent="0.2">
      <c r="A395" s="1474"/>
      <c r="B395" s="1413"/>
      <c r="C395" s="1416"/>
      <c r="D395" s="1399"/>
      <c r="E395" s="1410"/>
      <c r="F395" s="800" t="s">
        <v>1162</v>
      </c>
      <c r="G395" s="1443"/>
      <c r="H395" s="1446"/>
      <c r="I395" s="822"/>
      <c r="J395" s="60"/>
      <c r="K395" s="801"/>
      <c r="L395" s="801"/>
      <c r="M395" s="815"/>
      <c r="P395" s="13"/>
    </row>
    <row r="396" spans="1:16" ht="30" customHeight="1" x14ac:dyDescent="0.2">
      <c r="A396" s="1474"/>
      <c r="B396" s="1411" t="s">
        <v>1803</v>
      </c>
      <c r="C396" s="1414" t="s">
        <v>1804</v>
      </c>
      <c r="D396" s="1398" t="s">
        <v>46</v>
      </c>
      <c r="E396" s="1398" t="s">
        <v>16</v>
      </c>
      <c r="F396" s="800" t="s">
        <v>1160</v>
      </c>
      <c r="G396" s="1441" t="s">
        <v>1111</v>
      </c>
      <c r="H396" s="1436" t="s">
        <v>1805</v>
      </c>
      <c r="I396" s="822"/>
      <c r="J396" s="60"/>
      <c r="K396" s="801"/>
      <c r="L396" s="801"/>
      <c r="M396" s="815"/>
      <c r="P396" s="13"/>
    </row>
    <row r="397" spans="1:16" ht="30" customHeight="1" x14ac:dyDescent="0.2">
      <c r="A397" s="1474"/>
      <c r="B397" s="1412"/>
      <c r="C397" s="1415"/>
      <c r="D397" s="1396"/>
      <c r="E397" s="1396"/>
      <c r="F397" s="800" t="s">
        <v>1786</v>
      </c>
      <c r="G397" s="1442"/>
      <c r="H397" s="1437"/>
      <c r="I397" s="822"/>
      <c r="J397" s="60"/>
      <c r="K397" s="801"/>
      <c r="L397" s="801"/>
      <c r="M397" s="815"/>
      <c r="P397" s="13"/>
    </row>
    <row r="398" spans="1:16" ht="30" customHeight="1" x14ac:dyDescent="0.2">
      <c r="A398" s="1474"/>
      <c r="B398" s="1412"/>
      <c r="C398" s="1415"/>
      <c r="D398" s="1396"/>
      <c r="E398" s="1396"/>
      <c r="F398" s="800" t="s">
        <v>1158</v>
      </c>
      <c r="G398" s="1443"/>
      <c r="H398" s="1438"/>
      <c r="I398" s="822"/>
      <c r="J398" s="60"/>
      <c r="K398" s="801"/>
      <c r="L398" s="801"/>
      <c r="M398" s="815"/>
      <c r="P398" s="13"/>
    </row>
    <row r="399" spans="1:16" ht="30" customHeight="1" x14ac:dyDescent="0.2">
      <c r="A399" s="1474"/>
      <c r="B399" s="1398" t="s">
        <v>1806</v>
      </c>
      <c r="C399" s="1411" t="s">
        <v>1807</v>
      </c>
      <c r="D399" s="1398" t="s">
        <v>46</v>
      </c>
      <c r="E399" s="1398" t="s">
        <v>16</v>
      </c>
      <c r="F399" s="800" t="s">
        <v>1160</v>
      </c>
      <c r="G399" s="1441" t="s">
        <v>1111</v>
      </c>
      <c r="H399" s="1436" t="s">
        <v>1805</v>
      </c>
      <c r="I399" s="822"/>
      <c r="J399" s="60"/>
      <c r="K399" s="801"/>
      <c r="L399" s="801"/>
      <c r="M399" s="815"/>
      <c r="P399" s="13"/>
    </row>
    <row r="400" spans="1:16" ht="30" customHeight="1" x14ac:dyDescent="0.2">
      <c r="A400" s="1474"/>
      <c r="B400" s="1396"/>
      <c r="C400" s="1412"/>
      <c r="D400" s="1396"/>
      <c r="E400" s="1396"/>
      <c r="F400" s="800" t="s">
        <v>1786</v>
      </c>
      <c r="G400" s="1442"/>
      <c r="H400" s="1437"/>
      <c r="I400" s="822"/>
      <c r="J400" s="60"/>
      <c r="K400" s="801"/>
      <c r="L400" s="801"/>
      <c r="M400" s="815"/>
      <c r="P400" s="13"/>
    </row>
    <row r="401" spans="1:17" ht="30" customHeight="1" x14ac:dyDescent="0.2">
      <c r="A401" s="1474"/>
      <c r="B401" s="1399"/>
      <c r="C401" s="1413"/>
      <c r="D401" s="1399"/>
      <c r="E401" s="1399"/>
      <c r="F401" s="800" t="s">
        <v>1158</v>
      </c>
      <c r="G401" s="1443"/>
      <c r="H401" s="1438"/>
      <c r="I401" s="822"/>
      <c r="J401" s="60"/>
      <c r="K401" s="801"/>
      <c r="L401" s="801"/>
      <c r="M401" s="815"/>
      <c r="P401" s="13"/>
    </row>
    <row r="402" spans="1:17" ht="24.75" customHeight="1" x14ac:dyDescent="0.2">
      <c r="A402" s="1474"/>
      <c r="B402" s="1411" t="s">
        <v>1808</v>
      </c>
      <c r="C402" s="1414" t="s">
        <v>1809</v>
      </c>
      <c r="D402" s="1398" t="s">
        <v>316</v>
      </c>
      <c r="E402" s="1409" t="s">
        <v>1310</v>
      </c>
      <c r="F402" s="800" t="s">
        <v>1116</v>
      </c>
      <c r="G402" s="1441" t="s">
        <v>1111</v>
      </c>
      <c r="H402" s="1444" t="s">
        <v>1506</v>
      </c>
      <c r="I402" s="822"/>
      <c r="J402" s="60"/>
      <c r="K402" s="801"/>
      <c r="L402" s="801"/>
      <c r="M402" s="815"/>
      <c r="P402" s="13"/>
    </row>
    <row r="403" spans="1:17" ht="24.75" customHeight="1" x14ac:dyDescent="0.2">
      <c r="A403" s="1474"/>
      <c r="B403" s="1412"/>
      <c r="C403" s="1415"/>
      <c r="D403" s="1396"/>
      <c r="E403" s="1417"/>
      <c r="F403" s="800" t="s">
        <v>1786</v>
      </c>
      <c r="G403" s="1442"/>
      <c r="H403" s="1445"/>
      <c r="I403" s="822"/>
      <c r="J403" s="60"/>
      <c r="K403" s="801"/>
      <c r="L403" s="801"/>
      <c r="M403" s="815"/>
      <c r="P403" s="13"/>
    </row>
    <row r="404" spans="1:17" ht="24.75" customHeight="1" x14ac:dyDescent="0.2">
      <c r="A404" s="1474"/>
      <c r="B404" s="1413"/>
      <c r="C404" s="1416"/>
      <c r="D404" s="1399"/>
      <c r="E404" s="1410"/>
      <c r="F404" s="800" t="s">
        <v>1158</v>
      </c>
      <c r="G404" s="1443"/>
      <c r="H404" s="1446"/>
      <c r="I404" s="822"/>
      <c r="J404" s="60"/>
      <c r="K404" s="801"/>
      <c r="L404" s="801"/>
      <c r="M404" s="815"/>
      <c r="P404" s="13"/>
    </row>
    <row r="405" spans="1:17" ht="36.75" customHeight="1" x14ac:dyDescent="0.2">
      <c r="A405" s="1474"/>
      <c r="B405" s="805" t="s">
        <v>1308</v>
      </c>
      <c r="C405" s="839" t="s">
        <v>1309</v>
      </c>
      <c r="D405" s="801" t="s">
        <v>316</v>
      </c>
      <c r="E405" s="802" t="s">
        <v>1310</v>
      </c>
      <c r="F405" s="772" t="s">
        <v>1115</v>
      </c>
      <c r="G405" s="778" t="s">
        <v>1265</v>
      </c>
      <c r="H405" s="55" t="s">
        <v>1810</v>
      </c>
      <c r="I405" s="802">
        <v>2018</v>
      </c>
      <c r="J405" s="60"/>
      <c r="K405" s="801"/>
      <c r="L405" s="801"/>
      <c r="M405" s="815"/>
      <c r="O405" s="800" t="s">
        <v>1811</v>
      </c>
      <c r="P405" s="811" t="s">
        <v>1111</v>
      </c>
      <c r="Q405" s="800" t="s">
        <v>1338</v>
      </c>
    </row>
    <row r="406" spans="1:17" ht="19.5" customHeight="1" x14ac:dyDescent="0.2">
      <c r="A406" s="1474"/>
      <c r="B406" s="1411" t="s">
        <v>374</v>
      </c>
      <c r="C406" s="1414" t="s">
        <v>1812</v>
      </c>
      <c r="D406" s="1409" t="s">
        <v>6</v>
      </c>
      <c r="E406" s="1433" t="s">
        <v>12</v>
      </c>
      <c r="F406" s="820" t="s">
        <v>1116</v>
      </c>
      <c r="G406" s="1398" t="s">
        <v>1265</v>
      </c>
      <c r="H406" s="1414" t="s">
        <v>1506</v>
      </c>
      <c r="I406" s="802">
        <v>2018</v>
      </c>
      <c r="J406" s="60"/>
      <c r="K406" s="801"/>
      <c r="L406" s="801"/>
      <c r="M406" s="815"/>
      <c r="O406" s="828"/>
      <c r="P406" s="827"/>
      <c r="Q406" s="62"/>
    </row>
    <row r="407" spans="1:17" ht="19.5" customHeight="1" x14ac:dyDescent="0.2">
      <c r="A407" s="1474"/>
      <c r="B407" s="1412"/>
      <c r="C407" s="1415"/>
      <c r="D407" s="1417"/>
      <c r="E407" s="1434"/>
      <c r="F407" s="820" t="s">
        <v>1193</v>
      </c>
      <c r="G407" s="1396"/>
      <c r="H407" s="1415"/>
      <c r="I407" s="802"/>
      <c r="J407" s="60"/>
      <c r="K407" s="801"/>
      <c r="L407" s="801"/>
      <c r="M407" s="815"/>
      <c r="O407" s="828"/>
      <c r="P407" s="827"/>
      <c r="Q407" s="62"/>
    </row>
    <row r="408" spans="1:17" ht="19.5" customHeight="1" x14ac:dyDescent="0.2">
      <c r="A408" s="1474"/>
      <c r="B408" s="1413"/>
      <c r="C408" s="1416"/>
      <c r="D408" s="1410"/>
      <c r="E408" s="1435"/>
      <c r="F408" s="820" t="s">
        <v>1158</v>
      </c>
      <c r="G408" s="1399"/>
      <c r="H408" s="1416"/>
      <c r="I408" s="802"/>
      <c r="J408" s="60"/>
      <c r="K408" s="801"/>
      <c r="L408" s="801"/>
      <c r="M408" s="815"/>
      <c r="O408" s="828"/>
      <c r="P408" s="827"/>
      <c r="Q408" s="62"/>
    </row>
    <row r="409" spans="1:17" ht="19.5" customHeight="1" x14ac:dyDescent="0.2">
      <c r="A409" s="1474"/>
      <c r="B409" s="1411" t="s">
        <v>1813</v>
      </c>
      <c r="C409" s="1414" t="s">
        <v>1814</v>
      </c>
      <c r="D409" s="1409" t="s">
        <v>6</v>
      </c>
      <c r="E409" s="1433" t="s">
        <v>12</v>
      </c>
      <c r="F409" s="820" t="s">
        <v>1116</v>
      </c>
      <c r="G409" s="1398" t="s">
        <v>1265</v>
      </c>
      <c r="H409" s="1414" t="s">
        <v>1557</v>
      </c>
      <c r="I409" s="802">
        <v>2018</v>
      </c>
      <c r="J409" s="60"/>
      <c r="K409" s="801"/>
      <c r="L409" s="801"/>
      <c r="M409" s="815"/>
      <c r="O409" s="828"/>
      <c r="P409" s="827"/>
      <c r="Q409" s="62"/>
    </row>
    <row r="410" spans="1:17" ht="19.5" customHeight="1" x14ac:dyDescent="0.2">
      <c r="A410" s="1474"/>
      <c r="B410" s="1412"/>
      <c r="C410" s="1415"/>
      <c r="D410" s="1417"/>
      <c r="E410" s="1434"/>
      <c r="F410" s="820" t="s">
        <v>1193</v>
      </c>
      <c r="G410" s="1396"/>
      <c r="H410" s="1415"/>
      <c r="I410" s="802"/>
      <c r="J410" s="60"/>
      <c r="K410" s="801"/>
      <c r="L410" s="801"/>
      <c r="M410" s="815"/>
      <c r="O410" s="828"/>
      <c r="P410" s="827"/>
      <c r="Q410" s="62"/>
    </row>
    <row r="411" spans="1:17" ht="19.5" customHeight="1" x14ac:dyDescent="0.2">
      <c r="A411" s="1474"/>
      <c r="B411" s="1413"/>
      <c r="C411" s="1416"/>
      <c r="D411" s="1410"/>
      <c r="E411" s="1435"/>
      <c r="F411" s="820" t="s">
        <v>1158</v>
      </c>
      <c r="G411" s="1399"/>
      <c r="H411" s="1416"/>
      <c r="I411" s="802"/>
      <c r="J411" s="60"/>
      <c r="K411" s="801"/>
      <c r="L411" s="801"/>
      <c r="M411" s="815"/>
      <c r="O411" s="828"/>
      <c r="P411" s="827"/>
      <c r="Q411" s="62"/>
    </row>
    <row r="412" spans="1:17" ht="19.5" customHeight="1" x14ac:dyDescent="0.2">
      <c r="A412" s="1474"/>
      <c r="B412" s="1411" t="s">
        <v>1815</v>
      </c>
      <c r="C412" s="1414" t="s">
        <v>1816</v>
      </c>
      <c r="D412" s="1409" t="s">
        <v>6</v>
      </c>
      <c r="E412" s="1433" t="s">
        <v>12</v>
      </c>
      <c r="F412" s="820" t="s">
        <v>1116</v>
      </c>
      <c r="G412" s="1398" t="s">
        <v>1265</v>
      </c>
      <c r="H412" s="1431" t="s">
        <v>1436</v>
      </c>
      <c r="I412" s="802">
        <v>2018</v>
      </c>
      <c r="J412" s="60"/>
      <c r="K412" s="801"/>
      <c r="L412" s="801"/>
      <c r="M412" s="815"/>
      <c r="O412" s="828"/>
      <c r="P412" s="827"/>
      <c r="Q412" s="62"/>
    </row>
    <row r="413" spans="1:17" ht="19.5" customHeight="1" x14ac:dyDescent="0.2">
      <c r="A413" s="1474"/>
      <c r="B413" s="1412"/>
      <c r="C413" s="1415"/>
      <c r="D413" s="1417"/>
      <c r="E413" s="1434"/>
      <c r="F413" s="820" t="s">
        <v>1193</v>
      </c>
      <c r="G413" s="1396"/>
      <c r="H413" s="1262"/>
      <c r="I413" s="802"/>
      <c r="J413" s="60"/>
      <c r="K413" s="801"/>
      <c r="L413" s="801"/>
      <c r="M413" s="815"/>
      <c r="O413" s="828"/>
      <c r="P413" s="827"/>
      <c r="Q413" s="62"/>
    </row>
    <row r="414" spans="1:17" ht="19.5" customHeight="1" x14ac:dyDescent="0.2">
      <c r="A414" s="1474"/>
      <c r="B414" s="1413"/>
      <c r="C414" s="1416"/>
      <c r="D414" s="1410"/>
      <c r="E414" s="1435"/>
      <c r="F414" s="820" t="s">
        <v>1158</v>
      </c>
      <c r="G414" s="1399"/>
      <c r="H414" s="1432"/>
      <c r="I414" s="802"/>
      <c r="J414" s="60"/>
      <c r="K414" s="801"/>
      <c r="L414" s="801"/>
      <c r="M414" s="815"/>
      <c r="O414" s="828"/>
      <c r="P414" s="827"/>
      <c r="Q414" s="62"/>
    </row>
    <row r="415" spans="1:17" ht="19.5" customHeight="1" x14ac:dyDescent="0.2">
      <c r="A415" s="1474"/>
      <c r="B415" s="1411" t="s">
        <v>375</v>
      </c>
      <c r="C415" s="1414" t="s">
        <v>1817</v>
      </c>
      <c r="D415" s="1398" t="s">
        <v>21</v>
      </c>
      <c r="E415" s="1433" t="s">
        <v>42</v>
      </c>
      <c r="F415" s="820" t="s">
        <v>1116</v>
      </c>
      <c r="G415" s="1398" t="s">
        <v>1265</v>
      </c>
      <c r="H415" s="1414" t="s">
        <v>1557</v>
      </c>
      <c r="I415" s="802">
        <v>2018</v>
      </c>
      <c r="J415" s="60"/>
      <c r="K415" s="801"/>
      <c r="L415" s="801"/>
      <c r="M415" s="815"/>
      <c r="O415" s="828"/>
      <c r="P415" s="827"/>
      <c r="Q415" s="62"/>
    </row>
    <row r="416" spans="1:17" ht="19.5" customHeight="1" x14ac:dyDescent="0.2">
      <c r="A416" s="1474"/>
      <c r="B416" s="1412"/>
      <c r="C416" s="1415"/>
      <c r="D416" s="1396"/>
      <c r="E416" s="1434"/>
      <c r="F416" s="820" t="s">
        <v>1193</v>
      </c>
      <c r="G416" s="1396"/>
      <c r="H416" s="1415"/>
      <c r="I416" s="802"/>
      <c r="J416" s="60"/>
      <c r="K416" s="801"/>
      <c r="L416" s="801"/>
      <c r="M416" s="815"/>
      <c r="O416" s="828"/>
      <c r="P416" s="827"/>
      <c r="Q416" s="62"/>
    </row>
    <row r="417" spans="1:17" ht="19.5" customHeight="1" x14ac:dyDescent="0.2">
      <c r="A417" s="1474"/>
      <c r="B417" s="1413"/>
      <c r="C417" s="1416"/>
      <c r="D417" s="1399"/>
      <c r="E417" s="1435"/>
      <c r="F417" s="820" t="s">
        <v>1158</v>
      </c>
      <c r="G417" s="1399"/>
      <c r="H417" s="1416"/>
      <c r="I417" s="802"/>
      <c r="J417" s="60"/>
      <c r="K417" s="801"/>
      <c r="L417" s="801"/>
      <c r="M417" s="815"/>
      <c r="O417" s="828"/>
      <c r="P417" s="827"/>
      <c r="Q417" s="62"/>
    </row>
    <row r="418" spans="1:17" ht="19.5" customHeight="1" x14ac:dyDescent="0.2">
      <c r="A418" s="1474"/>
      <c r="B418" s="1411" t="s">
        <v>376</v>
      </c>
      <c r="C418" s="1414" t="s">
        <v>1818</v>
      </c>
      <c r="D418" s="1398" t="s">
        <v>21</v>
      </c>
      <c r="E418" s="1433" t="s">
        <v>42</v>
      </c>
      <c r="F418" s="820" t="s">
        <v>1116</v>
      </c>
      <c r="G418" s="1398" t="s">
        <v>1265</v>
      </c>
      <c r="H418" s="1414" t="s">
        <v>1557</v>
      </c>
      <c r="I418" s="802">
        <v>2018</v>
      </c>
      <c r="J418" s="60"/>
      <c r="K418" s="801"/>
      <c r="L418" s="801"/>
      <c r="M418" s="815"/>
      <c r="O418" s="828"/>
      <c r="P418" s="827"/>
      <c r="Q418" s="62"/>
    </row>
    <row r="419" spans="1:17" ht="19.5" customHeight="1" x14ac:dyDescent="0.2">
      <c r="A419" s="1474"/>
      <c r="B419" s="1412"/>
      <c r="C419" s="1415"/>
      <c r="D419" s="1396"/>
      <c r="E419" s="1434"/>
      <c r="F419" s="820" t="s">
        <v>1193</v>
      </c>
      <c r="G419" s="1396"/>
      <c r="H419" s="1415"/>
      <c r="I419" s="802"/>
      <c r="J419" s="60"/>
      <c r="K419" s="801"/>
      <c r="L419" s="801"/>
      <c r="M419" s="815"/>
      <c r="O419" s="828"/>
      <c r="P419" s="827"/>
      <c r="Q419" s="62"/>
    </row>
    <row r="420" spans="1:17" ht="19.5" customHeight="1" x14ac:dyDescent="0.2">
      <c r="A420" s="1474"/>
      <c r="B420" s="1413"/>
      <c r="C420" s="1416"/>
      <c r="D420" s="1399"/>
      <c r="E420" s="1435"/>
      <c r="F420" s="820" t="s">
        <v>1158</v>
      </c>
      <c r="G420" s="1399"/>
      <c r="H420" s="1416"/>
      <c r="I420" s="802"/>
      <c r="J420" s="60"/>
      <c r="K420" s="801"/>
      <c r="L420" s="801"/>
      <c r="M420" s="815"/>
      <c r="O420" s="828"/>
      <c r="P420" s="827"/>
      <c r="Q420" s="62"/>
    </row>
    <row r="421" spans="1:17" ht="24" customHeight="1" x14ac:dyDescent="0.2">
      <c r="A421" s="1474"/>
      <c r="B421" s="1411" t="s">
        <v>378</v>
      </c>
      <c r="C421" s="1486" t="s">
        <v>1819</v>
      </c>
      <c r="D421" s="1409" t="s">
        <v>6</v>
      </c>
      <c r="E421" s="1433" t="s">
        <v>19</v>
      </c>
      <c r="F421" s="820" t="s">
        <v>1116</v>
      </c>
      <c r="G421" s="1398" t="s">
        <v>1265</v>
      </c>
      <c r="H421" s="1414" t="s">
        <v>1338</v>
      </c>
      <c r="I421" s="802">
        <v>2018</v>
      </c>
      <c r="J421" s="60"/>
      <c r="K421" s="801"/>
      <c r="L421" s="801"/>
      <c r="M421" s="815"/>
      <c r="O421" s="828"/>
      <c r="P421" s="827"/>
      <c r="Q421" s="62"/>
    </row>
    <row r="422" spans="1:17" ht="19.5" customHeight="1" x14ac:dyDescent="0.2">
      <c r="A422" s="1474"/>
      <c r="B422" s="1412"/>
      <c r="C422" s="1487"/>
      <c r="D422" s="1417"/>
      <c r="E422" s="1434"/>
      <c r="F422" s="820" t="s">
        <v>1193</v>
      </c>
      <c r="G422" s="1396"/>
      <c r="H422" s="1415"/>
      <c r="I422" s="802"/>
      <c r="J422" s="60"/>
      <c r="K422" s="801"/>
      <c r="L422" s="801"/>
      <c r="M422" s="815"/>
      <c r="O422" s="828"/>
      <c r="P422" s="827"/>
      <c r="Q422" s="62"/>
    </row>
    <row r="423" spans="1:17" ht="19.5" customHeight="1" x14ac:dyDescent="0.2">
      <c r="A423" s="1474"/>
      <c r="B423" s="1413"/>
      <c r="C423" s="1488"/>
      <c r="D423" s="1410"/>
      <c r="E423" s="1435"/>
      <c r="F423" s="820" t="s">
        <v>1158</v>
      </c>
      <c r="G423" s="1399"/>
      <c r="H423" s="1416"/>
      <c r="I423" s="802"/>
      <c r="J423" s="60"/>
      <c r="K423" s="801"/>
      <c r="L423" s="801"/>
      <c r="M423" s="815"/>
      <c r="O423" s="828"/>
      <c r="P423" s="827"/>
      <c r="Q423" s="62"/>
    </row>
    <row r="424" spans="1:17" ht="24" customHeight="1" x14ac:dyDescent="0.2">
      <c r="A424" s="1474"/>
      <c r="B424" s="1411" t="s">
        <v>379</v>
      </c>
      <c r="C424" s="1486" t="s">
        <v>1820</v>
      </c>
      <c r="D424" s="1409" t="s">
        <v>6</v>
      </c>
      <c r="E424" s="1433" t="s">
        <v>19</v>
      </c>
      <c r="F424" s="820" t="s">
        <v>1116</v>
      </c>
      <c r="G424" s="1398" t="s">
        <v>1265</v>
      </c>
      <c r="H424" s="1414" t="s">
        <v>1338</v>
      </c>
      <c r="I424" s="802">
        <v>2018</v>
      </c>
      <c r="J424" s="60"/>
      <c r="K424" s="801"/>
      <c r="L424" s="801"/>
      <c r="M424" s="815"/>
      <c r="O424" s="828"/>
      <c r="P424" s="827"/>
      <c r="Q424" s="62"/>
    </row>
    <row r="425" spans="1:17" ht="19.5" customHeight="1" x14ac:dyDescent="0.2">
      <c r="A425" s="1474"/>
      <c r="B425" s="1412"/>
      <c r="C425" s="1487"/>
      <c r="D425" s="1417"/>
      <c r="E425" s="1434"/>
      <c r="F425" s="820" t="s">
        <v>1193</v>
      </c>
      <c r="G425" s="1396"/>
      <c r="H425" s="1415"/>
      <c r="I425" s="802"/>
      <c r="J425" s="60"/>
      <c r="K425" s="801"/>
      <c r="L425" s="801"/>
      <c r="M425" s="815"/>
      <c r="O425" s="828"/>
      <c r="P425" s="827"/>
      <c r="Q425" s="62"/>
    </row>
    <row r="426" spans="1:17" ht="19.5" customHeight="1" x14ac:dyDescent="0.2">
      <c r="A426" s="1474"/>
      <c r="B426" s="1413"/>
      <c r="C426" s="1488"/>
      <c r="D426" s="1410"/>
      <c r="E426" s="1435"/>
      <c r="F426" s="820" t="s">
        <v>1158</v>
      </c>
      <c r="G426" s="1399"/>
      <c r="H426" s="1416"/>
      <c r="I426" s="802"/>
      <c r="J426" s="60"/>
      <c r="K426" s="801"/>
      <c r="L426" s="801"/>
      <c r="M426" s="815"/>
      <c r="O426" s="828"/>
      <c r="P426" s="827"/>
      <c r="Q426" s="62"/>
    </row>
    <row r="427" spans="1:17" ht="19.5" customHeight="1" x14ac:dyDescent="0.2">
      <c r="A427" s="1474"/>
      <c r="B427" s="1411" t="s">
        <v>1821</v>
      </c>
      <c r="C427" s="1414" t="s">
        <v>1822</v>
      </c>
      <c r="D427" s="1398" t="s">
        <v>58</v>
      </c>
      <c r="E427" s="1433" t="s">
        <v>16</v>
      </c>
      <c r="F427" s="820" t="s">
        <v>1823</v>
      </c>
      <c r="G427" s="1441" t="s">
        <v>1271</v>
      </c>
      <c r="H427" s="1431" t="s">
        <v>1506</v>
      </c>
      <c r="I427" s="802">
        <v>2018</v>
      </c>
      <c r="J427" s="60"/>
      <c r="K427" s="801"/>
      <c r="L427" s="801"/>
      <c r="M427" s="815"/>
      <c r="O427" s="828"/>
      <c r="P427" s="827"/>
      <c r="Q427" s="63"/>
    </row>
    <row r="428" spans="1:17" ht="19.5" customHeight="1" x14ac:dyDescent="0.2">
      <c r="A428" s="1474"/>
      <c r="B428" s="1413"/>
      <c r="C428" s="1416"/>
      <c r="D428" s="1399"/>
      <c r="E428" s="1435"/>
      <c r="F428" s="820" t="s">
        <v>1117</v>
      </c>
      <c r="G428" s="1443"/>
      <c r="H428" s="1432"/>
      <c r="I428" s="802"/>
      <c r="J428" s="60"/>
      <c r="K428" s="801"/>
      <c r="L428" s="801"/>
      <c r="M428" s="815"/>
      <c r="O428" s="828"/>
      <c r="P428" s="827"/>
      <c r="Q428" s="63"/>
    </row>
    <row r="429" spans="1:17" ht="19.5" customHeight="1" x14ac:dyDescent="0.2">
      <c r="A429" s="1474"/>
      <c r="B429" s="1411" t="s">
        <v>1824</v>
      </c>
      <c r="C429" s="1414" t="s">
        <v>1825</v>
      </c>
      <c r="D429" s="1409" t="s">
        <v>46</v>
      </c>
      <c r="E429" s="1409" t="s">
        <v>10</v>
      </c>
      <c r="F429" s="806" t="s">
        <v>1116</v>
      </c>
      <c r="G429" s="1400" t="s">
        <v>1265</v>
      </c>
      <c r="H429" s="1431" t="s">
        <v>1471</v>
      </c>
      <c r="I429" s="802">
        <v>2018</v>
      </c>
      <c r="J429" s="60"/>
      <c r="K429" s="801"/>
      <c r="L429" s="801"/>
      <c r="M429" s="815"/>
      <c r="O429" s="828"/>
      <c r="P429" s="827"/>
      <c r="Q429" s="63"/>
    </row>
    <row r="430" spans="1:17" ht="19.5" customHeight="1" x14ac:dyDescent="0.2">
      <c r="A430" s="1474"/>
      <c r="B430" s="1412"/>
      <c r="C430" s="1415"/>
      <c r="D430" s="1417"/>
      <c r="E430" s="1417"/>
      <c r="F430" s="806" t="s">
        <v>1193</v>
      </c>
      <c r="G430" s="1400"/>
      <c r="H430" s="1262"/>
      <c r="I430" s="802"/>
      <c r="J430" s="60"/>
      <c r="K430" s="801"/>
      <c r="L430" s="801"/>
      <c r="M430" s="815"/>
      <c r="O430" s="828"/>
      <c r="P430" s="827"/>
      <c r="Q430" s="63"/>
    </row>
    <row r="431" spans="1:17" ht="19.5" customHeight="1" x14ac:dyDescent="0.2">
      <c r="A431" s="1474"/>
      <c r="B431" s="1413"/>
      <c r="C431" s="1416"/>
      <c r="D431" s="1410"/>
      <c r="E431" s="1410"/>
      <c r="F431" s="806" t="s">
        <v>1158</v>
      </c>
      <c r="G431" s="1400"/>
      <c r="H431" s="1432"/>
      <c r="I431" s="802"/>
      <c r="J431" s="60"/>
      <c r="K431" s="801"/>
      <c r="L431" s="801"/>
      <c r="M431" s="815"/>
      <c r="O431" s="828"/>
      <c r="P431" s="827"/>
      <c r="Q431" s="63"/>
    </row>
    <row r="432" spans="1:17" ht="41.25" customHeight="1" x14ac:dyDescent="0.2">
      <c r="A432" s="1474"/>
      <c r="B432" s="1411" t="s">
        <v>393</v>
      </c>
      <c r="C432" s="1414" t="s">
        <v>1826</v>
      </c>
      <c r="D432" s="1409" t="s">
        <v>46</v>
      </c>
      <c r="E432" s="1409" t="s">
        <v>68</v>
      </c>
      <c r="F432" s="820" t="s">
        <v>1465</v>
      </c>
      <c r="G432" s="821" t="s">
        <v>1827</v>
      </c>
      <c r="H432" s="1414" t="s">
        <v>1828</v>
      </c>
      <c r="I432" s="802">
        <v>2018</v>
      </c>
      <c r="J432" s="60"/>
      <c r="K432" s="801"/>
      <c r="L432" s="801"/>
      <c r="M432" s="815"/>
      <c r="O432" s="828"/>
      <c r="P432" s="827"/>
      <c r="Q432" s="63"/>
    </row>
    <row r="433" spans="1:17" ht="19.5" customHeight="1" x14ac:dyDescent="0.2">
      <c r="A433" s="1474"/>
      <c r="B433" s="1412"/>
      <c r="C433" s="1415"/>
      <c r="D433" s="1417"/>
      <c r="E433" s="1417"/>
      <c r="F433" s="799" t="s">
        <v>1143</v>
      </c>
      <c r="G433" s="785" t="s">
        <v>1829</v>
      </c>
      <c r="H433" s="1416"/>
      <c r="I433" s="773"/>
      <c r="J433" s="64"/>
      <c r="K433" s="776"/>
      <c r="L433" s="776"/>
      <c r="M433" s="65"/>
      <c r="O433" s="828"/>
      <c r="P433" s="827"/>
      <c r="Q433" s="63"/>
    </row>
    <row r="434" spans="1:17" ht="17.25" customHeight="1" x14ac:dyDescent="0.2">
      <c r="A434" s="1474"/>
      <c r="B434" s="1411" t="s">
        <v>520</v>
      </c>
      <c r="C434" s="1414" t="s">
        <v>1830</v>
      </c>
      <c r="D434" s="1409" t="s">
        <v>523</v>
      </c>
      <c r="E434" s="1409" t="s">
        <v>10</v>
      </c>
      <c r="F434" s="66" t="s">
        <v>1116</v>
      </c>
      <c r="G434" s="1489" t="s">
        <v>1200</v>
      </c>
      <c r="H434" s="1431" t="s">
        <v>1471</v>
      </c>
      <c r="I434" s="69"/>
      <c r="J434" s="67"/>
      <c r="K434" s="844"/>
      <c r="L434" s="844"/>
      <c r="M434" s="68"/>
      <c r="O434" s="828"/>
      <c r="P434" s="827"/>
      <c r="Q434" s="828"/>
    </row>
    <row r="435" spans="1:17" ht="17.25" customHeight="1" x14ac:dyDescent="0.2">
      <c r="A435" s="1474"/>
      <c r="B435" s="1412"/>
      <c r="C435" s="1415"/>
      <c r="D435" s="1417"/>
      <c r="E435" s="1417"/>
      <c r="F435" s="66" t="s">
        <v>1157</v>
      </c>
      <c r="G435" s="1490"/>
      <c r="H435" s="1262"/>
      <c r="I435" s="69"/>
      <c r="J435" s="67"/>
      <c r="K435" s="844"/>
      <c r="L435" s="844"/>
      <c r="M435" s="68"/>
      <c r="O435" s="828"/>
      <c r="P435" s="827"/>
      <c r="Q435" s="828"/>
    </row>
    <row r="436" spans="1:17" ht="17.25" customHeight="1" x14ac:dyDescent="0.2">
      <c r="A436" s="1474"/>
      <c r="B436" s="1413"/>
      <c r="C436" s="1416"/>
      <c r="D436" s="1410"/>
      <c r="E436" s="1410"/>
      <c r="F436" s="66" t="s">
        <v>1158</v>
      </c>
      <c r="G436" s="1491"/>
      <c r="H436" s="1432"/>
      <c r="I436" s="69"/>
      <c r="J436" s="67"/>
      <c r="K436" s="844"/>
      <c r="L436" s="844"/>
      <c r="M436" s="68"/>
      <c r="O436" s="828"/>
      <c r="P436" s="827"/>
      <c r="Q436" s="828"/>
    </row>
    <row r="437" spans="1:17" ht="19.5" customHeight="1" x14ac:dyDescent="0.2">
      <c r="A437" s="1474"/>
      <c r="B437" s="1411" t="s">
        <v>521</v>
      </c>
      <c r="C437" s="1414" t="s">
        <v>1831</v>
      </c>
      <c r="D437" s="1409" t="s">
        <v>524</v>
      </c>
      <c r="E437" s="1409" t="s">
        <v>10</v>
      </c>
      <c r="F437" s="66" t="s">
        <v>1116</v>
      </c>
      <c r="G437" s="1489" t="s">
        <v>1200</v>
      </c>
      <c r="H437" s="1431" t="s">
        <v>1471</v>
      </c>
      <c r="I437" s="69"/>
      <c r="J437" s="67"/>
      <c r="K437" s="844"/>
      <c r="L437" s="844"/>
      <c r="M437" s="68"/>
      <c r="O437" s="828"/>
      <c r="P437" s="827"/>
      <c r="Q437" s="828"/>
    </row>
    <row r="438" spans="1:17" ht="19.5" customHeight="1" x14ac:dyDescent="0.2">
      <c r="A438" s="1474"/>
      <c r="B438" s="1412"/>
      <c r="C438" s="1415"/>
      <c r="D438" s="1417"/>
      <c r="E438" s="1417"/>
      <c r="F438" s="66" t="s">
        <v>1157</v>
      </c>
      <c r="G438" s="1490"/>
      <c r="H438" s="1262"/>
      <c r="I438" s="69"/>
      <c r="J438" s="67"/>
      <c r="K438" s="844"/>
      <c r="L438" s="844"/>
      <c r="M438" s="68"/>
      <c r="O438" s="828"/>
      <c r="P438" s="827"/>
      <c r="Q438" s="828"/>
    </row>
    <row r="439" spans="1:17" ht="19.5" customHeight="1" x14ac:dyDescent="0.2">
      <c r="A439" s="1474"/>
      <c r="B439" s="1413"/>
      <c r="C439" s="1416"/>
      <c r="D439" s="1410"/>
      <c r="E439" s="1410"/>
      <c r="F439" s="66" t="s">
        <v>1158</v>
      </c>
      <c r="G439" s="1491"/>
      <c r="H439" s="1432"/>
      <c r="I439" s="69"/>
      <c r="J439" s="67"/>
      <c r="K439" s="844"/>
      <c r="L439" s="844"/>
      <c r="M439" s="68"/>
      <c r="O439" s="828"/>
      <c r="P439" s="827"/>
      <c r="Q439" s="828"/>
    </row>
    <row r="440" spans="1:17" ht="19.5" customHeight="1" x14ac:dyDescent="0.2">
      <c r="A440" s="1474"/>
      <c r="B440" s="1411" t="s">
        <v>522</v>
      </c>
      <c r="C440" s="1414" t="s">
        <v>528</v>
      </c>
      <c r="D440" s="1409" t="s">
        <v>524</v>
      </c>
      <c r="E440" s="1409" t="s">
        <v>10</v>
      </c>
      <c r="F440" s="66" t="s">
        <v>1116</v>
      </c>
      <c r="G440" s="1489" t="s">
        <v>1200</v>
      </c>
      <c r="H440" s="1431" t="s">
        <v>1471</v>
      </c>
      <c r="I440" s="69"/>
      <c r="J440" s="67"/>
      <c r="K440" s="844"/>
      <c r="L440" s="844"/>
      <c r="M440" s="68"/>
      <c r="O440" s="828"/>
      <c r="P440" s="827"/>
      <c r="Q440" s="828"/>
    </row>
    <row r="441" spans="1:17" ht="19.5" customHeight="1" x14ac:dyDescent="0.2">
      <c r="A441" s="1474"/>
      <c r="B441" s="1412"/>
      <c r="C441" s="1415"/>
      <c r="D441" s="1417"/>
      <c r="E441" s="1417"/>
      <c r="F441" s="66" t="s">
        <v>1157</v>
      </c>
      <c r="G441" s="1490"/>
      <c r="H441" s="1262"/>
      <c r="I441" s="69"/>
      <c r="J441" s="67"/>
      <c r="K441" s="844"/>
      <c r="L441" s="844"/>
      <c r="M441" s="68"/>
      <c r="O441" s="828"/>
      <c r="P441" s="827"/>
      <c r="Q441" s="828"/>
    </row>
    <row r="442" spans="1:17" ht="19.5" customHeight="1" x14ac:dyDescent="0.2">
      <c r="A442" s="1474"/>
      <c r="B442" s="1413"/>
      <c r="C442" s="1416"/>
      <c r="D442" s="1410"/>
      <c r="E442" s="1410"/>
      <c r="F442" s="66" t="s">
        <v>1158</v>
      </c>
      <c r="G442" s="1491"/>
      <c r="H442" s="1432"/>
      <c r="I442" s="69"/>
      <c r="J442" s="67"/>
      <c r="K442" s="844"/>
      <c r="L442" s="844"/>
      <c r="M442" s="68"/>
      <c r="O442" s="828"/>
      <c r="P442" s="827"/>
      <c r="Q442" s="828"/>
    </row>
    <row r="443" spans="1:17" ht="19.5" customHeight="1" x14ac:dyDescent="0.2">
      <c r="A443" s="1474"/>
      <c r="B443" s="1411" t="s">
        <v>525</v>
      </c>
      <c r="C443" s="1414" t="s">
        <v>529</v>
      </c>
      <c r="D443" s="1409" t="s">
        <v>524</v>
      </c>
      <c r="E443" s="1409" t="s">
        <v>10</v>
      </c>
      <c r="F443" s="66" t="s">
        <v>1116</v>
      </c>
      <c r="G443" s="1489" t="s">
        <v>1200</v>
      </c>
      <c r="H443" s="1431" t="s">
        <v>1471</v>
      </c>
      <c r="I443" s="69"/>
      <c r="J443" s="67"/>
      <c r="K443" s="844"/>
      <c r="L443" s="844"/>
      <c r="M443" s="68"/>
      <c r="O443" s="828"/>
      <c r="P443" s="827"/>
      <c r="Q443" s="828"/>
    </row>
    <row r="444" spans="1:17" ht="19.5" customHeight="1" x14ac:dyDescent="0.2">
      <c r="A444" s="1474"/>
      <c r="B444" s="1412"/>
      <c r="C444" s="1415"/>
      <c r="D444" s="1417"/>
      <c r="E444" s="1417"/>
      <c r="F444" s="66" t="s">
        <v>1157</v>
      </c>
      <c r="G444" s="1490"/>
      <c r="H444" s="1262"/>
      <c r="I444" s="69"/>
      <c r="J444" s="67"/>
      <c r="K444" s="844"/>
      <c r="L444" s="844"/>
      <c r="M444" s="68"/>
      <c r="O444" s="828"/>
      <c r="P444" s="827"/>
      <c r="Q444" s="828"/>
    </row>
    <row r="445" spans="1:17" ht="19.5" customHeight="1" x14ac:dyDescent="0.2">
      <c r="A445" s="1474"/>
      <c r="B445" s="1413"/>
      <c r="C445" s="1416"/>
      <c r="D445" s="1410"/>
      <c r="E445" s="1410"/>
      <c r="F445" s="66" t="s">
        <v>1158</v>
      </c>
      <c r="G445" s="1491"/>
      <c r="H445" s="1432"/>
      <c r="I445" s="69"/>
      <c r="J445" s="67"/>
      <c r="K445" s="844"/>
      <c r="L445" s="844"/>
      <c r="M445" s="68"/>
      <c r="O445" s="828"/>
      <c r="P445" s="827"/>
      <c r="Q445" s="828"/>
    </row>
    <row r="446" spans="1:17" ht="19.5" customHeight="1" x14ac:dyDescent="0.2">
      <c r="A446" s="1474"/>
      <c r="B446" s="1411" t="s">
        <v>526</v>
      </c>
      <c r="C446" s="1414" t="s">
        <v>530</v>
      </c>
      <c r="D446" s="1409" t="s">
        <v>524</v>
      </c>
      <c r="E446" s="1409" t="s">
        <v>10</v>
      </c>
      <c r="F446" s="66" t="s">
        <v>1116</v>
      </c>
      <c r="G446" s="1489" t="s">
        <v>1200</v>
      </c>
      <c r="H446" s="1431" t="s">
        <v>1471</v>
      </c>
      <c r="I446" s="69"/>
      <c r="J446" s="67"/>
      <c r="K446" s="844"/>
      <c r="L446" s="844"/>
      <c r="M446" s="68"/>
      <c r="O446" s="828"/>
      <c r="P446" s="827"/>
      <c r="Q446" s="828"/>
    </row>
    <row r="447" spans="1:17" ht="19.5" customHeight="1" x14ac:dyDescent="0.2">
      <c r="A447" s="1474"/>
      <c r="B447" s="1412"/>
      <c r="C447" s="1415"/>
      <c r="D447" s="1417"/>
      <c r="E447" s="1417"/>
      <c r="F447" s="66" t="s">
        <v>1157</v>
      </c>
      <c r="G447" s="1490"/>
      <c r="H447" s="1262"/>
      <c r="I447" s="69"/>
      <c r="J447" s="67"/>
      <c r="K447" s="844"/>
      <c r="L447" s="844"/>
      <c r="M447" s="68"/>
      <c r="O447" s="828"/>
      <c r="P447" s="827"/>
      <c r="Q447" s="828"/>
    </row>
    <row r="448" spans="1:17" ht="19.5" customHeight="1" x14ac:dyDescent="0.2">
      <c r="A448" s="1474"/>
      <c r="B448" s="1413"/>
      <c r="C448" s="1416"/>
      <c r="D448" s="1410"/>
      <c r="E448" s="1410"/>
      <c r="F448" s="66" t="s">
        <v>1158</v>
      </c>
      <c r="G448" s="1491"/>
      <c r="H448" s="1432"/>
      <c r="I448" s="69"/>
      <c r="J448" s="67"/>
      <c r="K448" s="844"/>
      <c r="L448" s="844"/>
      <c r="M448" s="68"/>
      <c r="O448" s="828"/>
      <c r="P448" s="827"/>
      <c r="Q448" s="828"/>
    </row>
    <row r="449" spans="1:19" ht="19.5" customHeight="1" x14ac:dyDescent="0.2">
      <c r="A449" s="1474"/>
      <c r="B449" s="1411" t="s">
        <v>527</v>
      </c>
      <c r="C449" s="1414" t="s">
        <v>531</v>
      </c>
      <c r="D449" s="1409" t="s">
        <v>524</v>
      </c>
      <c r="E449" s="1409" t="s">
        <v>10</v>
      </c>
      <c r="F449" s="66" t="s">
        <v>1116</v>
      </c>
      <c r="G449" s="1489" t="s">
        <v>1200</v>
      </c>
      <c r="H449" s="1431" t="s">
        <v>1471</v>
      </c>
      <c r="I449" s="69"/>
      <c r="J449" s="67"/>
      <c r="K449" s="844"/>
      <c r="L449" s="844"/>
      <c r="M449" s="68"/>
      <c r="O449" s="828"/>
      <c r="P449" s="827"/>
      <c r="Q449" s="828"/>
    </row>
    <row r="450" spans="1:19" ht="19.5" customHeight="1" x14ac:dyDescent="0.2">
      <c r="A450" s="1474"/>
      <c r="B450" s="1412"/>
      <c r="C450" s="1415"/>
      <c r="D450" s="1417"/>
      <c r="E450" s="1417"/>
      <c r="F450" s="66" t="s">
        <v>1157</v>
      </c>
      <c r="G450" s="1490"/>
      <c r="H450" s="1262"/>
      <c r="I450" s="69"/>
      <c r="J450" s="67"/>
      <c r="K450" s="844"/>
      <c r="L450" s="844"/>
      <c r="M450" s="68"/>
      <c r="O450" s="828"/>
      <c r="P450" s="827"/>
      <c r="Q450" s="828"/>
    </row>
    <row r="451" spans="1:19" ht="19.5" customHeight="1" x14ac:dyDescent="0.2">
      <c r="A451" s="1474"/>
      <c r="B451" s="1413"/>
      <c r="C451" s="1416"/>
      <c r="D451" s="1410"/>
      <c r="E451" s="1410"/>
      <c r="F451" s="66" t="s">
        <v>1158</v>
      </c>
      <c r="G451" s="1491"/>
      <c r="H451" s="1432"/>
      <c r="I451" s="69"/>
      <c r="J451" s="67"/>
      <c r="K451" s="844"/>
      <c r="L451" s="844"/>
      <c r="M451" s="68"/>
      <c r="O451" s="828"/>
      <c r="P451" s="827"/>
      <c r="Q451" s="828"/>
    </row>
    <row r="452" spans="1:19" ht="19.5" customHeight="1" x14ac:dyDescent="0.2">
      <c r="A452" s="1474"/>
      <c r="B452" s="1411" t="s">
        <v>533</v>
      </c>
      <c r="C452" s="1414" t="s">
        <v>532</v>
      </c>
      <c r="D452" s="1409" t="s">
        <v>524</v>
      </c>
      <c r="E452" s="1409" t="s">
        <v>10</v>
      </c>
      <c r="F452" s="66" t="s">
        <v>1116</v>
      </c>
      <c r="G452" s="1489" t="s">
        <v>1200</v>
      </c>
      <c r="H452" s="1431" t="s">
        <v>1471</v>
      </c>
      <c r="I452" s="69"/>
      <c r="J452" s="67"/>
      <c r="K452" s="844"/>
      <c r="L452" s="844"/>
      <c r="M452" s="68"/>
      <c r="O452" s="828"/>
      <c r="P452" s="827"/>
      <c r="Q452" s="828"/>
    </row>
    <row r="453" spans="1:19" ht="19.5" customHeight="1" x14ac:dyDescent="0.2">
      <c r="A453" s="1474"/>
      <c r="B453" s="1412"/>
      <c r="C453" s="1415"/>
      <c r="D453" s="1417"/>
      <c r="E453" s="1417"/>
      <c r="F453" s="66" t="s">
        <v>1157</v>
      </c>
      <c r="G453" s="1490"/>
      <c r="H453" s="1262"/>
      <c r="I453" s="69"/>
      <c r="J453" s="67"/>
      <c r="K453" s="844"/>
      <c r="L453" s="844"/>
      <c r="M453" s="68"/>
      <c r="O453" s="828"/>
      <c r="P453" s="827"/>
      <c r="Q453" s="828"/>
    </row>
    <row r="454" spans="1:19" ht="19.5" customHeight="1" x14ac:dyDescent="0.2">
      <c r="A454" s="1475"/>
      <c r="B454" s="1413"/>
      <c r="C454" s="1416"/>
      <c r="D454" s="1410"/>
      <c r="E454" s="1410"/>
      <c r="F454" s="66" t="s">
        <v>1158</v>
      </c>
      <c r="G454" s="1491"/>
      <c r="H454" s="1432"/>
      <c r="I454" s="69"/>
      <c r="J454" s="67"/>
      <c r="K454" s="844"/>
      <c r="L454" s="844"/>
      <c r="M454" s="68"/>
      <c r="O454" s="828"/>
      <c r="P454" s="827"/>
      <c r="Q454" s="828"/>
    </row>
    <row r="455" spans="1:19" s="13" customFormat="1" ht="21" customHeight="1" x14ac:dyDescent="0.2">
      <c r="A455" s="1414" t="s">
        <v>315</v>
      </c>
      <c r="B455" s="1427" t="s">
        <v>1207</v>
      </c>
      <c r="C455" s="1427" t="s">
        <v>1208</v>
      </c>
      <c r="D455" s="1400" t="s">
        <v>7</v>
      </c>
      <c r="E455" s="1469" t="s">
        <v>20</v>
      </c>
      <c r="F455" s="1414" t="s">
        <v>1154</v>
      </c>
      <c r="G455" s="1398" t="s">
        <v>1111</v>
      </c>
      <c r="H455" s="1414" t="s">
        <v>1832</v>
      </c>
      <c r="I455" s="69">
        <v>2018</v>
      </c>
      <c r="J455" s="68">
        <f>5000-200</f>
        <v>4800</v>
      </c>
      <c r="K455" s="844">
        <v>2721.5</v>
      </c>
      <c r="L455" s="844"/>
      <c r="M455" s="844"/>
      <c r="N455" s="21" t="s">
        <v>1411</v>
      </c>
      <c r="O455" s="828" t="s">
        <v>1833</v>
      </c>
      <c r="P455" s="1492" t="s">
        <v>1200</v>
      </c>
      <c r="Q455" s="1493" t="s">
        <v>1834</v>
      </c>
      <c r="R455" s="1467" t="s">
        <v>1540</v>
      </c>
      <c r="S455" s="1468" t="s">
        <v>1200</v>
      </c>
    </row>
    <row r="456" spans="1:19" s="13" customFormat="1" ht="16.5" customHeight="1" x14ac:dyDescent="0.2">
      <c r="A456" s="1415"/>
      <c r="B456" s="1427"/>
      <c r="C456" s="1427"/>
      <c r="D456" s="1400"/>
      <c r="E456" s="1469"/>
      <c r="F456" s="1415"/>
      <c r="G456" s="1396"/>
      <c r="H456" s="1415"/>
      <c r="I456" s="69"/>
      <c r="J456" s="68"/>
      <c r="K456" s="844"/>
      <c r="L456" s="844"/>
      <c r="M456" s="844"/>
      <c r="N456" s="21"/>
      <c r="O456" s="828" t="s">
        <v>1835</v>
      </c>
      <c r="P456" s="1492"/>
      <c r="Q456" s="1493"/>
      <c r="R456" s="1467"/>
      <c r="S456" s="1468"/>
    </row>
    <row r="457" spans="1:19" s="13" customFormat="1" ht="16.5" customHeight="1" x14ac:dyDescent="0.2">
      <c r="A457" s="1415"/>
      <c r="B457" s="1427"/>
      <c r="C457" s="1427"/>
      <c r="D457" s="1400"/>
      <c r="E457" s="1469"/>
      <c r="F457" s="1415"/>
      <c r="G457" s="1396"/>
      <c r="H457" s="1415"/>
      <c r="I457" s="69"/>
      <c r="J457" s="68"/>
      <c r="K457" s="844"/>
      <c r="L457" s="844"/>
      <c r="M457" s="844"/>
      <c r="N457" s="21"/>
      <c r="O457" s="828" t="s">
        <v>1836</v>
      </c>
      <c r="P457" s="1492"/>
      <c r="Q457" s="1493"/>
      <c r="R457" s="1467"/>
      <c r="S457" s="1468"/>
    </row>
    <row r="458" spans="1:19" s="13" customFormat="1" ht="21" customHeight="1" x14ac:dyDescent="0.2">
      <c r="A458" s="1415"/>
      <c r="B458" s="1427"/>
      <c r="C458" s="1427"/>
      <c r="D458" s="1400"/>
      <c r="E458" s="1469"/>
      <c r="F458" s="1416"/>
      <c r="G458" s="1399"/>
      <c r="H458" s="1416"/>
      <c r="I458" s="69"/>
      <c r="J458" s="68"/>
      <c r="K458" s="844"/>
      <c r="L458" s="844"/>
      <c r="M458" s="844"/>
      <c r="N458" s="21"/>
      <c r="O458" s="828" t="s">
        <v>1666</v>
      </c>
      <c r="P458" s="1492"/>
      <c r="Q458" s="1493"/>
      <c r="R458" s="1467"/>
      <c r="S458" s="1468"/>
    </row>
    <row r="459" spans="1:19" s="13" customFormat="1" ht="48.75" customHeight="1" x14ac:dyDescent="0.2">
      <c r="A459" s="1415"/>
      <c r="B459" s="1427" t="s">
        <v>1837</v>
      </c>
      <c r="C459" s="1427" t="s">
        <v>1838</v>
      </c>
      <c r="D459" s="1400" t="s">
        <v>21</v>
      </c>
      <c r="E459" s="1408" t="s">
        <v>22</v>
      </c>
      <c r="F459" s="806" t="s">
        <v>1839</v>
      </c>
      <c r="G459" s="801" t="s">
        <v>1840</v>
      </c>
      <c r="H459" s="839" t="s">
        <v>1841</v>
      </c>
      <c r="I459" s="69">
        <v>2018</v>
      </c>
      <c r="J459" s="68">
        <v>10000</v>
      </c>
      <c r="K459" s="68">
        <v>34450</v>
      </c>
      <c r="L459" s="68">
        <v>52445</v>
      </c>
      <c r="M459" s="844"/>
      <c r="N459" s="21" t="s">
        <v>1842</v>
      </c>
      <c r="O459" s="830" t="s">
        <v>1843</v>
      </c>
      <c r="P459" s="69" t="s">
        <v>1844</v>
      </c>
      <c r="Q459" s="1497" t="s">
        <v>1845</v>
      </c>
    </row>
    <row r="460" spans="1:19" s="13" customFormat="1" ht="18.75" customHeight="1" x14ac:dyDescent="0.2">
      <c r="A460" s="1415"/>
      <c r="B460" s="1427"/>
      <c r="C460" s="1427"/>
      <c r="D460" s="1400"/>
      <c r="E460" s="1408"/>
      <c r="F460" s="806" t="s">
        <v>1846</v>
      </c>
      <c r="G460" s="801" t="s">
        <v>1237</v>
      </c>
      <c r="H460" s="839" t="s">
        <v>1847</v>
      </c>
      <c r="I460" s="69"/>
      <c r="J460" s="68"/>
      <c r="K460" s="68"/>
      <c r="L460" s="68"/>
      <c r="M460" s="844"/>
      <c r="N460" s="21"/>
      <c r="O460" s="830" t="s">
        <v>1848</v>
      </c>
      <c r="P460" s="69" t="s">
        <v>1441</v>
      </c>
      <c r="Q460" s="1497"/>
    </row>
    <row r="461" spans="1:19" s="13" customFormat="1" ht="26.25" customHeight="1" x14ac:dyDescent="0.2">
      <c r="A461" s="1415"/>
      <c r="B461" s="1427"/>
      <c r="C461" s="1427"/>
      <c r="D461" s="1400"/>
      <c r="E461" s="1408"/>
      <c r="F461" s="806" t="s">
        <v>1849</v>
      </c>
      <c r="G461" s="801" t="s">
        <v>1850</v>
      </c>
      <c r="H461" s="1414" t="s">
        <v>1851</v>
      </c>
      <c r="I461" s="69"/>
      <c r="J461" s="68"/>
      <c r="K461" s="68"/>
      <c r="L461" s="68"/>
      <c r="M461" s="844"/>
      <c r="N461" s="21"/>
      <c r="O461" s="830" t="s">
        <v>1852</v>
      </c>
      <c r="P461" s="69" t="s">
        <v>1853</v>
      </c>
      <c r="Q461" s="1497"/>
    </row>
    <row r="462" spans="1:19" s="13" customFormat="1" ht="18.75" customHeight="1" x14ac:dyDescent="0.2">
      <c r="A462" s="1415"/>
      <c r="B462" s="1427"/>
      <c r="C462" s="1427"/>
      <c r="D462" s="1400"/>
      <c r="E462" s="1408"/>
      <c r="F462" s="806" t="s">
        <v>1666</v>
      </c>
      <c r="G462" s="801" t="s">
        <v>1829</v>
      </c>
      <c r="H462" s="1416"/>
      <c r="I462" s="69"/>
      <c r="J462" s="68"/>
      <c r="K462" s="68"/>
      <c r="L462" s="68"/>
      <c r="M462" s="844"/>
      <c r="N462" s="21"/>
      <c r="O462" s="830" t="s">
        <v>1666</v>
      </c>
      <c r="P462" s="69" t="s">
        <v>1200</v>
      </c>
      <c r="Q462" s="1497"/>
    </row>
    <row r="463" spans="1:19" s="13" customFormat="1" ht="22.5" customHeight="1" x14ac:dyDescent="0.2">
      <c r="A463" s="1415"/>
      <c r="B463" s="1427" t="s">
        <v>1854</v>
      </c>
      <c r="C463" s="1427" t="s">
        <v>1855</v>
      </c>
      <c r="D463" s="1400" t="s">
        <v>21</v>
      </c>
      <c r="E463" s="1469" t="s">
        <v>20</v>
      </c>
      <c r="F463" s="829" t="s">
        <v>1856</v>
      </c>
      <c r="G463" s="815" t="s">
        <v>1857</v>
      </c>
      <c r="H463" s="1494" t="s">
        <v>1506</v>
      </c>
      <c r="I463" s="70"/>
      <c r="J463" s="68">
        <v>50</v>
      </c>
      <c r="K463" s="68"/>
      <c r="L463" s="68"/>
      <c r="M463" s="68"/>
      <c r="N463" s="21" t="s">
        <v>1411</v>
      </c>
    </row>
    <row r="464" spans="1:19" s="13" customFormat="1" ht="23.25" customHeight="1" x14ac:dyDescent="0.2">
      <c r="A464" s="1415"/>
      <c r="B464" s="1427"/>
      <c r="C464" s="1427"/>
      <c r="D464" s="1400"/>
      <c r="E464" s="1469"/>
      <c r="F464" s="829" t="s">
        <v>1858</v>
      </c>
      <c r="G464" s="815" t="s">
        <v>1859</v>
      </c>
      <c r="H464" s="1494"/>
      <c r="I464" s="70"/>
      <c r="J464" s="68"/>
      <c r="K464" s="68"/>
      <c r="L464" s="68"/>
      <c r="M464" s="68"/>
      <c r="N464" s="21"/>
    </row>
    <row r="465" spans="1:18" s="13" customFormat="1" ht="29.25" customHeight="1" x14ac:dyDescent="0.2">
      <c r="A465" s="1415"/>
      <c r="B465" s="1427"/>
      <c r="C465" s="1427"/>
      <c r="D465" s="1400"/>
      <c r="E465" s="1469"/>
      <c r="F465" s="829" t="s">
        <v>1860</v>
      </c>
      <c r="G465" s="815" t="s">
        <v>1861</v>
      </c>
      <c r="H465" s="1494"/>
      <c r="I465" s="70"/>
      <c r="J465" s="68"/>
      <c r="K465" s="68"/>
      <c r="L465" s="68"/>
      <c r="M465" s="68"/>
      <c r="N465" s="21"/>
    </row>
    <row r="466" spans="1:18" s="13" customFormat="1" ht="27" customHeight="1" x14ac:dyDescent="0.2">
      <c r="A466" s="1415"/>
      <c r="B466" s="1427" t="s">
        <v>1862</v>
      </c>
      <c r="C466" s="1427" t="s">
        <v>1863</v>
      </c>
      <c r="D466" s="1400" t="s">
        <v>21</v>
      </c>
      <c r="E466" s="1469" t="s">
        <v>20</v>
      </c>
      <c r="F466" s="829" t="s">
        <v>1864</v>
      </c>
      <c r="G466" s="815" t="s">
        <v>1865</v>
      </c>
      <c r="H466" s="1494" t="s">
        <v>1506</v>
      </c>
      <c r="I466" s="71"/>
      <c r="J466" s="68">
        <v>50</v>
      </c>
      <c r="K466" s="68"/>
      <c r="L466" s="68"/>
      <c r="M466" s="68"/>
      <c r="N466" s="21" t="s">
        <v>1411</v>
      </c>
    </row>
    <row r="467" spans="1:18" s="13" customFormat="1" ht="27" customHeight="1" x14ac:dyDescent="0.2">
      <c r="A467" s="1415"/>
      <c r="B467" s="1427"/>
      <c r="C467" s="1427"/>
      <c r="D467" s="1400"/>
      <c r="E467" s="1469"/>
      <c r="F467" s="829" t="s">
        <v>1866</v>
      </c>
      <c r="G467" s="815" t="s">
        <v>1859</v>
      </c>
      <c r="H467" s="1494"/>
      <c r="I467" s="71"/>
      <c r="J467" s="68"/>
      <c r="K467" s="68"/>
      <c r="L467" s="68"/>
      <c r="M467" s="68"/>
      <c r="N467" s="21"/>
    </row>
    <row r="468" spans="1:18" s="13" customFormat="1" ht="27" customHeight="1" x14ac:dyDescent="0.2">
      <c r="A468" s="1415"/>
      <c r="B468" s="1427"/>
      <c r="C468" s="1427"/>
      <c r="D468" s="1400"/>
      <c r="E468" s="1469"/>
      <c r="F468" s="829" t="s">
        <v>1867</v>
      </c>
      <c r="G468" s="815" t="s">
        <v>1861</v>
      </c>
      <c r="H468" s="1494"/>
      <c r="I468" s="71"/>
      <c r="J468" s="68"/>
      <c r="K468" s="68"/>
      <c r="L468" s="68"/>
      <c r="M468" s="68"/>
      <c r="N468" s="21"/>
    </row>
    <row r="469" spans="1:18" s="13" customFormat="1" ht="27" customHeight="1" x14ac:dyDescent="0.2">
      <c r="A469" s="1415"/>
      <c r="B469" s="1415" t="s">
        <v>1868</v>
      </c>
      <c r="C469" s="1415" t="s">
        <v>1869</v>
      </c>
      <c r="D469" s="1396" t="s">
        <v>21</v>
      </c>
      <c r="E469" s="1434" t="s">
        <v>20</v>
      </c>
      <c r="F469" s="72" t="s">
        <v>1870</v>
      </c>
      <c r="G469" s="905" t="s">
        <v>1871</v>
      </c>
      <c r="H469" s="1495" t="s">
        <v>1506</v>
      </c>
      <c r="I469" s="73"/>
      <c r="J469" s="31"/>
      <c r="K469" s="905"/>
      <c r="L469" s="905"/>
      <c r="M469" s="32"/>
      <c r="N469" s="21"/>
    </row>
    <row r="470" spans="1:18" s="13" customFormat="1" ht="27" customHeight="1" x14ac:dyDescent="0.2">
      <c r="A470" s="1415"/>
      <c r="B470" s="1415"/>
      <c r="C470" s="1415"/>
      <c r="D470" s="1396"/>
      <c r="E470" s="1434"/>
      <c r="F470" s="829" t="s">
        <v>1872</v>
      </c>
      <c r="G470" s="815" t="s">
        <v>1873</v>
      </c>
      <c r="H470" s="1495"/>
      <c r="I470" s="74"/>
      <c r="J470" s="814"/>
      <c r="K470" s="815"/>
      <c r="L470" s="815"/>
      <c r="M470" s="816"/>
      <c r="N470" s="21"/>
    </row>
    <row r="471" spans="1:18" s="13" customFormat="1" ht="27" customHeight="1" x14ac:dyDescent="0.2">
      <c r="A471" s="1415"/>
      <c r="B471" s="1416"/>
      <c r="C471" s="1416"/>
      <c r="D471" s="1399"/>
      <c r="E471" s="1435"/>
      <c r="F471" s="829" t="s">
        <v>1860</v>
      </c>
      <c r="G471" s="815" t="s">
        <v>1874</v>
      </c>
      <c r="H471" s="1496"/>
      <c r="I471" s="74"/>
      <c r="J471" s="814"/>
      <c r="K471" s="815"/>
      <c r="L471" s="815"/>
      <c r="M471" s="816"/>
      <c r="N471" s="21"/>
    </row>
    <row r="472" spans="1:18" ht="27.75" customHeight="1" x14ac:dyDescent="0.2">
      <c r="A472" s="1415"/>
      <c r="B472" s="1414" t="s">
        <v>1875</v>
      </c>
      <c r="C472" s="1414" t="s">
        <v>1876</v>
      </c>
      <c r="D472" s="1398" t="s">
        <v>21</v>
      </c>
      <c r="E472" s="1433" t="s">
        <v>20</v>
      </c>
      <c r="F472" s="829" t="s">
        <v>1870</v>
      </c>
      <c r="G472" s="815" t="s">
        <v>1871</v>
      </c>
      <c r="H472" s="1498" t="s">
        <v>1506</v>
      </c>
      <c r="I472" s="75"/>
      <c r="J472" s="814">
        <v>50</v>
      </c>
      <c r="K472" s="815"/>
      <c r="L472" s="815"/>
      <c r="M472" s="816"/>
      <c r="N472" s="21" t="s">
        <v>1411</v>
      </c>
    </row>
    <row r="473" spans="1:18" ht="27.75" customHeight="1" x14ac:dyDescent="0.2">
      <c r="A473" s="1415"/>
      <c r="B473" s="1415"/>
      <c r="C473" s="1415"/>
      <c r="D473" s="1396"/>
      <c r="E473" s="1434"/>
      <c r="F473" s="829" t="s">
        <v>1872</v>
      </c>
      <c r="G473" s="815" t="s">
        <v>1873</v>
      </c>
      <c r="H473" s="1495"/>
      <c r="I473" s="75"/>
      <c r="J473" s="814"/>
      <c r="K473" s="815"/>
      <c r="L473" s="815"/>
      <c r="M473" s="816"/>
    </row>
    <row r="474" spans="1:18" ht="27.75" customHeight="1" x14ac:dyDescent="0.2">
      <c r="A474" s="1415"/>
      <c r="B474" s="1416"/>
      <c r="C474" s="1416"/>
      <c r="D474" s="1399"/>
      <c r="E474" s="1435"/>
      <c r="F474" s="829" t="s">
        <v>1860</v>
      </c>
      <c r="G474" s="815" t="s">
        <v>1877</v>
      </c>
      <c r="H474" s="1496"/>
      <c r="I474" s="75"/>
      <c r="J474" s="814"/>
      <c r="K474" s="815"/>
      <c r="L474" s="815"/>
      <c r="M474" s="816"/>
    </row>
    <row r="475" spans="1:18" ht="27.75" customHeight="1" x14ac:dyDescent="0.2">
      <c r="A475" s="1415"/>
      <c r="B475" s="1414" t="s">
        <v>1878</v>
      </c>
      <c r="C475" s="1414" t="s">
        <v>1879</v>
      </c>
      <c r="D475" s="1398" t="s">
        <v>21</v>
      </c>
      <c r="E475" s="1433" t="s">
        <v>20</v>
      </c>
      <c r="F475" s="829" t="s">
        <v>1870</v>
      </c>
      <c r="G475" s="815" t="s">
        <v>1880</v>
      </c>
      <c r="H475" s="1498" t="s">
        <v>1506</v>
      </c>
      <c r="I475" s="75"/>
      <c r="J475" s="814">
        <v>50</v>
      </c>
      <c r="K475" s="815"/>
      <c r="L475" s="815"/>
      <c r="M475" s="816"/>
      <c r="N475" s="21" t="s">
        <v>1411</v>
      </c>
    </row>
    <row r="476" spans="1:18" ht="27.75" customHeight="1" x14ac:dyDescent="0.2">
      <c r="A476" s="1415"/>
      <c r="B476" s="1415"/>
      <c r="C476" s="1415"/>
      <c r="D476" s="1396"/>
      <c r="E476" s="1434"/>
      <c r="F476" s="829" t="s">
        <v>1872</v>
      </c>
      <c r="G476" s="815" t="s">
        <v>1881</v>
      </c>
      <c r="H476" s="1495"/>
      <c r="I476" s="75"/>
      <c r="J476" s="76"/>
      <c r="K476" s="65"/>
      <c r="L476" s="65"/>
      <c r="M476" s="77"/>
    </row>
    <row r="477" spans="1:18" ht="27.75" customHeight="1" x14ac:dyDescent="0.2">
      <c r="A477" s="1415"/>
      <c r="B477" s="1416"/>
      <c r="C477" s="1416"/>
      <c r="D477" s="1399"/>
      <c r="E477" s="1435"/>
      <c r="F477" s="829" t="s">
        <v>1860</v>
      </c>
      <c r="G477" s="815" t="s">
        <v>1877</v>
      </c>
      <c r="H477" s="1496"/>
      <c r="I477" s="75"/>
      <c r="J477" s="76"/>
      <c r="K477" s="65"/>
      <c r="L477" s="65"/>
      <c r="M477" s="77"/>
    </row>
    <row r="478" spans="1:18" ht="27.75" customHeight="1" x14ac:dyDescent="0.2">
      <c r="A478" s="1415"/>
      <c r="B478" s="1414" t="s">
        <v>1882</v>
      </c>
      <c r="C478" s="1414" t="s">
        <v>1883</v>
      </c>
      <c r="D478" s="1398" t="s">
        <v>21</v>
      </c>
      <c r="E478" s="1433" t="s">
        <v>20</v>
      </c>
      <c r="F478" s="831" t="s">
        <v>1864</v>
      </c>
      <c r="G478" s="65" t="s">
        <v>1884</v>
      </c>
      <c r="H478" s="1498" t="s">
        <v>1506</v>
      </c>
      <c r="I478" s="75"/>
      <c r="J478" s="76">
        <v>50</v>
      </c>
      <c r="K478" s="65"/>
      <c r="L478" s="65"/>
      <c r="M478" s="77"/>
      <c r="N478" s="21" t="s">
        <v>1411</v>
      </c>
      <c r="O478" s="3">
        <f>SUM(J16:J478)</f>
        <v>45190.706999999995</v>
      </c>
      <c r="P478" s="3">
        <f>SUM(K16:K478)</f>
        <v>80309.5</v>
      </c>
      <c r="Q478" s="3">
        <f>SUM(L16:L478)</f>
        <v>97445</v>
      </c>
      <c r="R478" s="3"/>
    </row>
    <row r="479" spans="1:18" ht="27.75" customHeight="1" x14ac:dyDescent="0.2">
      <c r="A479" s="1415"/>
      <c r="B479" s="1415"/>
      <c r="C479" s="1415"/>
      <c r="D479" s="1396"/>
      <c r="E479" s="1434"/>
      <c r="F479" s="829" t="s">
        <v>1885</v>
      </c>
      <c r="G479" s="815" t="s">
        <v>1886</v>
      </c>
      <c r="H479" s="1495"/>
      <c r="I479" s="75"/>
      <c r="J479" s="814"/>
      <c r="K479" s="815"/>
      <c r="L479" s="815"/>
      <c r="M479" s="815"/>
      <c r="O479" s="3"/>
      <c r="P479" s="3"/>
      <c r="Q479" s="3"/>
      <c r="R479" s="3"/>
    </row>
    <row r="480" spans="1:18" ht="27.75" customHeight="1" x14ac:dyDescent="0.2">
      <c r="A480" s="1415"/>
      <c r="B480" s="1416"/>
      <c r="C480" s="1416"/>
      <c r="D480" s="1399"/>
      <c r="E480" s="1435"/>
      <c r="F480" s="829" t="s">
        <v>1860</v>
      </c>
      <c r="G480" s="815" t="s">
        <v>1887</v>
      </c>
      <c r="H480" s="1496"/>
      <c r="I480" s="75"/>
      <c r="J480" s="814"/>
      <c r="K480" s="815"/>
      <c r="L480" s="815"/>
      <c r="M480" s="815"/>
      <c r="O480" s="3"/>
      <c r="P480" s="3"/>
      <c r="Q480" s="3"/>
      <c r="R480" s="3"/>
    </row>
    <row r="481" spans="1:18" ht="37.5" customHeight="1" x14ac:dyDescent="0.2">
      <c r="A481" s="1415"/>
      <c r="B481" s="1414" t="s">
        <v>1888</v>
      </c>
      <c r="C481" s="1414" t="s">
        <v>1889</v>
      </c>
      <c r="D481" s="1398" t="s">
        <v>1890</v>
      </c>
      <c r="E481" s="1433" t="s">
        <v>1891</v>
      </c>
      <c r="F481" s="820" t="s">
        <v>1892</v>
      </c>
      <c r="G481" s="822" t="s">
        <v>1840</v>
      </c>
      <c r="H481" s="55" t="s">
        <v>1893</v>
      </c>
      <c r="I481" s="802">
        <v>2018</v>
      </c>
      <c r="J481" s="78"/>
      <c r="K481" s="78"/>
      <c r="L481" s="78"/>
      <c r="M481" s="76"/>
      <c r="O481" s="829" t="s">
        <v>1892</v>
      </c>
      <c r="P481" s="815" t="s">
        <v>1894</v>
      </c>
      <c r="Q481" s="1499" t="s">
        <v>1895</v>
      </c>
      <c r="R481" s="3"/>
    </row>
    <row r="482" spans="1:18" ht="27.75" customHeight="1" x14ac:dyDescent="0.2">
      <c r="A482" s="1415"/>
      <c r="B482" s="1416"/>
      <c r="C482" s="1416"/>
      <c r="D482" s="1399"/>
      <c r="E482" s="1435"/>
      <c r="F482" s="820" t="s">
        <v>1896</v>
      </c>
      <c r="G482" s="822" t="s">
        <v>1829</v>
      </c>
      <c r="H482" s="55" t="s">
        <v>1897</v>
      </c>
      <c r="I482" s="802"/>
      <c r="J482" s="78"/>
      <c r="K482" s="78"/>
      <c r="L482" s="78"/>
      <c r="M482" s="76"/>
      <c r="O482" s="829" t="s">
        <v>1143</v>
      </c>
      <c r="P482" s="815" t="s">
        <v>1200</v>
      </c>
      <c r="Q482" s="1500"/>
      <c r="R482" s="3"/>
    </row>
    <row r="483" spans="1:18" ht="21" customHeight="1" x14ac:dyDescent="0.2">
      <c r="A483" s="1415"/>
      <c r="B483" s="1427" t="s">
        <v>1898</v>
      </c>
      <c r="C483" s="1427" t="s">
        <v>1899</v>
      </c>
      <c r="D483" s="1400" t="s">
        <v>58</v>
      </c>
      <c r="E483" s="1469" t="s">
        <v>1900</v>
      </c>
      <c r="F483" s="79" t="s">
        <v>1160</v>
      </c>
      <c r="G483" s="1449" t="s">
        <v>1111</v>
      </c>
      <c r="H483" s="1498" t="s">
        <v>1901</v>
      </c>
      <c r="I483" s="75"/>
      <c r="J483" s="78"/>
      <c r="K483" s="78"/>
      <c r="L483" s="78"/>
      <c r="M483" s="76"/>
      <c r="O483" s="3"/>
      <c r="P483" s="3"/>
      <c r="Q483" s="3"/>
      <c r="R483" s="3"/>
    </row>
    <row r="484" spans="1:18" ht="16.5" customHeight="1" x14ac:dyDescent="0.2">
      <c r="A484" s="1415"/>
      <c r="B484" s="1427"/>
      <c r="C484" s="1427"/>
      <c r="D484" s="1400"/>
      <c r="E484" s="1469"/>
      <c r="F484" s="829" t="s">
        <v>1680</v>
      </c>
      <c r="G484" s="1449"/>
      <c r="H484" s="1495"/>
      <c r="I484" s="75"/>
      <c r="J484" s="78"/>
      <c r="K484" s="78"/>
      <c r="L484" s="78"/>
      <c r="M484" s="76"/>
      <c r="O484" s="3"/>
      <c r="P484" s="3"/>
      <c r="Q484" s="3"/>
      <c r="R484" s="3"/>
    </row>
    <row r="485" spans="1:18" ht="21.75" customHeight="1" x14ac:dyDescent="0.2">
      <c r="A485" s="1415"/>
      <c r="B485" s="1427"/>
      <c r="C485" s="1427"/>
      <c r="D485" s="1400"/>
      <c r="E485" s="1469"/>
      <c r="F485" s="829" t="s">
        <v>1902</v>
      </c>
      <c r="G485" s="1449"/>
      <c r="H485" s="1496"/>
      <c r="I485" s="75"/>
      <c r="J485" s="78"/>
      <c r="K485" s="78"/>
      <c r="L485" s="78"/>
      <c r="M485" s="76"/>
      <c r="O485" s="3"/>
      <c r="P485" s="3"/>
      <c r="Q485" s="3"/>
      <c r="R485" s="3"/>
    </row>
    <row r="486" spans="1:18" ht="20.25" customHeight="1" x14ac:dyDescent="0.2">
      <c r="A486" s="1415"/>
      <c r="B486" s="1426" t="s">
        <v>1903</v>
      </c>
      <c r="C486" s="1426" t="s">
        <v>1904</v>
      </c>
      <c r="D486" s="1400" t="s">
        <v>329</v>
      </c>
      <c r="E486" s="1408" t="s">
        <v>333</v>
      </c>
      <c r="F486" s="79" t="s">
        <v>1116</v>
      </c>
      <c r="G486" s="1449" t="s">
        <v>1111</v>
      </c>
      <c r="H486" s="1498" t="s">
        <v>1506</v>
      </c>
      <c r="I486" s="75"/>
      <c r="J486" s="78"/>
      <c r="K486" s="78"/>
      <c r="L486" s="78"/>
      <c r="M486" s="76"/>
      <c r="O486" s="3"/>
      <c r="P486" s="3"/>
      <c r="Q486" s="3"/>
      <c r="R486" s="3"/>
    </row>
    <row r="487" spans="1:18" ht="21.75" customHeight="1" x14ac:dyDescent="0.2">
      <c r="A487" s="1415"/>
      <c r="B487" s="1426"/>
      <c r="C487" s="1426"/>
      <c r="D487" s="1400"/>
      <c r="E487" s="1408"/>
      <c r="F487" s="829" t="s">
        <v>1905</v>
      </c>
      <c r="G487" s="1449"/>
      <c r="H487" s="1495"/>
      <c r="I487" s="75"/>
      <c r="J487" s="78"/>
      <c r="K487" s="78"/>
      <c r="L487" s="78"/>
      <c r="M487" s="76"/>
      <c r="O487" s="3"/>
      <c r="P487" s="3"/>
      <c r="Q487" s="3"/>
      <c r="R487" s="3"/>
    </row>
    <row r="488" spans="1:18" ht="21" customHeight="1" x14ac:dyDescent="0.2">
      <c r="A488" s="1415"/>
      <c r="B488" s="1426"/>
      <c r="C488" s="1426"/>
      <c r="D488" s="1400"/>
      <c r="E488" s="1408"/>
      <c r="F488" s="829" t="s">
        <v>1158</v>
      </c>
      <c r="G488" s="1449"/>
      <c r="H488" s="1496"/>
      <c r="I488" s="75"/>
      <c r="J488" s="78"/>
      <c r="K488" s="78"/>
      <c r="L488" s="78"/>
      <c r="M488" s="76"/>
      <c r="O488" s="3"/>
      <c r="P488" s="3"/>
      <c r="Q488" s="3"/>
      <c r="R488" s="3"/>
    </row>
    <row r="489" spans="1:18" ht="22.5" customHeight="1" x14ac:dyDescent="0.2">
      <c r="A489" s="1415"/>
      <c r="B489" s="1426" t="s">
        <v>1906</v>
      </c>
      <c r="C489" s="1426" t="s">
        <v>1907</v>
      </c>
      <c r="D489" s="1400" t="s">
        <v>329</v>
      </c>
      <c r="E489" s="1408" t="s">
        <v>333</v>
      </c>
      <c r="F489" s="79" t="s">
        <v>1116</v>
      </c>
      <c r="G489" s="1449" t="s">
        <v>1111</v>
      </c>
      <c r="H489" s="1498" t="s">
        <v>1506</v>
      </c>
      <c r="I489" s="75"/>
      <c r="J489" s="78"/>
      <c r="K489" s="78"/>
      <c r="L489" s="78"/>
      <c r="M489" s="76"/>
      <c r="O489" s="3"/>
      <c r="P489" s="3"/>
      <c r="Q489" s="3"/>
      <c r="R489" s="3"/>
    </row>
    <row r="490" spans="1:18" ht="22.5" customHeight="1" x14ac:dyDescent="0.2">
      <c r="A490" s="1415"/>
      <c r="B490" s="1426"/>
      <c r="C490" s="1426"/>
      <c r="D490" s="1400"/>
      <c r="E490" s="1408"/>
      <c r="F490" s="829" t="s">
        <v>1905</v>
      </c>
      <c r="G490" s="1449"/>
      <c r="H490" s="1495"/>
      <c r="I490" s="75"/>
      <c r="J490" s="78"/>
      <c r="K490" s="78"/>
      <c r="L490" s="78"/>
      <c r="M490" s="76"/>
      <c r="O490" s="3"/>
      <c r="P490" s="3"/>
      <c r="Q490" s="3"/>
      <c r="R490" s="3"/>
    </row>
    <row r="491" spans="1:18" ht="22.5" customHeight="1" x14ac:dyDescent="0.2">
      <c r="A491" s="1415"/>
      <c r="B491" s="1426"/>
      <c r="C491" s="1426"/>
      <c r="D491" s="1400"/>
      <c r="E491" s="1408"/>
      <c r="F491" s="829" t="s">
        <v>1908</v>
      </c>
      <c r="G491" s="1449"/>
      <c r="H491" s="1496"/>
      <c r="I491" s="75"/>
      <c r="J491" s="78"/>
      <c r="K491" s="78"/>
      <c r="L491" s="78"/>
      <c r="M491" s="76"/>
      <c r="O491" s="3"/>
      <c r="P491" s="3"/>
      <c r="Q491" s="3"/>
      <c r="R491" s="3"/>
    </row>
    <row r="492" spans="1:18" ht="54.75" customHeight="1" x14ac:dyDescent="0.2">
      <c r="A492" s="1415"/>
      <c r="B492" s="1411" t="s">
        <v>1909</v>
      </c>
      <c r="C492" s="1411" t="s">
        <v>1910</v>
      </c>
      <c r="D492" s="1398" t="s">
        <v>58</v>
      </c>
      <c r="E492" s="1409" t="s">
        <v>1911</v>
      </c>
      <c r="F492" s="820" t="s">
        <v>1912</v>
      </c>
      <c r="G492" s="1504" t="s">
        <v>1913</v>
      </c>
      <c r="H492" s="80" t="s">
        <v>1914</v>
      </c>
      <c r="I492" s="1010">
        <v>2018</v>
      </c>
      <c r="J492" s="78"/>
      <c r="K492" s="78"/>
      <c r="L492" s="78"/>
      <c r="M492" s="76"/>
      <c r="O492" s="3"/>
      <c r="P492" s="3"/>
      <c r="Q492" s="3"/>
      <c r="R492" s="3"/>
    </row>
    <row r="493" spans="1:18" ht="42.75" customHeight="1" x14ac:dyDescent="0.2">
      <c r="A493" s="1415"/>
      <c r="B493" s="1413"/>
      <c r="C493" s="1413"/>
      <c r="D493" s="1399"/>
      <c r="E493" s="1410"/>
      <c r="F493" s="820" t="s">
        <v>1915</v>
      </c>
      <c r="G493" s="1505"/>
      <c r="H493" s="80" t="s">
        <v>1916</v>
      </c>
      <c r="I493" s="1010"/>
      <c r="J493" s="78"/>
      <c r="K493" s="78"/>
      <c r="L493" s="78"/>
      <c r="M493" s="76"/>
      <c r="O493" s="3"/>
      <c r="P493" s="3"/>
      <c r="Q493" s="3"/>
      <c r="R493" s="3"/>
    </row>
    <row r="494" spans="1:18" ht="22.5" customHeight="1" x14ac:dyDescent="0.2">
      <c r="A494" s="1415"/>
      <c r="B494" s="1426" t="s">
        <v>1917</v>
      </c>
      <c r="C494" s="1427" t="s">
        <v>1918</v>
      </c>
      <c r="D494" s="1400" t="s">
        <v>7</v>
      </c>
      <c r="E494" s="1469" t="s">
        <v>20</v>
      </c>
      <c r="F494" s="820" t="s">
        <v>1116</v>
      </c>
      <c r="G494" s="1468" t="s">
        <v>1224</v>
      </c>
      <c r="H494" s="1498" t="s">
        <v>1919</v>
      </c>
      <c r="I494" s="248">
        <v>2018</v>
      </c>
      <c r="J494" s="78"/>
      <c r="K494" s="78"/>
      <c r="L494" s="78"/>
      <c r="M494" s="76"/>
      <c r="O494" s="3"/>
      <c r="P494" s="3"/>
      <c r="Q494" s="3"/>
      <c r="R494" s="3"/>
    </row>
    <row r="495" spans="1:18" ht="22.5" customHeight="1" x14ac:dyDescent="0.2">
      <c r="A495" s="1415"/>
      <c r="B495" s="1426"/>
      <c r="C495" s="1427"/>
      <c r="D495" s="1400"/>
      <c r="E495" s="1469"/>
      <c r="F495" s="820" t="s">
        <v>1193</v>
      </c>
      <c r="G495" s="1468"/>
      <c r="H495" s="1495"/>
      <c r="I495" s="248"/>
      <c r="J495" s="78"/>
      <c r="K495" s="78"/>
      <c r="L495" s="78"/>
      <c r="M495" s="76"/>
      <c r="O495" s="3"/>
      <c r="P495" s="3"/>
      <c r="Q495" s="3"/>
      <c r="R495" s="3"/>
    </row>
    <row r="496" spans="1:18" ht="22.5" customHeight="1" x14ac:dyDescent="0.2">
      <c r="A496" s="1415"/>
      <c r="B496" s="1426"/>
      <c r="C496" s="1427"/>
      <c r="D496" s="1400"/>
      <c r="E496" s="1469"/>
      <c r="F496" s="820" t="s">
        <v>1158</v>
      </c>
      <c r="G496" s="1468"/>
      <c r="H496" s="1496"/>
      <c r="I496" s="75"/>
      <c r="J496" s="78"/>
      <c r="K496" s="78"/>
      <c r="L496" s="78"/>
      <c r="M496" s="76"/>
      <c r="O496" s="3"/>
      <c r="P496" s="3"/>
      <c r="Q496" s="3"/>
      <c r="R496" s="3"/>
    </row>
    <row r="497" spans="1:18" ht="22.5" customHeight="1" x14ac:dyDescent="0.2">
      <c r="A497" s="1415"/>
      <c r="B497" s="1411" t="s">
        <v>1920</v>
      </c>
      <c r="C497" s="1414" t="s">
        <v>1921</v>
      </c>
      <c r="D497" s="1398" t="s">
        <v>7</v>
      </c>
      <c r="E497" s="1433" t="s">
        <v>20</v>
      </c>
      <c r="F497" s="820" t="s">
        <v>1116</v>
      </c>
      <c r="G497" s="1468" t="s">
        <v>1224</v>
      </c>
      <c r="H497" s="1501" t="s">
        <v>1919</v>
      </c>
      <c r="I497" s="248">
        <v>2018</v>
      </c>
      <c r="J497" s="78"/>
      <c r="K497" s="78"/>
      <c r="L497" s="78"/>
      <c r="M497" s="76"/>
      <c r="O497" s="3"/>
      <c r="P497" s="3"/>
      <c r="Q497" s="3"/>
      <c r="R497" s="3"/>
    </row>
    <row r="498" spans="1:18" ht="22.5" customHeight="1" x14ac:dyDescent="0.2">
      <c r="A498" s="1415"/>
      <c r="B498" s="1412"/>
      <c r="C498" s="1415"/>
      <c r="D498" s="1396"/>
      <c r="E498" s="1434"/>
      <c r="F498" s="820" t="s">
        <v>1193</v>
      </c>
      <c r="G498" s="1468"/>
      <c r="H498" s="1502"/>
      <c r="I498" s="248"/>
      <c r="J498" s="78"/>
      <c r="K498" s="78"/>
      <c r="L498" s="78"/>
      <c r="M498" s="76"/>
      <c r="O498" s="3"/>
      <c r="P498" s="3"/>
      <c r="Q498" s="3"/>
      <c r="R498" s="3"/>
    </row>
    <row r="499" spans="1:18" ht="22.5" customHeight="1" x14ac:dyDescent="0.2">
      <c r="A499" s="1415"/>
      <c r="B499" s="1413"/>
      <c r="C499" s="1416"/>
      <c r="D499" s="1399"/>
      <c r="E499" s="1435"/>
      <c r="F499" s="820" t="s">
        <v>1158</v>
      </c>
      <c r="G499" s="1468"/>
      <c r="H499" s="1503"/>
      <c r="I499" s="248"/>
      <c r="J499" s="78"/>
      <c r="K499" s="78"/>
      <c r="L499" s="78"/>
      <c r="M499" s="76"/>
      <c r="O499" s="3"/>
      <c r="P499" s="3"/>
      <c r="Q499" s="3"/>
      <c r="R499" s="3"/>
    </row>
    <row r="500" spans="1:18" ht="22.5" customHeight="1" x14ac:dyDescent="0.2">
      <c r="A500" s="1415"/>
      <c r="B500" s="1426" t="s">
        <v>381</v>
      </c>
      <c r="C500" s="1427" t="s">
        <v>380</v>
      </c>
      <c r="D500" s="1400" t="s">
        <v>7</v>
      </c>
      <c r="E500" s="1469" t="s">
        <v>20</v>
      </c>
      <c r="F500" s="820" t="s">
        <v>1116</v>
      </c>
      <c r="G500" s="1468" t="s">
        <v>1224</v>
      </c>
      <c r="H500" s="1498" t="s">
        <v>1922</v>
      </c>
      <c r="I500" s="248">
        <v>2018</v>
      </c>
      <c r="J500" s="78"/>
      <c r="K500" s="78"/>
      <c r="L500" s="78"/>
      <c r="M500" s="76"/>
      <c r="O500" s="3"/>
      <c r="P500" s="3"/>
      <c r="Q500" s="3"/>
      <c r="R500" s="3"/>
    </row>
    <row r="501" spans="1:18" ht="22.5" customHeight="1" x14ac:dyDescent="0.2">
      <c r="A501" s="1415"/>
      <c r="B501" s="1426"/>
      <c r="C501" s="1427"/>
      <c r="D501" s="1400"/>
      <c r="E501" s="1469"/>
      <c r="F501" s="820" t="s">
        <v>1193</v>
      </c>
      <c r="G501" s="1468"/>
      <c r="H501" s="1495"/>
      <c r="I501" s="248"/>
      <c r="J501" s="78"/>
      <c r="K501" s="78"/>
      <c r="L501" s="78"/>
      <c r="M501" s="76"/>
      <c r="O501" s="3"/>
      <c r="P501" s="3"/>
      <c r="Q501" s="3"/>
      <c r="R501" s="3"/>
    </row>
    <row r="502" spans="1:18" ht="22.5" customHeight="1" x14ac:dyDescent="0.2">
      <c r="A502" s="1415"/>
      <c r="B502" s="1426"/>
      <c r="C502" s="1427"/>
      <c r="D502" s="1400"/>
      <c r="E502" s="1469"/>
      <c r="F502" s="820" t="s">
        <v>1158</v>
      </c>
      <c r="G502" s="1468"/>
      <c r="H502" s="1496"/>
      <c r="I502" s="248"/>
      <c r="J502" s="78"/>
      <c r="K502" s="78"/>
      <c r="L502" s="78"/>
      <c r="M502" s="76"/>
      <c r="O502" s="3"/>
      <c r="P502" s="3"/>
      <c r="Q502" s="3"/>
      <c r="R502" s="3"/>
    </row>
    <row r="503" spans="1:18" ht="22.5" customHeight="1" x14ac:dyDescent="0.2">
      <c r="A503" s="1415"/>
      <c r="B503" s="1426" t="s">
        <v>382</v>
      </c>
      <c r="C503" s="1427" t="s">
        <v>1923</v>
      </c>
      <c r="D503" s="1400" t="s">
        <v>28</v>
      </c>
      <c r="E503" s="1469" t="s">
        <v>16</v>
      </c>
      <c r="F503" s="820" t="s">
        <v>1361</v>
      </c>
      <c r="G503" s="1468" t="s">
        <v>1200</v>
      </c>
      <c r="H503" s="1499" t="s">
        <v>1924</v>
      </c>
      <c r="I503" s="248">
        <v>2018</v>
      </c>
      <c r="J503" s="78"/>
      <c r="K503" s="78"/>
      <c r="L503" s="78"/>
      <c r="M503" s="76"/>
      <c r="O503" s="3"/>
      <c r="P503" s="3"/>
      <c r="Q503" s="3"/>
      <c r="R503" s="3"/>
    </row>
    <row r="504" spans="1:18" ht="22.5" customHeight="1" x14ac:dyDescent="0.2">
      <c r="A504" s="1415"/>
      <c r="B504" s="1426"/>
      <c r="C504" s="1427"/>
      <c r="D504" s="1400"/>
      <c r="E504" s="1469"/>
      <c r="F504" s="820" t="s">
        <v>1162</v>
      </c>
      <c r="G504" s="1468"/>
      <c r="H504" s="1500"/>
      <c r="I504" s="248"/>
      <c r="J504" s="78"/>
      <c r="K504" s="78"/>
      <c r="L504" s="78"/>
      <c r="M504" s="76"/>
      <c r="O504" s="3"/>
      <c r="P504" s="3"/>
      <c r="Q504" s="3"/>
      <c r="R504" s="3"/>
    </row>
    <row r="505" spans="1:18" ht="22.5" customHeight="1" x14ac:dyDescent="0.2">
      <c r="A505" s="1415"/>
      <c r="B505" s="1411" t="s">
        <v>1925</v>
      </c>
      <c r="C505" s="1414" t="s">
        <v>1926</v>
      </c>
      <c r="D505" s="1398" t="s">
        <v>28</v>
      </c>
      <c r="E505" s="1433" t="s">
        <v>328</v>
      </c>
      <c r="F505" s="820" t="s">
        <v>1361</v>
      </c>
      <c r="G505" s="1468" t="s">
        <v>1200</v>
      </c>
      <c r="H505" s="1499" t="s">
        <v>1927</v>
      </c>
      <c r="I505" s="248">
        <v>2018</v>
      </c>
      <c r="J505" s="78"/>
      <c r="K505" s="78"/>
      <c r="L505" s="78"/>
      <c r="M505" s="76"/>
      <c r="O505" s="3"/>
      <c r="P505" s="3"/>
      <c r="Q505" s="3"/>
      <c r="R505" s="3"/>
    </row>
    <row r="506" spans="1:18" ht="22.5" customHeight="1" x14ac:dyDescent="0.2">
      <c r="A506" s="1415"/>
      <c r="B506" s="1413"/>
      <c r="C506" s="1416"/>
      <c r="D506" s="1399"/>
      <c r="E506" s="1435"/>
      <c r="F506" s="820" t="s">
        <v>1162</v>
      </c>
      <c r="G506" s="1468"/>
      <c r="H506" s="1500"/>
      <c r="I506" s="248"/>
      <c r="J506" s="78"/>
      <c r="K506" s="78"/>
      <c r="L506" s="78"/>
      <c r="M506" s="76"/>
      <c r="O506" s="3"/>
      <c r="P506" s="3"/>
      <c r="Q506" s="3"/>
      <c r="R506" s="3"/>
    </row>
    <row r="507" spans="1:18" ht="23.25" customHeight="1" x14ac:dyDescent="0.2">
      <c r="A507" s="1415"/>
      <c r="B507" s="1411" t="s">
        <v>1928</v>
      </c>
      <c r="C507" s="1414" t="s">
        <v>1929</v>
      </c>
      <c r="D507" s="1398" t="s">
        <v>46</v>
      </c>
      <c r="E507" s="1433" t="s">
        <v>328</v>
      </c>
      <c r="F507" s="820" t="s">
        <v>1116</v>
      </c>
      <c r="G507" s="1433" t="s">
        <v>1200</v>
      </c>
      <c r="H507" s="1499" t="s">
        <v>1471</v>
      </c>
      <c r="I507" s="1011"/>
      <c r="J507" s="78"/>
      <c r="K507" s="78"/>
      <c r="L507" s="78"/>
      <c r="M507" s="76"/>
      <c r="O507" s="3"/>
      <c r="P507" s="3"/>
      <c r="Q507" s="3"/>
      <c r="R507" s="3"/>
    </row>
    <row r="508" spans="1:18" ht="23.25" customHeight="1" x14ac:dyDescent="0.2">
      <c r="A508" s="1415"/>
      <c r="B508" s="1412"/>
      <c r="C508" s="1415"/>
      <c r="D508" s="1396"/>
      <c r="E508" s="1434"/>
      <c r="F508" s="820" t="s">
        <v>1905</v>
      </c>
      <c r="G508" s="1434"/>
      <c r="H508" s="1506"/>
      <c r="I508" s="1011"/>
      <c r="J508" s="78"/>
      <c r="K508" s="78"/>
      <c r="L508" s="78"/>
      <c r="M508" s="76"/>
      <c r="O508" s="3"/>
      <c r="P508" s="3"/>
      <c r="Q508" s="3"/>
      <c r="R508" s="3"/>
    </row>
    <row r="509" spans="1:18" ht="23.25" customHeight="1" x14ac:dyDescent="0.2">
      <c r="A509" s="1415"/>
      <c r="B509" s="1413"/>
      <c r="C509" s="1416"/>
      <c r="D509" s="1399"/>
      <c r="E509" s="1435"/>
      <c r="F509" s="820" t="s">
        <v>1158</v>
      </c>
      <c r="G509" s="1435"/>
      <c r="H509" s="1500"/>
      <c r="I509" s="1011"/>
      <c r="J509" s="78"/>
      <c r="K509" s="78"/>
      <c r="L509" s="78"/>
      <c r="M509" s="76"/>
      <c r="O509" s="3"/>
      <c r="P509" s="3"/>
      <c r="Q509" s="3"/>
      <c r="R509" s="3"/>
    </row>
    <row r="510" spans="1:18" ht="20.25" customHeight="1" x14ac:dyDescent="0.2">
      <c r="A510" s="1415"/>
      <c r="B510" s="1411" t="s">
        <v>1930</v>
      </c>
      <c r="C510" s="1414" t="s">
        <v>1931</v>
      </c>
      <c r="D510" s="1398" t="s">
        <v>46</v>
      </c>
      <c r="E510" s="1433" t="s">
        <v>328</v>
      </c>
      <c r="F510" s="820" t="s">
        <v>1160</v>
      </c>
      <c r="G510" s="1433" t="s">
        <v>1200</v>
      </c>
      <c r="H510" s="1499" t="s">
        <v>1471</v>
      </c>
      <c r="I510" s="1011"/>
      <c r="J510" s="78"/>
      <c r="K510" s="78"/>
      <c r="L510" s="78"/>
      <c r="M510" s="76"/>
      <c r="O510" s="3"/>
      <c r="P510" s="3"/>
      <c r="Q510" s="3"/>
      <c r="R510" s="3"/>
    </row>
    <row r="511" spans="1:18" ht="22.5" customHeight="1" x14ac:dyDescent="0.2">
      <c r="A511" s="1415"/>
      <c r="B511" s="1412"/>
      <c r="C511" s="1415"/>
      <c r="D511" s="1396"/>
      <c r="E511" s="1434"/>
      <c r="F511" s="820" t="s">
        <v>1786</v>
      </c>
      <c r="G511" s="1434"/>
      <c r="H511" s="1506"/>
      <c r="I511" s="1011"/>
      <c r="J511" s="78"/>
      <c r="K511" s="78"/>
      <c r="L511" s="78"/>
      <c r="M511" s="76"/>
      <c r="O511" s="3"/>
      <c r="P511" s="3"/>
      <c r="Q511" s="3"/>
      <c r="R511" s="3"/>
    </row>
    <row r="512" spans="1:18" ht="26.25" customHeight="1" x14ac:dyDescent="0.2">
      <c r="A512" s="1415"/>
      <c r="B512" s="1413"/>
      <c r="C512" s="1416"/>
      <c r="D512" s="1399"/>
      <c r="E512" s="1435"/>
      <c r="F512" s="820" t="s">
        <v>1158</v>
      </c>
      <c r="G512" s="1435"/>
      <c r="H512" s="1500"/>
      <c r="I512" s="1011"/>
      <c r="J512" s="78"/>
      <c r="K512" s="78"/>
      <c r="L512" s="78"/>
      <c r="M512" s="76"/>
      <c r="O512" s="3"/>
      <c r="P512" s="3"/>
      <c r="Q512" s="3"/>
      <c r="R512" s="3"/>
    </row>
    <row r="513" spans="1:18" ht="34.5" customHeight="1" x14ac:dyDescent="0.2">
      <c r="A513" s="1415"/>
      <c r="B513" s="1411" t="s">
        <v>1932</v>
      </c>
      <c r="C513" s="1414" t="s">
        <v>1933</v>
      </c>
      <c r="D513" s="1398" t="s">
        <v>46</v>
      </c>
      <c r="E513" s="1433" t="s">
        <v>328</v>
      </c>
      <c r="F513" s="820" t="s">
        <v>1160</v>
      </c>
      <c r="G513" s="1433" t="s">
        <v>1200</v>
      </c>
      <c r="H513" s="1499" t="s">
        <v>1471</v>
      </c>
      <c r="I513" s="1011"/>
      <c r="J513" s="78"/>
      <c r="K513" s="78"/>
      <c r="L513" s="78"/>
      <c r="M513" s="76"/>
      <c r="O513" s="3"/>
      <c r="P513" s="3"/>
      <c r="Q513" s="3"/>
      <c r="R513" s="3"/>
    </row>
    <row r="514" spans="1:18" ht="34.5" customHeight="1" x14ac:dyDescent="0.2">
      <c r="A514" s="1415"/>
      <c r="B514" s="1412"/>
      <c r="C514" s="1415"/>
      <c r="D514" s="1396"/>
      <c r="E514" s="1434"/>
      <c r="F514" s="820" t="s">
        <v>1786</v>
      </c>
      <c r="G514" s="1434"/>
      <c r="H514" s="1506"/>
      <c r="I514" s="1011"/>
      <c r="J514" s="78"/>
      <c r="K514" s="78"/>
      <c r="L514" s="78"/>
      <c r="M514" s="76"/>
      <c r="O514" s="3"/>
      <c r="P514" s="3"/>
      <c r="Q514" s="3"/>
      <c r="R514" s="3"/>
    </row>
    <row r="515" spans="1:18" ht="34.5" customHeight="1" x14ac:dyDescent="0.2">
      <c r="A515" s="1415"/>
      <c r="B515" s="1413"/>
      <c r="C515" s="1416"/>
      <c r="D515" s="1399"/>
      <c r="E515" s="1435"/>
      <c r="F515" s="820" t="s">
        <v>1158</v>
      </c>
      <c r="G515" s="1435"/>
      <c r="H515" s="1500"/>
      <c r="I515" s="1011"/>
      <c r="J515" s="78"/>
      <c r="K515" s="78"/>
      <c r="L515" s="78"/>
      <c r="M515" s="76"/>
      <c r="O515" s="3"/>
      <c r="P515" s="3"/>
      <c r="Q515" s="3"/>
      <c r="R515" s="3"/>
    </row>
    <row r="516" spans="1:18" ht="23.25" customHeight="1" x14ac:dyDescent="0.2">
      <c r="A516" s="1415"/>
      <c r="B516" s="1426" t="s">
        <v>1934</v>
      </c>
      <c r="C516" s="1427" t="s">
        <v>1935</v>
      </c>
      <c r="D516" s="1400" t="s">
        <v>46</v>
      </c>
      <c r="E516" s="1469" t="s">
        <v>328</v>
      </c>
      <c r="F516" s="820" t="s">
        <v>1116</v>
      </c>
      <c r="G516" s="1469" t="s">
        <v>1200</v>
      </c>
      <c r="H516" s="1498" t="s">
        <v>1471</v>
      </c>
      <c r="I516" s="1011"/>
      <c r="J516" s="78"/>
      <c r="K516" s="78"/>
      <c r="L516" s="78"/>
      <c r="M516" s="76"/>
      <c r="O516" s="3"/>
      <c r="P516" s="3"/>
      <c r="Q516" s="3"/>
      <c r="R516" s="3"/>
    </row>
    <row r="517" spans="1:18" ht="23.25" customHeight="1" x14ac:dyDescent="0.2">
      <c r="A517" s="1415"/>
      <c r="B517" s="1426"/>
      <c r="C517" s="1427"/>
      <c r="D517" s="1400"/>
      <c r="E517" s="1469"/>
      <c r="F517" s="820" t="s">
        <v>1905</v>
      </c>
      <c r="G517" s="1469"/>
      <c r="H517" s="1495"/>
      <c r="I517" s="1011"/>
      <c r="J517" s="78"/>
      <c r="K517" s="78"/>
      <c r="L517" s="78"/>
      <c r="M517" s="76"/>
      <c r="O517" s="3"/>
      <c r="P517" s="3"/>
      <c r="Q517" s="3"/>
      <c r="R517" s="3"/>
    </row>
    <row r="518" spans="1:18" ht="23.25" customHeight="1" x14ac:dyDescent="0.2">
      <c r="A518" s="1416"/>
      <c r="B518" s="1426"/>
      <c r="C518" s="1427"/>
      <c r="D518" s="1400"/>
      <c r="E518" s="1469"/>
      <c r="F518" s="820" t="s">
        <v>1795</v>
      </c>
      <c r="G518" s="1469"/>
      <c r="H518" s="1496"/>
      <c r="I518" s="1011"/>
      <c r="J518" s="78"/>
      <c r="K518" s="78"/>
      <c r="L518" s="78"/>
      <c r="M518" s="76"/>
      <c r="O518" s="3"/>
      <c r="P518" s="3"/>
      <c r="Q518" s="3"/>
      <c r="R518" s="3"/>
    </row>
    <row r="519" spans="1:18" s="81" customFormat="1" ht="18" customHeight="1" x14ac:dyDescent="0.2">
      <c r="A519" s="1507" t="s">
        <v>85</v>
      </c>
      <c r="B519" s="1508"/>
      <c r="C519" s="1508"/>
      <c r="D519" s="1508"/>
      <c r="E519" s="1508"/>
      <c r="F519" s="1508"/>
      <c r="G519" s="1508"/>
      <c r="H519" s="1508"/>
      <c r="I519" s="1508"/>
      <c r="J519" s="1508"/>
      <c r="K519" s="1508"/>
      <c r="L519" s="1508"/>
      <c r="M519" s="1509"/>
      <c r="N519" s="21" t="s">
        <v>1411</v>
      </c>
    </row>
    <row r="520" spans="1:18" ht="30" customHeight="1" x14ac:dyDescent="0.2">
      <c r="A520" s="1414" t="s">
        <v>86</v>
      </c>
      <c r="B520" s="1427" t="s">
        <v>1936</v>
      </c>
      <c r="C520" s="1427" t="s">
        <v>1937</v>
      </c>
      <c r="D520" s="1400" t="s">
        <v>23</v>
      </c>
      <c r="E520" s="1408" t="s">
        <v>1938</v>
      </c>
      <c r="F520" s="806" t="s">
        <v>1939</v>
      </c>
      <c r="G520" s="1408" t="s">
        <v>1161</v>
      </c>
      <c r="H520" s="1427" t="s">
        <v>1940</v>
      </c>
      <c r="I520" s="82"/>
      <c r="J520" s="814">
        <v>2600</v>
      </c>
      <c r="K520" s="815">
        <v>2700</v>
      </c>
      <c r="L520" s="815"/>
      <c r="M520" s="45"/>
      <c r="N520" s="21" t="s">
        <v>1411</v>
      </c>
    </row>
    <row r="521" spans="1:18" ht="27" customHeight="1" x14ac:dyDescent="0.2">
      <c r="A521" s="1415"/>
      <c r="B521" s="1427"/>
      <c r="C521" s="1427"/>
      <c r="D521" s="1400"/>
      <c r="E521" s="1408"/>
      <c r="F521" s="806" t="s">
        <v>1941</v>
      </c>
      <c r="G521" s="1408"/>
      <c r="H521" s="1427"/>
      <c r="I521" s="82"/>
      <c r="J521" s="814"/>
      <c r="K521" s="815"/>
      <c r="L521" s="815"/>
      <c r="M521" s="45"/>
    </row>
    <row r="522" spans="1:18" ht="29.25" customHeight="1" x14ac:dyDescent="0.2">
      <c r="A522" s="1415"/>
      <c r="B522" s="1427" t="s">
        <v>1942</v>
      </c>
      <c r="C522" s="1427" t="s">
        <v>1943</v>
      </c>
      <c r="D522" s="1400" t="s">
        <v>23</v>
      </c>
      <c r="E522" s="1408" t="s">
        <v>1938</v>
      </c>
      <c r="F522" s="806" t="s">
        <v>1939</v>
      </c>
      <c r="G522" s="1408" t="s">
        <v>1161</v>
      </c>
      <c r="H522" s="1427" t="s">
        <v>1940</v>
      </c>
      <c r="I522" s="82"/>
      <c r="J522" s="814">
        <v>1530</v>
      </c>
      <c r="K522" s="815"/>
      <c r="L522" s="815">
        <v>1630</v>
      </c>
      <c r="M522" s="45"/>
      <c r="N522" s="21" t="s">
        <v>1411</v>
      </c>
    </row>
    <row r="523" spans="1:18" ht="21.75" customHeight="1" x14ac:dyDescent="0.2">
      <c r="A523" s="1415"/>
      <c r="B523" s="1427"/>
      <c r="C523" s="1427"/>
      <c r="D523" s="1400"/>
      <c r="E523" s="1408"/>
      <c r="F523" s="806" t="s">
        <v>1941</v>
      </c>
      <c r="G523" s="1408"/>
      <c r="H523" s="1427"/>
      <c r="I523" s="82"/>
      <c r="J523" s="814"/>
      <c r="K523" s="815"/>
      <c r="L523" s="815"/>
      <c r="M523" s="45"/>
    </row>
    <row r="524" spans="1:18" ht="31.5" customHeight="1" x14ac:dyDescent="0.2">
      <c r="A524" s="1415"/>
      <c r="B524" s="1427" t="s">
        <v>1944</v>
      </c>
      <c r="C524" s="1427" t="s">
        <v>1945</v>
      </c>
      <c r="D524" s="1400" t="s">
        <v>23</v>
      </c>
      <c r="E524" s="1408" t="s">
        <v>1938</v>
      </c>
      <c r="F524" s="806" t="s">
        <v>1939</v>
      </c>
      <c r="G524" s="1408" t="s">
        <v>1159</v>
      </c>
      <c r="H524" s="1427" t="s">
        <v>1946</v>
      </c>
      <c r="I524" s="82"/>
      <c r="J524" s="814">
        <v>1510</v>
      </c>
      <c r="K524" s="815"/>
      <c r="L524" s="815"/>
      <c r="M524" s="45"/>
      <c r="N524" s="21" t="s">
        <v>1411</v>
      </c>
    </row>
    <row r="525" spans="1:18" ht="21" customHeight="1" x14ac:dyDescent="0.2">
      <c r="A525" s="1415"/>
      <c r="B525" s="1427"/>
      <c r="C525" s="1427"/>
      <c r="D525" s="1400"/>
      <c r="E525" s="1408"/>
      <c r="F525" s="806" t="s">
        <v>1941</v>
      </c>
      <c r="G525" s="1408"/>
      <c r="H525" s="1427"/>
      <c r="I525" s="82"/>
      <c r="J525" s="814"/>
      <c r="K525" s="815"/>
      <c r="L525" s="815"/>
      <c r="M525" s="45"/>
    </row>
    <row r="526" spans="1:18" ht="23.25" customHeight="1" x14ac:dyDescent="0.2">
      <c r="A526" s="1415"/>
      <c r="B526" s="1427" t="s">
        <v>1947</v>
      </c>
      <c r="C526" s="1427" t="s">
        <v>1948</v>
      </c>
      <c r="D526" s="1400" t="s">
        <v>23</v>
      </c>
      <c r="E526" s="1408" t="s">
        <v>1938</v>
      </c>
      <c r="F526" s="806" t="s">
        <v>1939</v>
      </c>
      <c r="G526" s="1408" t="s">
        <v>1224</v>
      </c>
      <c r="H526" s="1427" t="s">
        <v>1940</v>
      </c>
      <c r="I526" s="82"/>
      <c r="J526" s="814">
        <v>2000</v>
      </c>
      <c r="K526" s="815"/>
      <c r="L526" s="815"/>
      <c r="M526" s="45"/>
      <c r="N526" s="21" t="s">
        <v>1411</v>
      </c>
    </row>
    <row r="527" spans="1:18" ht="23.25" customHeight="1" x14ac:dyDescent="0.2">
      <c r="A527" s="1415"/>
      <c r="B527" s="1427"/>
      <c r="C527" s="1427"/>
      <c r="D527" s="1400"/>
      <c r="E527" s="1408"/>
      <c r="F527" s="806" t="s">
        <v>1941</v>
      </c>
      <c r="G527" s="1408"/>
      <c r="H527" s="1427"/>
      <c r="I527" s="82"/>
      <c r="J527" s="814"/>
      <c r="K527" s="815"/>
      <c r="L527" s="815"/>
      <c r="M527" s="45"/>
    </row>
    <row r="528" spans="1:18" ht="32.25" customHeight="1" x14ac:dyDescent="0.2">
      <c r="A528" s="1415"/>
      <c r="B528" s="1427" t="s">
        <v>1949</v>
      </c>
      <c r="C528" s="1427" t="s">
        <v>1950</v>
      </c>
      <c r="D528" s="1400" t="s">
        <v>1951</v>
      </c>
      <c r="E528" s="1469" t="s">
        <v>1952</v>
      </c>
      <c r="F528" s="820" t="s">
        <v>1939</v>
      </c>
      <c r="G528" s="821" t="s">
        <v>1953</v>
      </c>
      <c r="H528" s="1467" t="s">
        <v>1954</v>
      </c>
      <c r="I528" s="83"/>
      <c r="J528" s="814">
        <v>1300</v>
      </c>
      <c r="K528" s="815">
        <v>650</v>
      </c>
      <c r="L528" s="84"/>
      <c r="M528" s="45"/>
      <c r="N528" s="21" t="s">
        <v>1411</v>
      </c>
      <c r="O528" s="12"/>
    </row>
    <row r="529" spans="1:15" ht="28.5" customHeight="1" x14ac:dyDescent="0.2">
      <c r="A529" s="1415"/>
      <c r="B529" s="1427"/>
      <c r="C529" s="1427"/>
      <c r="D529" s="1400"/>
      <c r="E529" s="1469"/>
      <c r="F529" s="820" t="s">
        <v>1941</v>
      </c>
      <c r="G529" s="821" t="s">
        <v>1200</v>
      </c>
      <c r="H529" s="1467"/>
      <c r="I529" s="83"/>
      <c r="J529" s="814"/>
      <c r="K529" s="815"/>
      <c r="L529" s="84"/>
      <c r="M529" s="45"/>
      <c r="O529" s="12"/>
    </row>
    <row r="530" spans="1:15" ht="33.75" customHeight="1" x14ac:dyDescent="0.2">
      <c r="A530" s="1415"/>
      <c r="B530" s="806" t="s">
        <v>1955</v>
      </c>
      <c r="C530" s="839" t="s">
        <v>1956</v>
      </c>
      <c r="D530" s="801" t="s">
        <v>24</v>
      </c>
      <c r="E530" s="802" t="s">
        <v>25</v>
      </c>
      <c r="F530" s="806" t="s">
        <v>1779</v>
      </c>
      <c r="G530" s="801" t="s">
        <v>1957</v>
      </c>
      <c r="H530" s="806" t="s">
        <v>1958</v>
      </c>
      <c r="I530" s="82"/>
      <c r="J530" s="814">
        <v>80</v>
      </c>
      <c r="K530" s="815"/>
      <c r="L530" s="839"/>
      <c r="M530" s="46"/>
      <c r="N530" s="21" t="s">
        <v>1411</v>
      </c>
    </row>
    <row r="531" spans="1:15" ht="33.75" customHeight="1" x14ac:dyDescent="0.2">
      <c r="A531" s="1415"/>
      <c r="B531" s="806" t="s">
        <v>1959</v>
      </c>
      <c r="C531" s="839" t="s">
        <v>1960</v>
      </c>
      <c r="D531" s="801" t="s">
        <v>24</v>
      </c>
      <c r="E531" s="802" t="s">
        <v>25</v>
      </c>
      <c r="F531" s="806" t="s">
        <v>1779</v>
      </c>
      <c r="G531" s="801" t="s">
        <v>1961</v>
      </c>
      <c r="H531" s="806" t="s">
        <v>1958</v>
      </c>
      <c r="I531" s="82"/>
      <c r="J531" s="814">
        <v>15</v>
      </c>
      <c r="K531" s="815"/>
      <c r="L531" s="839"/>
      <c r="M531" s="46"/>
    </row>
    <row r="532" spans="1:15" ht="33.75" customHeight="1" x14ac:dyDescent="0.2">
      <c r="A532" s="1415"/>
      <c r="B532" s="806" t="s">
        <v>1962</v>
      </c>
      <c r="C532" s="839" t="s">
        <v>1963</v>
      </c>
      <c r="D532" s="801" t="s">
        <v>24</v>
      </c>
      <c r="E532" s="802" t="s">
        <v>25</v>
      </c>
      <c r="F532" s="806" t="s">
        <v>1779</v>
      </c>
      <c r="G532" s="801" t="s">
        <v>1964</v>
      </c>
      <c r="H532" s="806" t="s">
        <v>1958</v>
      </c>
      <c r="I532" s="82"/>
      <c r="J532" s="814">
        <v>10</v>
      </c>
      <c r="K532" s="815"/>
      <c r="L532" s="839"/>
      <c r="M532" s="46"/>
    </row>
    <row r="533" spans="1:15" ht="33.75" customHeight="1" x14ac:dyDescent="0.2">
      <c r="A533" s="1415"/>
      <c r="B533" s="806" t="s">
        <v>1965</v>
      </c>
      <c r="C533" s="839" t="s">
        <v>1966</v>
      </c>
      <c r="D533" s="801" t="s">
        <v>24</v>
      </c>
      <c r="E533" s="802" t="s">
        <v>25</v>
      </c>
      <c r="F533" s="806" t="s">
        <v>1779</v>
      </c>
      <c r="G533" s="801" t="s">
        <v>1964</v>
      </c>
      <c r="H533" s="806" t="s">
        <v>1958</v>
      </c>
      <c r="I533" s="82"/>
      <c r="J533" s="814">
        <v>7</v>
      </c>
      <c r="K533" s="815"/>
      <c r="L533" s="839"/>
      <c r="M533" s="46"/>
    </row>
    <row r="534" spans="1:15" ht="33.75" customHeight="1" x14ac:dyDescent="0.2">
      <c r="A534" s="1415"/>
      <c r="B534" s="806" t="s">
        <v>1967</v>
      </c>
      <c r="C534" s="839" t="s">
        <v>1968</v>
      </c>
      <c r="D534" s="801" t="s">
        <v>24</v>
      </c>
      <c r="E534" s="802" t="s">
        <v>25</v>
      </c>
      <c r="F534" s="806" t="s">
        <v>1779</v>
      </c>
      <c r="G534" s="801" t="s">
        <v>1964</v>
      </c>
      <c r="H534" s="806" t="s">
        <v>1958</v>
      </c>
      <c r="I534" s="82"/>
      <c r="J534" s="814">
        <v>7</v>
      </c>
      <c r="K534" s="815"/>
      <c r="L534" s="839"/>
      <c r="M534" s="46"/>
    </row>
    <row r="535" spans="1:15" ht="33.75" customHeight="1" x14ac:dyDescent="0.2">
      <c r="A535" s="1415"/>
      <c r="B535" s="806" t="s">
        <v>198</v>
      </c>
      <c r="C535" s="839" t="s">
        <v>1969</v>
      </c>
      <c r="D535" s="801" t="s">
        <v>24</v>
      </c>
      <c r="E535" s="802" t="s">
        <v>25</v>
      </c>
      <c r="F535" s="806" t="s">
        <v>1779</v>
      </c>
      <c r="G535" s="801" t="s">
        <v>1964</v>
      </c>
      <c r="H535" s="806" t="s">
        <v>1958</v>
      </c>
      <c r="I535" s="82"/>
      <c r="J535" s="814">
        <v>81</v>
      </c>
      <c r="K535" s="815"/>
      <c r="L535" s="839"/>
      <c r="M535" s="46"/>
    </row>
    <row r="536" spans="1:15" ht="35.25" customHeight="1" x14ac:dyDescent="0.2">
      <c r="A536" s="1415"/>
      <c r="B536" s="1427" t="s">
        <v>1970</v>
      </c>
      <c r="C536" s="1510" t="s">
        <v>1971</v>
      </c>
      <c r="D536" s="1400" t="s">
        <v>26</v>
      </c>
      <c r="E536" s="1408" t="s">
        <v>27</v>
      </c>
      <c r="F536" s="806" t="s">
        <v>1972</v>
      </c>
      <c r="G536" s="801" t="s">
        <v>1973</v>
      </c>
      <c r="H536" s="806" t="s">
        <v>1974</v>
      </c>
      <c r="I536" s="82"/>
      <c r="J536" s="85">
        <v>25</v>
      </c>
      <c r="K536" s="801"/>
      <c r="L536" s="801"/>
      <c r="M536" s="45"/>
      <c r="N536" s="21" t="s">
        <v>1411</v>
      </c>
    </row>
    <row r="537" spans="1:15" ht="27.75" customHeight="1" x14ac:dyDescent="0.2">
      <c r="A537" s="1415"/>
      <c r="B537" s="1427"/>
      <c r="C537" s="1510"/>
      <c r="D537" s="1400"/>
      <c r="E537" s="1408"/>
      <c r="F537" s="806" t="s">
        <v>1975</v>
      </c>
      <c r="G537" s="801" t="s">
        <v>1976</v>
      </c>
      <c r="H537" s="806" t="s">
        <v>1977</v>
      </c>
      <c r="I537" s="82"/>
      <c r="J537" s="85"/>
      <c r="K537" s="801"/>
      <c r="L537" s="801"/>
      <c r="M537" s="45"/>
    </row>
    <row r="538" spans="1:15" ht="33.75" customHeight="1" x14ac:dyDescent="0.2">
      <c r="A538" s="1415"/>
      <c r="B538" s="1427" t="s">
        <v>1978</v>
      </c>
      <c r="C538" s="1510" t="s">
        <v>1979</v>
      </c>
      <c r="D538" s="1400" t="s">
        <v>26</v>
      </c>
      <c r="E538" s="1408" t="s">
        <v>27</v>
      </c>
      <c r="F538" s="806" t="s">
        <v>1980</v>
      </c>
      <c r="G538" s="801" t="s">
        <v>1973</v>
      </c>
      <c r="H538" s="806" t="s">
        <v>1974</v>
      </c>
      <c r="I538" s="82"/>
      <c r="J538" s="85">
        <v>15</v>
      </c>
      <c r="K538" s="801"/>
      <c r="L538" s="801"/>
      <c r="M538" s="45"/>
      <c r="N538" s="21" t="s">
        <v>1411</v>
      </c>
    </row>
    <row r="539" spans="1:15" ht="33.75" customHeight="1" x14ac:dyDescent="0.2">
      <c r="A539" s="1415"/>
      <c r="B539" s="1427"/>
      <c r="C539" s="1510"/>
      <c r="D539" s="1400"/>
      <c r="E539" s="1408"/>
      <c r="F539" s="806" t="s">
        <v>1975</v>
      </c>
      <c r="G539" s="801" t="s">
        <v>1981</v>
      </c>
      <c r="H539" s="806" t="s">
        <v>1977</v>
      </c>
      <c r="I539" s="82"/>
      <c r="J539" s="85"/>
      <c r="K539" s="801"/>
      <c r="L539" s="801"/>
      <c r="M539" s="45"/>
    </row>
    <row r="540" spans="1:15" ht="30.75" customHeight="1" x14ac:dyDescent="0.2">
      <c r="A540" s="1415"/>
      <c r="B540" s="1427" t="s">
        <v>1982</v>
      </c>
      <c r="C540" s="1427" t="s">
        <v>1983</v>
      </c>
      <c r="D540" s="1400" t="s">
        <v>28</v>
      </c>
      <c r="E540" s="1408" t="s">
        <v>1984</v>
      </c>
      <c r="F540" s="806" t="s">
        <v>1985</v>
      </c>
      <c r="G540" s="801" t="s">
        <v>1558</v>
      </c>
      <c r="H540" s="1427" t="s">
        <v>1986</v>
      </c>
      <c r="I540" s="82"/>
      <c r="J540" s="814">
        <v>476.4</v>
      </c>
      <c r="K540" s="802"/>
      <c r="L540" s="802"/>
      <c r="M540" s="86"/>
    </row>
    <row r="541" spans="1:15" ht="30.75" customHeight="1" x14ac:dyDescent="0.2">
      <c r="A541" s="1415"/>
      <c r="B541" s="1427"/>
      <c r="C541" s="1427"/>
      <c r="D541" s="1400"/>
      <c r="E541" s="1408"/>
      <c r="F541" s="806" t="s">
        <v>1975</v>
      </c>
      <c r="G541" s="801" t="s">
        <v>1981</v>
      </c>
      <c r="H541" s="1427"/>
      <c r="I541" s="82"/>
      <c r="J541" s="814"/>
      <c r="K541" s="802"/>
      <c r="L541" s="802"/>
      <c r="M541" s="86"/>
    </row>
    <row r="542" spans="1:15" ht="35.25" customHeight="1" x14ac:dyDescent="0.2">
      <c r="A542" s="1415"/>
      <c r="B542" s="1427" t="s">
        <v>1987</v>
      </c>
      <c r="C542" s="1427" t="s">
        <v>1988</v>
      </c>
      <c r="D542" s="1400" t="s">
        <v>28</v>
      </c>
      <c r="E542" s="1408" t="s">
        <v>1984</v>
      </c>
      <c r="F542" s="806" t="s">
        <v>1989</v>
      </c>
      <c r="G542" s="801" t="s">
        <v>1990</v>
      </c>
      <c r="H542" s="806" t="s">
        <v>1991</v>
      </c>
      <c r="I542" s="82"/>
      <c r="J542" s="82">
        <v>3604.5</v>
      </c>
      <c r="K542" s="75"/>
      <c r="L542" s="802"/>
      <c r="M542" s="87"/>
      <c r="N542" s="21" t="s">
        <v>1411</v>
      </c>
    </row>
    <row r="543" spans="1:15" ht="35.25" customHeight="1" x14ac:dyDescent="0.2">
      <c r="A543" s="1415"/>
      <c r="B543" s="1427"/>
      <c r="C543" s="1427"/>
      <c r="D543" s="1400"/>
      <c r="E543" s="1408"/>
      <c r="F543" s="806" t="s">
        <v>1992</v>
      </c>
      <c r="G543" s="801" t="s">
        <v>1558</v>
      </c>
      <c r="H543" s="806" t="s">
        <v>1993</v>
      </c>
      <c r="I543" s="82"/>
      <c r="J543" s="82"/>
      <c r="K543" s="75"/>
      <c r="L543" s="802"/>
      <c r="M543" s="87"/>
    </row>
    <row r="544" spans="1:15" ht="35.25" customHeight="1" x14ac:dyDescent="0.2">
      <c r="A544" s="1415"/>
      <c r="B544" s="1427"/>
      <c r="C544" s="1427"/>
      <c r="D544" s="1400"/>
      <c r="E544" s="1408"/>
      <c r="F544" s="806" t="s">
        <v>1994</v>
      </c>
      <c r="G544" s="801" t="s">
        <v>1995</v>
      </c>
      <c r="H544" s="806" t="s">
        <v>1996</v>
      </c>
      <c r="I544" s="82"/>
      <c r="J544" s="82"/>
      <c r="K544" s="75"/>
      <c r="L544" s="802"/>
      <c r="M544" s="87"/>
    </row>
    <row r="545" spans="1:15" ht="31.5" customHeight="1" x14ac:dyDescent="0.2">
      <c r="A545" s="1415"/>
      <c r="B545" s="1427" t="s">
        <v>1997</v>
      </c>
      <c r="C545" s="1427" t="s">
        <v>1998</v>
      </c>
      <c r="D545" s="1400" t="s">
        <v>28</v>
      </c>
      <c r="E545" s="1408" t="s">
        <v>1984</v>
      </c>
      <c r="F545" s="806" t="s">
        <v>1999</v>
      </c>
      <c r="G545" s="801" t="s">
        <v>2000</v>
      </c>
      <c r="H545" s="1427" t="s">
        <v>2001</v>
      </c>
      <c r="I545" s="82"/>
      <c r="J545" s="88">
        <v>3773</v>
      </c>
      <c r="K545" s="802"/>
      <c r="L545" s="802"/>
      <c r="M545" s="87"/>
      <c r="N545" s="21" t="s">
        <v>1411</v>
      </c>
    </row>
    <row r="546" spans="1:15" ht="26.25" customHeight="1" x14ac:dyDescent="0.2">
      <c r="A546" s="1415"/>
      <c r="B546" s="1427"/>
      <c r="C546" s="1427"/>
      <c r="D546" s="1400"/>
      <c r="E546" s="1408"/>
      <c r="F546" s="806" t="s">
        <v>2002</v>
      </c>
      <c r="G546" s="801" t="s">
        <v>2003</v>
      </c>
      <c r="H546" s="1427"/>
      <c r="I546" s="82"/>
      <c r="J546" s="88"/>
      <c r="K546" s="802"/>
      <c r="L546" s="802"/>
      <c r="M546" s="87"/>
    </row>
    <row r="547" spans="1:15" ht="27.75" customHeight="1" x14ac:dyDescent="0.2">
      <c r="A547" s="1415"/>
      <c r="B547" s="1427"/>
      <c r="C547" s="1427"/>
      <c r="D547" s="1400"/>
      <c r="E547" s="1408"/>
      <c r="F547" s="806" t="s">
        <v>2004</v>
      </c>
      <c r="G547" s="801" t="s">
        <v>1995</v>
      </c>
      <c r="H547" s="1427"/>
      <c r="I547" s="82"/>
      <c r="J547" s="88"/>
      <c r="K547" s="802"/>
      <c r="L547" s="802"/>
      <c r="M547" s="87"/>
    </row>
    <row r="548" spans="1:15" ht="33.75" customHeight="1" x14ac:dyDescent="0.2">
      <c r="A548" s="1415"/>
      <c r="B548" s="1427" t="s">
        <v>2005</v>
      </c>
      <c r="C548" s="1427" t="s">
        <v>2006</v>
      </c>
      <c r="D548" s="1400" t="s">
        <v>28</v>
      </c>
      <c r="E548" s="1408" t="s">
        <v>1984</v>
      </c>
      <c r="F548" s="806" t="s">
        <v>2007</v>
      </c>
      <c r="G548" s="801" t="s">
        <v>1558</v>
      </c>
      <c r="H548" s="806" t="s">
        <v>2008</v>
      </c>
      <c r="I548" s="82"/>
      <c r="J548" s="814">
        <v>73.599999999999994</v>
      </c>
      <c r="K548" s="802"/>
      <c r="L548" s="802"/>
      <c r="M548" s="87"/>
    </row>
    <row r="549" spans="1:15" ht="26.25" customHeight="1" x14ac:dyDescent="0.2">
      <c r="A549" s="1415"/>
      <c r="B549" s="1427"/>
      <c r="C549" s="1427"/>
      <c r="D549" s="1400"/>
      <c r="E549" s="1408"/>
      <c r="F549" s="806" t="s">
        <v>1975</v>
      </c>
      <c r="G549" s="801" t="s">
        <v>1995</v>
      </c>
      <c r="H549" s="806" t="s">
        <v>2009</v>
      </c>
      <c r="I549" s="82"/>
      <c r="J549" s="814"/>
      <c r="K549" s="802"/>
      <c r="L549" s="802"/>
      <c r="M549" s="87"/>
    </row>
    <row r="550" spans="1:15" ht="26.25" customHeight="1" x14ac:dyDescent="0.2">
      <c r="A550" s="1415"/>
      <c r="B550" s="1427" t="s">
        <v>2010</v>
      </c>
      <c r="C550" s="1511" t="s">
        <v>2011</v>
      </c>
      <c r="D550" s="1400" t="s">
        <v>28</v>
      </c>
      <c r="E550" s="1512" t="s">
        <v>30</v>
      </c>
      <c r="F550" s="834" t="s">
        <v>2012</v>
      </c>
      <c r="G550" s="835" t="s">
        <v>2013</v>
      </c>
      <c r="H550" s="834" t="s">
        <v>2014</v>
      </c>
      <c r="I550" s="89"/>
      <c r="J550" s="42">
        <v>362</v>
      </c>
      <c r="K550" s="90"/>
      <c r="L550" s="801"/>
      <c r="M550" s="801"/>
      <c r="N550" s="21" t="s">
        <v>1411</v>
      </c>
    </row>
    <row r="551" spans="1:15" ht="26.25" customHeight="1" x14ac:dyDescent="0.2">
      <c r="A551" s="1415"/>
      <c r="B551" s="1427"/>
      <c r="C551" s="1511"/>
      <c r="D551" s="1400"/>
      <c r="E551" s="1512"/>
      <c r="F551" s="834" t="s">
        <v>1360</v>
      </c>
      <c r="G551" s="835" t="s">
        <v>1674</v>
      </c>
      <c r="H551" s="834" t="s">
        <v>2015</v>
      </c>
      <c r="I551" s="89"/>
      <c r="J551" s="42"/>
      <c r="K551" s="90"/>
      <c r="L551" s="801"/>
      <c r="M551" s="801"/>
    </row>
    <row r="552" spans="1:15" ht="26.25" customHeight="1" x14ac:dyDescent="0.2">
      <c r="A552" s="1415"/>
      <c r="B552" s="1427"/>
      <c r="C552" s="1511"/>
      <c r="D552" s="1400"/>
      <c r="E552" s="1512"/>
      <c r="F552" s="834" t="s">
        <v>2016</v>
      </c>
      <c r="G552" s="835" t="s">
        <v>1156</v>
      </c>
      <c r="H552" s="834" t="s">
        <v>2017</v>
      </c>
      <c r="I552" s="89"/>
      <c r="J552" s="42"/>
      <c r="K552" s="90"/>
      <c r="L552" s="801"/>
      <c r="M552" s="801"/>
    </row>
    <row r="553" spans="1:15" ht="25.5" customHeight="1" x14ac:dyDescent="0.2">
      <c r="A553" s="1415"/>
      <c r="B553" s="1427" t="s">
        <v>2018</v>
      </c>
      <c r="C553" s="1511" t="s">
        <v>2019</v>
      </c>
      <c r="D553" s="1400" t="s">
        <v>28</v>
      </c>
      <c r="E553" s="1512" t="s">
        <v>30</v>
      </c>
      <c r="F553" s="834" t="s">
        <v>2012</v>
      </c>
      <c r="G553" s="835" t="s">
        <v>1156</v>
      </c>
      <c r="H553" s="834" t="s">
        <v>2014</v>
      </c>
      <c r="I553" s="89"/>
      <c r="J553" s="42">
        <f>400+40</f>
        <v>440</v>
      </c>
      <c r="K553" s="90"/>
      <c r="L553" s="801"/>
      <c r="M553" s="801"/>
    </row>
    <row r="554" spans="1:15" ht="26.25" customHeight="1" x14ac:dyDescent="0.2">
      <c r="A554" s="1415"/>
      <c r="B554" s="1427"/>
      <c r="C554" s="1511"/>
      <c r="D554" s="1400"/>
      <c r="E554" s="1512"/>
      <c r="F554" s="834" t="s">
        <v>1360</v>
      </c>
      <c r="G554" s="835" t="s">
        <v>1226</v>
      </c>
      <c r="H554" s="834" t="s">
        <v>2015</v>
      </c>
      <c r="I554" s="89"/>
      <c r="J554" s="42"/>
      <c r="K554" s="91"/>
      <c r="L554" s="776"/>
      <c r="M554" s="92"/>
    </row>
    <row r="555" spans="1:15" ht="27" customHeight="1" x14ac:dyDescent="0.2">
      <c r="A555" s="1415"/>
      <c r="B555" s="1427"/>
      <c r="C555" s="1511"/>
      <c r="D555" s="1400"/>
      <c r="E555" s="1512"/>
      <c r="F555" s="834" t="s">
        <v>2020</v>
      </c>
      <c r="G555" s="835" t="s">
        <v>1224</v>
      </c>
      <c r="H555" s="834" t="s">
        <v>2017</v>
      </c>
      <c r="I555" s="89"/>
      <c r="J555" s="42"/>
      <c r="K555" s="91"/>
      <c r="L555" s="776"/>
      <c r="M555" s="92"/>
    </row>
    <row r="556" spans="1:15" ht="33.75" customHeight="1" x14ac:dyDescent="0.2">
      <c r="A556" s="1415"/>
      <c r="B556" s="1427" t="s">
        <v>2021</v>
      </c>
      <c r="C556" s="1427" t="s">
        <v>2022</v>
      </c>
      <c r="D556" s="1400" t="s">
        <v>28</v>
      </c>
      <c r="E556" s="1408" t="s">
        <v>30</v>
      </c>
      <c r="F556" s="806" t="s">
        <v>2023</v>
      </c>
      <c r="G556" s="801" t="s">
        <v>1227</v>
      </c>
      <c r="H556" s="1427" t="s">
        <v>2024</v>
      </c>
      <c r="I556" s="82"/>
      <c r="J556" s="814">
        <v>48</v>
      </c>
      <c r="K556" s="815"/>
      <c r="L556" s="815"/>
      <c r="M556" s="802"/>
    </row>
    <row r="557" spans="1:15" ht="33.75" customHeight="1" x14ac:dyDescent="0.2">
      <c r="A557" s="1415"/>
      <c r="B557" s="1427"/>
      <c r="C557" s="1427"/>
      <c r="D557" s="1400"/>
      <c r="E557" s="1408"/>
      <c r="F557" s="806" t="s">
        <v>2025</v>
      </c>
      <c r="G557" s="801" t="s">
        <v>1200</v>
      </c>
      <c r="H557" s="1427"/>
      <c r="I557" s="82"/>
      <c r="J557" s="814"/>
      <c r="K557" s="815"/>
      <c r="L557" s="815"/>
      <c r="M557" s="802"/>
    </row>
    <row r="558" spans="1:15" ht="27.75" customHeight="1" x14ac:dyDescent="0.2">
      <c r="A558" s="1415"/>
      <c r="B558" s="1427" t="s">
        <v>2026</v>
      </c>
      <c r="C558" s="1513" t="s">
        <v>2027</v>
      </c>
      <c r="D558" s="1512" t="s">
        <v>2028</v>
      </c>
      <c r="E558" s="1512" t="s">
        <v>2029</v>
      </c>
      <c r="F558" s="834" t="s">
        <v>1169</v>
      </c>
      <c r="G558" s="1514" t="s">
        <v>1113</v>
      </c>
      <c r="H558" s="1513" t="s">
        <v>2030</v>
      </c>
      <c r="I558" s="89"/>
      <c r="J558" s="88">
        <v>140</v>
      </c>
      <c r="K558" s="93"/>
      <c r="L558" s="884"/>
      <c r="M558" s="94"/>
      <c r="N558" s="1" t="s">
        <v>2031</v>
      </c>
      <c r="O558" s="12"/>
    </row>
    <row r="559" spans="1:15" ht="27.75" customHeight="1" x14ac:dyDescent="0.2">
      <c r="A559" s="1415"/>
      <c r="B559" s="1427"/>
      <c r="C559" s="1513"/>
      <c r="D559" s="1512"/>
      <c r="E559" s="1512"/>
      <c r="F559" s="834" t="s">
        <v>2032</v>
      </c>
      <c r="G559" s="1514"/>
      <c r="H559" s="1513"/>
      <c r="I559" s="95"/>
      <c r="J559" s="96"/>
      <c r="K559" s="782"/>
      <c r="L559" s="789"/>
      <c r="M559" s="97"/>
      <c r="N559" s="1"/>
      <c r="O559" s="12"/>
    </row>
    <row r="560" spans="1:15" ht="27.75" customHeight="1" x14ac:dyDescent="0.2">
      <c r="A560" s="1415"/>
      <c r="B560" s="1427"/>
      <c r="C560" s="1513"/>
      <c r="D560" s="1512"/>
      <c r="E560" s="1512"/>
      <c r="F560" s="834" t="s">
        <v>2033</v>
      </c>
      <c r="G560" s="1514" t="s">
        <v>1159</v>
      </c>
      <c r="H560" s="1513"/>
      <c r="I560" s="95"/>
      <c r="J560" s="96"/>
      <c r="K560" s="782"/>
      <c r="L560" s="789"/>
      <c r="M560" s="97"/>
      <c r="N560" s="1"/>
      <c r="O560" s="12"/>
    </row>
    <row r="561" spans="1:18" ht="27.75" customHeight="1" x14ac:dyDescent="0.2">
      <c r="A561" s="1415"/>
      <c r="B561" s="1427"/>
      <c r="C561" s="1513"/>
      <c r="D561" s="1512"/>
      <c r="E561" s="1512"/>
      <c r="F561" s="834" t="s">
        <v>1180</v>
      </c>
      <c r="G561" s="1514"/>
      <c r="H561" s="1513"/>
      <c r="I561" s="95"/>
      <c r="J561" s="96"/>
      <c r="K561" s="782"/>
      <c r="L561" s="789"/>
      <c r="M561" s="97"/>
      <c r="N561" s="1"/>
      <c r="O561" s="12"/>
    </row>
    <row r="562" spans="1:18" ht="24.75" customHeight="1" x14ac:dyDescent="0.2">
      <c r="A562" s="1415"/>
      <c r="B562" s="1427" t="s">
        <v>2034</v>
      </c>
      <c r="C562" s="1513" t="s">
        <v>2035</v>
      </c>
      <c r="D562" s="1512" t="s">
        <v>2028</v>
      </c>
      <c r="E562" s="1512" t="s">
        <v>2029</v>
      </c>
      <c r="F562" s="834" t="s">
        <v>1169</v>
      </c>
      <c r="G562" s="1514" t="s">
        <v>1113</v>
      </c>
      <c r="H562" s="1513" t="s">
        <v>2036</v>
      </c>
      <c r="I562" s="89"/>
      <c r="J562" s="88">
        <v>150</v>
      </c>
      <c r="K562" s="802"/>
      <c r="L562" s="802"/>
      <c r="M562" s="802"/>
      <c r="N562" s="1" t="s">
        <v>2031</v>
      </c>
      <c r="O562" s="12">
        <f>SUM(J520:J562)</f>
        <v>18247.5</v>
      </c>
      <c r="P562" s="12">
        <f>SUM(K520:K562)</f>
        <v>3350</v>
      </c>
      <c r="Q562" s="12">
        <f>SUM(L520:L562)</f>
        <v>1630</v>
      </c>
      <c r="R562" s="12">
        <f>SUM(M520:M562)</f>
        <v>0</v>
      </c>
    </row>
    <row r="563" spans="1:18" ht="24.75" customHeight="1" x14ac:dyDescent="0.2">
      <c r="A563" s="1415"/>
      <c r="B563" s="1427"/>
      <c r="C563" s="1513"/>
      <c r="D563" s="1512"/>
      <c r="E563" s="1512"/>
      <c r="F563" s="834" t="s">
        <v>2032</v>
      </c>
      <c r="G563" s="1514"/>
      <c r="H563" s="1513"/>
      <c r="I563" s="89"/>
      <c r="J563" s="88"/>
      <c r="K563" s="802"/>
      <c r="L563" s="802"/>
      <c r="M563" s="802"/>
      <c r="N563" s="1"/>
      <c r="O563" s="12"/>
    </row>
    <row r="564" spans="1:18" ht="24.75" customHeight="1" x14ac:dyDescent="0.2">
      <c r="A564" s="1415"/>
      <c r="B564" s="1427"/>
      <c r="C564" s="1513"/>
      <c r="D564" s="1512"/>
      <c r="E564" s="1512"/>
      <c r="F564" s="834" t="s">
        <v>2033</v>
      </c>
      <c r="G564" s="1514" t="s">
        <v>1159</v>
      </c>
      <c r="H564" s="1513"/>
      <c r="I564" s="89"/>
      <c r="J564" s="88"/>
      <c r="K564" s="802"/>
      <c r="L564" s="802"/>
      <c r="M564" s="802"/>
      <c r="N564" s="1"/>
      <c r="O564" s="12"/>
    </row>
    <row r="565" spans="1:18" ht="24.75" customHeight="1" x14ac:dyDescent="0.2">
      <c r="A565" s="1415"/>
      <c r="B565" s="1427"/>
      <c r="C565" s="1513"/>
      <c r="D565" s="1512"/>
      <c r="E565" s="1512"/>
      <c r="F565" s="834" t="s">
        <v>1180</v>
      </c>
      <c r="G565" s="1514"/>
      <c r="H565" s="1513"/>
      <c r="I565" s="89"/>
      <c r="J565" s="88"/>
      <c r="K565" s="802"/>
      <c r="L565" s="802"/>
      <c r="M565" s="802"/>
      <c r="N565" s="1"/>
      <c r="O565" s="12"/>
    </row>
    <row r="566" spans="1:18" ht="26.25" customHeight="1" x14ac:dyDescent="0.2">
      <c r="A566" s="1415"/>
      <c r="B566" s="1427" t="s">
        <v>2037</v>
      </c>
      <c r="C566" s="1427" t="s">
        <v>2038</v>
      </c>
      <c r="D566" s="1400" t="s">
        <v>316</v>
      </c>
      <c r="E566" s="1469" t="s">
        <v>16</v>
      </c>
      <c r="F566" s="839" t="s">
        <v>2039</v>
      </c>
      <c r="G566" s="801" t="s">
        <v>2040</v>
      </c>
      <c r="H566" s="1513" t="s">
        <v>2041</v>
      </c>
      <c r="I566" s="98"/>
      <c r="J566" s="99"/>
      <c r="K566" s="100"/>
      <c r="L566" s="100"/>
      <c r="M566" s="100"/>
      <c r="N566" s="1"/>
      <c r="O566" s="12"/>
    </row>
    <row r="567" spans="1:18" ht="34.5" customHeight="1" x14ac:dyDescent="0.2">
      <c r="A567" s="1415"/>
      <c r="B567" s="1427"/>
      <c r="C567" s="1427"/>
      <c r="D567" s="1400"/>
      <c r="E567" s="1469"/>
      <c r="F567" s="839" t="s">
        <v>2042</v>
      </c>
      <c r="G567" s="801" t="s">
        <v>1461</v>
      </c>
      <c r="H567" s="1513"/>
      <c r="I567" s="98"/>
      <c r="J567" s="99"/>
      <c r="K567" s="100"/>
      <c r="L567" s="100"/>
      <c r="M567" s="100"/>
      <c r="N567" s="1"/>
      <c r="O567" s="12"/>
    </row>
    <row r="568" spans="1:18" ht="22.5" customHeight="1" x14ac:dyDescent="0.2">
      <c r="A568" s="1415"/>
      <c r="B568" s="1426" t="s">
        <v>2043</v>
      </c>
      <c r="C568" s="1426" t="s">
        <v>2044</v>
      </c>
      <c r="D568" s="1400" t="s">
        <v>329</v>
      </c>
      <c r="E568" s="1408" t="s">
        <v>1222</v>
      </c>
      <c r="F568" s="806" t="s">
        <v>2045</v>
      </c>
      <c r="G568" s="1400" t="s">
        <v>2046</v>
      </c>
      <c r="H568" s="1513" t="s">
        <v>2047</v>
      </c>
      <c r="I568" s="98"/>
      <c r="J568" s="99"/>
      <c r="K568" s="100"/>
      <c r="L568" s="100"/>
      <c r="M568" s="100"/>
      <c r="N568" s="1"/>
      <c r="O568" s="12"/>
    </row>
    <row r="569" spans="1:18" ht="22.5" customHeight="1" x14ac:dyDescent="0.2">
      <c r="A569" s="1415"/>
      <c r="B569" s="1426"/>
      <c r="C569" s="1426"/>
      <c r="D569" s="1400"/>
      <c r="E569" s="1408"/>
      <c r="F569" s="806" t="s">
        <v>2048</v>
      </c>
      <c r="G569" s="1400"/>
      <c r="H569" s="1513"/>
      <c r="I569" s="98"/>
      <c r="J569" s="99"/>
      <c r="K569" s="100"/>
      <c r="L569" s="100"/>
      <c r="M569" s="100"/>
      <c r="N569" s="1"/>
      <c r="O569" s="12"/>
    </row>
    <row r="570" spans="1:18" ht="24.75" customHeight="1" x14ac:dyDescent="0.2">
      <c r="A570" s="1415"/>
      <c r="B570" s="1426" t="s">
        <v>2049</v>
      </c>
      <c r="C570" s="1426" t="s">
        <v>2050</v>
      </c>
      <c r="D570" s="1400" t="s">
        <v>28</v>
      </c>
      <c r="E570" s="1408" t="s">
        <v>344</v>
      </c>
      <c r="F570" s="806" t="s">
        <v>2045</v>
      </c>
      <c r="G570" s="1400" t="s">
        <v>2046</v>
      </c>
      <c r="H570" s="1454" t="s">
        <v>2036</v>
      </c>
      <c r="I570" s="98"/>
      <c r="J570" s="99"/>
      <c r="K570" s="100"/>
      <c r="L570" s="100"/>
      <c r="M570" s="100"/>
      <c r="N570" s="1"/>
      <c r="O570" s="12"/>
    </row>
    <row r="571" spans="1:18" ht="24.75" customHeight="1" x14ac:dyDescent="0.2">
      <c r="A571" s="1415"/>
      <c r="B571" s="1426"/>
      <c r="C571" s="1426"/>
      <c r="D571" s="1400"/>
      <c r="E571" s="1408"/>
      <c r="F571" s="806" t="s">
        <v>1162</v>
      </c>
      <c r="G571" s="1400"/>
      <c r="H571" s="1456"/>
      <c r="I571" s="101"/>
      <c r="J571" s="99"/>
      <c r="K571" s="100"/>
      <c r="L571" s="100"/>
      <c r="M571" s="100"/>
      <c r="N571" s="1"/>
      <c r="O571" s="12"/>
    </row>
    <row r="572" spans="1:18" ht="24.75" customHeight="1" x14ac:dyDescent="0.2">
      <c r="A572" s="1415"/>
      <c r="B572" s="1426" t="s">
        <v>2051</v>
      </c>
      <c r="C572" s="1426" t="s">
        <v>2052</v>
      </c>
      <c r="D572" s="1400" t="s">
        <v>28</v>
      </c>
      <c r="E572" s="1408" t="s">
        <v>328</v>
      </c>
      <c r="F572" s="806" t="s">
        <v>2045</v>
      </c>
      <c r="G572" s="1400" t="s">
        <v>2046</v>
      </c>
      <c r="H572" s="1454" t="s">
        <v>2053</v>
      </c>
      <c r="I572" s="98"/>
      <c r="J572" s="99"/>
      <c r="K572" s="100"/>
      <c r="L572" s="100"/>
      <c r="M572" s="100"/>
      <c r="N572" s="1"/>
      <c r="O572" s="12"/>
    </row>
    <row r="573" spans="1:18" ht="24.75" customHeight="1" x14ac:dyDescent="0.2">
      <c r="A573" s="1415"/>
      <c r="B573" s="1426"/>
      <c r="C573" s="1426"/>
      <c r="D573" s="1400"/>
      <c r="E573" s="1408"/>
      <c r="F573" s="806" t="s">
        <v>1162</v>
      </c>
      <c r="G573" s="1400"/>
      <c r="H573" s="1456"/>
      <c r="I573" s="101"/>
      <c r="J573" s="99"/>
      <c r="K573" s="100"/>
      <c r="L573" s="100"/>
      <c r="M573" s="100"/>
      <c r="N573" s="1"/>
      <c r="O573" s="12"/>
    </row>
    <row r="574" spans="1:18" ht="24.75" customHeight="1" x14ac:dyDescent="0.2">
      <c r="A574" s="1415"/>
      <c r="B574" s="1426" t="s">
        <v>2054</v>
      </c>
      <c r="C574" s="1426" t="s">
        <v>2055</v>
      </c>
      <c r="D574" s="1400" t="s">
        <v>28</v>
      </c>
      <c r="E574" s="1408" t="s">
        <v>328</v>
      </c>
      <c r="F574" s="806" t="s">
        <v>2045</v>
      </c>
      <c r="G574" s="1400" t="s">
        <v>2046</v>
      </c>
      <c r="H574" s="1454" t="s">
        <v>2053</v>
      </c>
      <c r="I574" s="98"/>
      <c r="J574" s="99"/>
      <c r="K574" s="100"/>
      <c r="L574" s="100"/>
      <c r="M574" s="100"/>
      <c r="N574" s="1"/>
      <c r="O574" s="12"/>
    </row>
    <row r="575" spans="1:18" ht="24.75" customHeight="1" x14ac:dyDescent="0.2">
      <c r="A575" s="1415"/>
      <c r="B575" s="1426"/>
      <c r="C575" s="1426"/>
      <c r="D575" s="1400"/>
      <c r="E575" s="1408"/>
      <c r="F575" s="806" t="s">
        <v>1162</v>
      </c>
      <c r="G575" s="1400"/>
      <c r="H575" s="1456"/>
      <c r="I575" s="101"/>
      <c r="J575" s="99"/>
      <c r="K575" s="100"/>
      <c r="L575" s="100"/>
      <c r="M575" s="100"/>
      <c r="N575" s="1"/>
      <c r="O575" s="12"/>
    </row>
    <row r="576" spans="1:18" ht="24.75" customHeight="1" x14ac:dyDescent="0.2">
      <c r="A576" s="1415"/>
      <c r="B576" s="1426" t="s">
        <v>2056</v>
      </c>
      <c r="C576" s="1426" t="s">
        <v>2057</v>
      </c>
      <c r="D576" s="1400" t="s">
        <v>28</v>
      </c>
      <c r="E576" s="1408" t="s">
        <v>328</v>
      </c>
      <c r="F576" s="806" t="s">
        <v>2045</v>
      </c>
      <c r="G576" s="1400" t="s">
        <v>2046</v>
      </c>
      <c r="H576" s="1454" t="s">
        <v>2053</v>
      </c>
      <c r="I576" s="98"/>
      <c r="J576" s="99"/>
      <c r="K576" s="100"/>
      <c r="L576" s="100"/>
      <c r="M576" s="100"/>
      <c r="N576" s="1"/>
      <c r="O576" s="12"/>
    </row>
    <row r="577" spans="1:15" ht="24.75" customHeight="1" x14ac:dyDescent="0.2">
      <c r="A577" s="1415"/>
      <c r="B577" s="1426"/>
      <c r="C577" s="1426"/>
      <c r="D577" s="1400"/>
      <c r="E577" s="1408"/>
      <c r="F577" s="806" t="s">
        <v>1162</v>
      </c>
      <c r="G577" s="1400"/>
      <c r="H577" s="1456"/>
      <c r="I577" s="101"/>
      <c r="J577" s="99"/>
      <c r="K577" s="100"/>
      <c r="L577" s="100"/>
      <c r="M577" s="100"/>
      <c r="N577" s="1"/>
      <c r="O577" s="12"/>
    </row>
    <row r="578" spans="1:15" ht="24.75" customHeight="1" x14ac:dyDescent="0.2">
      <c r="A578" s="1415"/>
      <c r="B578" s="1426" t="s">
        <v>2058</v>
      </c>
      <c r="C578" s="1426" t="s">
        <v>2059</v>
      </c>
      <c r="D578" s="1400" t="s">
        <v>28</v>
      </c>
      <c r="E578" s="1408" t="s">
        <v>328</v>
      </c>
      <c r="F578" s="806" t="s">
        <v>2045</v>
      </c>
      <c r="G578" s="1400" t="s">
        <v>2046</v>
      </c>
      <c r="H578" s="1454" t="s">
        <v>2053</v>
      </c>
      <c r="I578" s="98"/>
      <c r="J578" s="99"/>
      <c r="K578" s="100"/>
      <c r="L578" s="100"/>
      <c r="M578" s="100"/>
      <c r="N578" s="1"/>
      <c r="O578" s="12"/>
    </row>
    <row r="579" spans="1:15" ht="24.75" customHeight="1" x14ac:dyDescent="0.2">
      <c r="A579" s="1415"/>
      <c r="B579" s="1426"/>
      <c r="C579" s="1426"/>
      <c r="D579" s="1400"/>
      <c r="E579" s="1408"/>
      <c r="F579" s="806" t="s">
        <v>1162</v>
      </c>
      <c r="G579" s="1400"/>
      <c r="H579" s="1456"/>
      <c r="I579" s="101"/>
      <c r="J579" s="99"/>
      <c r="K579" s="100"/>
      <c r="L579" s="100"/>
      <c r="M579" s="100"/>
      <c r="N579" s="1"/>
      <c r="O579" s="12"/>
    </row>
    <row r="580" spans="1:15" ht="24.75" customHeight="1" x14ac:dyDescent="0.2">
      <c r="A580" s="1415"/>
      <c r="B580" s="1426" t="s">
        <v>2060</v>
      </c>
      <c r="C580" s="1426" t="s">
        <v>2061</v>
      </c>
      <c r="D580" s="1400" t="s">
        <v>28</v>
      </c>
      <c r="E580" s="1408" t="s">
        <v>2062</v>
      </c>
      <c r="F580" s="806" t="s">
        <v>2045</v>
      </c>
      <c r="G580" s="1400" t="s">
        <v>2046</v>
      </c>
      <c r="H580" s="1454" t="s">
        <v>2053</v>
      </c>
      <c r="I580" s="98"/>
      <c r="J580" s="99"/>
      <c r="K580" s="100"/>
      <c r="L580" s="100"/>
      <c r="M580" s="100"/>
      <c r="N580" s="1"/>
      <c r="O580" s="12"/>
    </row>
    <row r="581" spans="1:15" ht="24.75" customHeight="1" x14ac:dyDescent="0.2">
      <c r="A581" s="1415"/>
      <c r="B581" s="1426"/>
      <c r="C581" s="1426"/>
      <c r="D581" s="1400"/>
      <c r="E581" s="1408"/>
      <c r="F581" s="806" t="s">
        <v>1162</v>
      </c>
      <c r="G581" s="1400"/>
      <c r="H581" s="1456"/>
      <c r="I581" s="101"/>
      <c r="J581" s="99"/>
      <c r="K581" s="100"/>
      <c r="L581" s="100"/>
      <c r="M581" s="100"/>
      <c r="N581" s="1"/>
      <c r="O581" s="12"/>
    </row>
    <row r="582" spans="1:15" ht="24.75" customHeight="1" x14ac:dyDescent="0.2">
      <c r="A582" s="1415"/>
      <c r="B582" s="1426" t="s">
        <v>2063</v>
      </c>
      <c r="C582" s="1426" t="s">
        <v>2064</v>
      </c>
      <c r="D582" s="1400" t="s">
        <v>28</v>
      </c>
      <c r="E582" s="1408" t="s">
        <v>2062</v>
      </c>
      <c r="F582" s="806" t="s">
        <v>2045</v>
      </c>
      <c r="G582" s="1400" t="s">
        <v>2046</v>
      </c>
      <c r="H582" s="1454" t="s">
        <v>2053</v>
      </c>
      <c r="I582" s="98"/>
      <c r="J582" s="99"/>
      <c r="K582" s="100"/>
      <c r="L582" s="100"/>
      <c r="M582" s="100"/>
      <c r="N582" s="1"/>
      <c r="O582" s="12"/>
    </row>
    <row r="583" spans="1:15" ht="24.75" customHeight="1" x14ac:dyDescent="0.2">
      <c r="A583" s="1415"/>
      <c r="B583" s="1426"/>
      <c r="C583" s="1426"/>
      <c r="D583" s="1400"/>
      <c r="E583" s="1408"/>
      <c r="F583" s="806" t="s">
        <v>1162</v>
      </c>
      <c r="G583" s="1400"/>
      <c r="H583" s="1456"/>
      <c r="I583" s="101"/>
      <c r="J583" s="99"/>
      <c r="K583" s="100"/>
      <c r="L583" s="100"/>
      <c r="M583" s="100"/>
      <c r="N583" s="1"/>
      <c r="O583" s="12"/>
    </row>
    <row r="584" spans="1:15" ht="24.75" customHeight="1" x14ac:dyDescent="0.2">
      <c r="A584" s="1415"/>
      <c r="B584" s="1426" t="s">
        <v>2065</v>
      </c>
      <c r="C584" s="1426" t="s">
        <v>2066</v>
      </c>
      <c r="D584" s="1400" t="s">
        <v>28</v>
      </c>
      <c r="E584" s="1408" t="s">
        <v>2067</v>
      </c>
      <c r="F584" s="806" t="s">
        <v>2045</v>
      </c>
      <c r="G584" s="1398" t="s">
        <v>1111</v>
      </c>
      <c r="H584" s="1454" t="s">
        <v>2053</v>
      </c>
      <c r="I584" s="98"/>
      <c r="J584" s="99"/>
      <c r="K584" s="100"/>
      <c r="L584" s="100"/>
      <c r="M584" s="100"/>
      <c r="N584" s="1"/>
      <c r="O584" s="12"/>
    </row>
    <row r="585" spans="1:15" ht="24.75" customHeight="1" x14ac:dyDescent="0.2">
      <c r="A585" s="1415"/>
      <c r="B585" s="1426"/>
      <c r="C585" s="1426"/>
      <c r="D585" s="1400"/>
      <c r="E585" s="1408"/>
      <c r="F585" s="806" t="s">
        <v>1162</v>
      </c>
      <c r="G585" s="1399"/>
      <c r="H585" s="1456"/>
      <c r="I585" s="101"/>
      <c r="J585" s="99"/>
      <c r="K585" s="100"/>
      <c r="L585" s="100"/>
      <c r="M585" s="100"/>
      <c r="N585" s="1"/>
      <c r="O585" s="12"/>
    </row>
    <row r="586" spans="1:15" ht="24.75" customHeight="1" x14ac:dyDescent="0.2">
      <c r="A586" s="1415"/>
      <c r="B586" s="1426" t="s">
        <v>2068</v>
      </c>
      <c r="C586" s="1426" t="s">
        <v>2069</v>
      </c>
      <c r="D586" s="1400" t="s">
        <v>28</v>
      </c>
      <c r="E586" s="1408" t="s">
        <v>2067</v>
      </c>
      <c r="F586" s="806" t="s">
        <v>2045</v>
      </c>
      <c r="G586" s="1398" t="s">
        <v>1111</v>
      </c>
      <c r="H586" s="1454" t="s">
        <v>2053</v>
      </c>
      <c r="I586" s="98"/>
      <c r="J586" s="99"/>
      <c r="K586" s="100"/>
      <c r="L586" s="100"/>
      <c r="M586" s="100"/>
      <c r="N586" s="1"/>
      <c r="O586" s="12"/>
    </row>
    <row r="587" spans="1:15" ht="24.75" customHeight="1" x14ac:dyDescent="0.2">
      <c r="A587" s="1415"/>
      <c r="B587" s="1426"/>
      <c r="C587" s="1426"/>
      <c r="D587" s="1400"/>
      <c r="E587" s="1408"/>
      <c r="F587" s="806" t="s">
        <v>1162</v>
      </c>
      <c r="G587" s="1399"/>
      <c r="H587" s="1456"/>
      <c r="I587" s="101"/>
      <c r="J587" s="99"/>
      <c r="K587" s="100"/>
      <c r="L587" s="100"/>
      <c r="M587" s="100"/>
      <c r="N587" s="1"/>
      <c r="O587" s="12"/>
    </row>
    <row r="588" spans="1:15" ht="24.75" customHeight="1" x14ac:dyDescent="0.2">
      <c r="A588" s="1415"/>
      <c r="B588" s="1426" t="s">
        <v>2070</v>
      </c>
      <c r="C588" s="1426" t="s">
        <v>2071</v>
      </c>
      <c r="D588" s="1400" t="s">
        <v>28</v>
      </c>
      <c r="E588" s="1408" t="s">
        <v>2067</v>
      </c>
      <c r="F588" s="829" t="s">
        <v>2072</v>
      </c>
      <c r="G588" s="1398" t="s">
        <v>1111</v>
      </c>
      <c r="H588" s="1454" t="s">
        <v>2053</v>
      </c>
      <c r="I588" s="98"/>
      <c r="J588" s="99"/>
      <c r="K588" s="100"/>
      <c r="L588" s="100"/>
      <c r="M588" s="100"/>
      <c r="N588" s="1"/>
      <c r="O588" s="12"/>
    </row>
    <row r="589" spans="1:15" ht="24.75" customHeight="1" x14ac:dyDescent="0.2">
      <c r="A589" s="1415"/>
      <c r="B589" s="1426"/>
      <c r="C589" s="1426"/>
      <c r="D589" s="1400"/>
      <c r="E589" s="1408"/>
      <c r="F589" s="829" t="s">
        <v>1117</v>
      </c>
      <c r="G589" s="1399"/>
      <c r="H589" s="1456"/>
      <c r="I589" s="101"/>
      <c r="J589" s="99"/>
      <c r="K589" s="100"/>
      <c r="L589" s="100"/>
      <c r="M589" s="100"/>
      <c r="N589" s="1"/>
      <c r="O589" s="12"/>
    </row>
    <row r="590" spans="1:15" ht="24.75" customHeight="1" x14ac:dyDescent="0.2">
      <c r="A590" s="1415"/>
      <c r="B590" s="1426" t="s">
        <v>2073</v>
      </c>
      <c r="C590" s="1426" t="s">
        <v>2074</v>
      </c>
      <c r="D590" s="1400" t="s">
        <v>28</v>
      </c>
      <c r="E590" s="1408" t="s">
        <v>2067</v>
      </c>
      <c r="F590" s="829" t="s">
        <v>2045</v>
      </c>
      <c r="G590" s="1398" t="s">
        <v>1111</v>
      </c>
      <c r="H590" s="1454" t="s">
        <v>2053</v>
      </c>
      <c r="I590" s="98"/>
      <c r="J590" s="99"/>
      <c r="K590" s="100"/>
      <c r="L590" s="100"/>
      <c r="M590" s="100"/>
      <c r="N590" s="1"/>
      <c r="O590" s="12"/>
    </row>
    <row r="591" spans="1:15" ht="24.75" customHeight="1" x14ac:dyDescent="0.2">
      <c r="A591" s="1415"/>
      <c r="B591" s="1426"/>
      <c r="C591" s="1426"/>
      <c r="D591" s="1400"/>
      <c r="E591" s="1408"/>
      <c r="F591" s="829" t="s">
        <v>1162</v>
      </c>
      <c r="G591" s="1399"/>
      <c r="H591" s="1456"/>
      <c r="I591" s="101"/>
      <c r="J591" s="99"/>
      <c r="K591" s="100"/>
      <c r="L591" s="100"/>
      <c r="M591" s="100"/>
      <c r="N591" s="1"/>
      <c r="O591" s="12"/>
    </row>
    <row r="592" spans="1:15" ht="20.25" customHeight="1" x14ac:dyDescent="0.2">
      <c r="A592" s="1415"/>
      <c r="B592" s="1426" t="s">
        <v>2075</v>
      </c>
      <c r="C592" s="1427" t="s">
        <v>2076</v>
      </c>
      <c r="D592" s="1408" t="s">
        <v>316</v>
      </c>
      <c r="E592" s="1469" t="s">
        <v>2067</v>
      </c>
      <c r="F592" s="820" t="s">
        <v>1361</v>
      </c>
      <c r="G592" s="1468" t="s">
        <v>1256</v>
      </c>
      <c r="H592" s="1517" t="s">
        <v>2077</v>
      </c>
      <c r="I592" s="98">
        <v>2018</v>
      </c>
      <c r="J592" s="99"/>
      <c r="K592" s="100"/>
      <c r="L592" s="100"/>
      <c r="M592" s="100"/>
      <c r="N592" s="1"/>
      <c r="O592" s="12"/>
    </row>
    <row r="593" spans="1:19" ht="33.75" customHeight="1" x14ac:dyDescent="0.2">
      <c r="A593" s="1415"/>
      <c r="B593" s="1426"/>
      <c r="C593" s="1427"/>
      <c r="D593" s="1408"/>
      <c r="E593" s="1469"/>
      <c r="F593" s="820" t="s">
        <v>1162</v>
      </c>
      <c r="G593" s="1468"/>
      <c r="H593" s="1518"/>
      <c r="I593" s="101"/>
      <c r="J593" s="99"/>
      <c r="K593" s="100"/>
      <c r="L593" s="100"/>
      <c r="M593" s="100"/>
      <c r="N593" s="1"/>
      <c r="O593" s="12"/>
    </row>
    <row r="594" spans="1:19" ht="24" customHeight="1" x14ac:dyDescent="0.2">
      <c r="A594" s="1415"/>
      <c r="B594" s="1426" t="s">
        <v>2078</v>
      </c>
      <c r="C594" s="1427" t="s">
        <v>2079</v>
      </c>
      <c r="D594" s="1408" t="s">
        <v>316</v>
      </c>
      <c r="E594" s="1469" t="s">
        <v>2067</v>
      </c>
      <c r="F594" s="820" t="s">
        <v>1361</v>
      </c>
      <c r="G594" s="1468" t="s">
        <v>1200</v>
      </c>
      <c r="H594" s="1515" t="s">
        <v>2077</v>
      </c>
      <c r="I594" s="98">
        <v>2018</v>
      </c>
      <c r="J594" s="99"/>
      <c r="K594" s="100"/>
      <c r="L594" s="100"/>
      <c r="M594" s="100"/>
      <c r="N594" s="1"/>
      <c r="O594" s="12"/>
    </row>
    <row r="595" spans="1:19" ht="27" customHeight="1" x14ac:dyDescent="0.2">
      <c r="A595" s="1415"/>
      <c r="B595" s="1426"/>
      <c r="C595" s="1427"/>
      <c r="D595" s="1408"/>
      <c r="E595" s="1469"/>
      <c r="F595" s="820" t="s">
        <v>1162</v>
      </c>
      <c r="G595" s="1468"/>
      <c r="H595" s="1516"/>
      <c r="I595" s="101"/>
      <c r="J595" s="99"/>
      <c r="K595" s="100"/>
      <c r="L595" s="100"/>
      <c r="M595" s="100"/>
      <c r="N595" s="1"/>
      <c r="O595" s="12"/>
    </row>
    <row r="596" spans="1:19" ht="27" customHeight="1" x14ac:dyDescent="0.2">
      <c r="A596" s="1415"/>
      <c r="B596" s="1426" t="s">
        <v>2080</v>
      </c>
      <c r="C596" s="1427" t="s">
        <v>2081</v>
      </c>
      <c r="D596" s="1408" t="s">
        <v>316</v>
      </c>
      <c r="E596" s="1469" t="s">
        <v>2067</v>
      </c>
      <c r="F596" s="820" t="s">
        <v>1361</v>
      </c>
      <c r="G596" s="1468" t="s">
        <v>1256</v>
      </c>
      <c r="H596" s="1517" t="s">
        <v>2077</v>
      </c>
      <c r="I596" s="98">
        <v>2018</v>
      </c>
      <c r="J596" s="99"/>
      <c r="K596" s="100"/>
      <c r="L596" s="100"/>
      <c r="M596" s="100"/>
      <c r="N596" s="1"/>
      <c r="O596" s="12"/>
    </row>
    <row r="597" spans="1:19" ht="27" customHeight="1" x14ac:dyDescent="0.2">
      <c r="A597" s="1415"/>
      <c r="B597" s="1426"/>
      <c r="C597" s="1427"/>
      <c r="D597" s="1408"/>
      <c r="E597" s="1469"/>
      <c r="F597" s="820" t="s">
        <v>1162</v>
      </c>
      <c r="G597" s="1468"/>
      <c r="H597" s="1518"/>
      <c r="I597" s="101"/>
      <c r="J597" s="99"/>
      <c r="K597" s="100"/>
      <c r="L597" s="100"/>
      <c r="M597" s="100"/>
      <c r="N597" s="1"/>
      <c r="O597" s="12"/>
    </row>
    <row r="598" spans="1:19" ht="49.5" customHeight="1" x14ac:dyDescent="0.2">
      <c r="A598" s="1415"/>
      <c r="B598" s="805" t="s">
        <v>391</v>
      </c>
      <c r="C598" s="806" t="s">
        <v>2082</v>
      </c>
      <c r="D598" s="801" t="s">
        <v>316</v>
      </c>
      <c r="E598" s="822" t="s">
        <v>16</v>
      </c>
      <c r="F598" s="820" t="s">
        <v>1115</v>
      </c>
      <c r="G598" s="821" t="s">
        <v>1200</v>
      </c>
      <c r="H598" s="102" t="s">
        <v>1557</v>
      </c>
      <c r="I598" s="98">
        <v>2018</v>
      </c>
      <c r="J598" s="99"/>
      <c r="K598" s="100"/>
      <c r="L598" s="100"/>
      <c r="M598" s="100"/>
      <c r="N598" s="1"/>
      <c r="O598" s="12"/>
    </row>
    <row r="599" spans="1:19" ht="27" customHeight="1" x14ac:dyDescent="0.2">
      <c r="A599" s="1415"/>
      <c r="B599" s="1411" t="s">
        <v>2083</v>
      </c>
      <c r="C599" s="1414" t="s">
        <v>2084</v>
      </c>
      <c r="D599" s="1398" t="s">
        <v>28</v>
      </c>
      <c r="E599" s="1433" t="s">
        <v>328</v>
      </c>
      <c r="F599" s="820" t="s">
        <v>1361</v>
      </c>
      <c r="G599" s="1468" t="s">
        <v>1200</v>
      </c>
      <c r="H599" s="1454" t="s">
        <v>2077</v>
      </c>
      <c r="I599" s="98">
        <v>2018</v>
      </c>
      <c r="J599" s="99"/>
      <c r="K599" s="100"/>
      <c r="L599" s="100"/>
      <c r="M599" s="100"/>
      <c r="N599" s="1"/>
      <c r="O599" s="12"/>
    </row>
    <row r="600" spans="1:19" ht="27" customHeight="1" x14ac:dyDescent="0.2">
      <c r="A600" s="1415"/>
      <c r="B600" s="1413"/>
      <c r="C600" s="1416"/>
      <c r="D600" s="1399"/>
      <c r="E600" s="1435"/>
      <c r="F600" s="820" t="s">
        <v>2085</v>
      </c>
      <c r="G600" s="1468"/>
      <c r="H600" s="1456"/>
      <c r="I600" s="98"/>
      <c r="J600" s="99"/>
      <c r="K600" s="100"/>
      <c r="L600" s="100"/>
      <c r="M600" s="100"/>
      <c r="N600" s="1"/>
      <c r="O600" s="12"/>
    </row>
    <row r="601" spans="1:19" ht="22.5" customHeight="1" x14ac:dyDescent="0.2">
      <c r="A601" s="1415"/>
      <c r="B601" s="1411" t="s">
        <v>2086</v>
      </c>
      <c r="C601" s="1414" t="s">
        <v>2087</v>
      </c>
      <c r="D601" s="1398" t="s">
        <v>28</v>
      </c>
      <c r="E601" s="1433" t="s">
        <v>442</v>
      </c>
      <c r="F601" s="820" t="s">
        <v>1779</v>
      </c>
      <c r="G601" s="1468" t="s">
        <v>1165</v>
      </c>
      <c r="H601" s="1519" t="s">
        <v>2077</v>
      </c>
      <c r="I601" s="98"/>
      <c r="J601" s="99"/>
      <c r="K601" s="100"/>
      <c r="L601" s="100"/>
      <c r="M601" s="100"/>
      <c r="N601" s="1"/>
      <c r="O601" s="12"/>
    </row>
    <row r="602" spans="1:19" ht="30" customHeight="1" x14ac:dyDescent="0.2">
      <c r="A602" s="1415"/>
      <c r="B602" s="1413"/>
      <c r="C602" s="1416"/>
      <c r="D602" s="1399"/>
      <c r="E602" s="1435"/>
      <c r="F602" s="820" t="s">
        <v>2088</v>
      </c>
      <c r="G602" s="1468"/>
      <c r="H602" s="1520"/>
      <c r="I602" s="98"/>
      <c r="J602" s="99"/>
      <c r="K602" s="100"/>
      <c r="L602" s="100"/>
      <c r="M602" s="100"/>
      <c r="N602" s="1"/>
      <c r="O602" s="12"/>
    </row>
    <row r="603" spans="1:19" ht="25.5" customHeight="1" x14ac:dyDescent="0.2">
      <c r="A603" s="1415"/>
      <c r="B603" s="1411" t="s">
        <v>2089</v>
      </c>
      <c r="C603" s="1414" t="s">
        <v>2090</v>
      </c>
      <c r="D603" s="1398" t="s">
        <v>28</v>
      </c>
      <c r="E603" s="1433" t="s">
        <v>442</v>
      </c>
      <c r="F603" s="820" t="s">
        <v>1779</v>
      </c>
      <c r="G603" s="1468" t="s">
        <v>1165</v>
      </c>
      <c r="H603" s="1454" t="s">
        <v>2077</v>
      </c>
      <c r="I603" s="98"/>
      <c r="J603" s="99"/>
      <c r="K603" s="100"/>
      <c r="L603" s="100"/>
      <c r="M603" s="100"/>
      <c r="N603" s="1"/>
      <c r="O603" s="12"/>
      <c r="R603" s="820" t="s">
        <v>1361</v>
      </c>
      <c r="S603" s="1468" t="s">
        <v>1200</v>
      </c>
    </row>
    <row r="604" spans="1:19" ht="26.25" customHeight="1" x14ac:dyDescent="0.2">
      <c r="A604" s="1415"/>
      <c r="B604" s="1413"/>
      <c r="C604" s="1416"/>
      <c r="D604" s="1399"/>
      <c r="E604" s="1435"/>
      <c r="F604" s="820" t="s">
        <v>2088</v>
      </c>
      <c r="G604" s="1468"/>
      <c r="H604" s="1456"/>
      <c r="I604" s="98"/>
      <c r="J604" s="99"/>
      <c r="K604" s="100"/>
      <c r="L604" s="100"/>
      <c r="M604" s="100"/>
      <c r="N604" s="1"/>
      <c r="O604" s="12"/>
      <c r="R604" s="820" t="s">
        <v>1162</v>
      </c>
      <c r="S604" s="1468"/>
    </row>
    <row r="605" spans="1:19" ht="22.5" customHeight="1" x14ac:dyDescent="0.2">
      <c r="A605" s="1415"/>
      <c r="B605" s="1411" t="s">
        <v>2091</v>
      </c>
      <c r="C605" s="1414" t="s">
        <v>2092</v>
      </c>
      <c r="D605" s="1398" t="s">
        <v>2093</v>
      </c>
      <c r="E605" s="1433" t="s">
        <v>54</v>
      </c>
      <c r="F605" s="820" t="s">
        <v>1802</v>
      </c>
      <c r="G605" s="1441" t="s">
        <v>1200</v>
      </c>
      <c r="H605" s="1519" t="s">
        <v>2094</v>
      </c>
      <c r="I605" s="98"/>
      <c r="J605" s="99"/>
      <c r="K605" s="100"/>
      <c r="L605" s="100"/>
      <c r="M605" s="100"/>
      <c r="N605" s="1"/>
      <c r="O605" s="12"/>
    </row>
    <row r="606" spans="1:19" ht="24" customHeight="1" x14ac:dyDescent="0.2">
      <c r="A606" s="1415"/>
      <c r="B606" s="1413"/>
      <c r="C606" s="1416"/>
      <c r="D606" s="1399"/>
      <c r="E606" s="1435"/>
      <c r="F606" s="820" t="s">
        <v>1162</v>
      </c>
      <c r="G606" s="1443"/>
      <c r="H606" s="1520"/>
      <c r="I606" s="98"/>
      <c r="J606" s="99"/>
      <c r="K606" s="100"/>
      <c r="L606" s="100"/>
      <c r="M606" s="100"/>
      <c r="N606" s="1"/>
      <c r="O606" s="12"/>
    </row>
    <row r="607" spans="1:19" ht="21.75" customHeight="1" x14ac:dyDescent="0.2">
      <c r="A607" s="1415"/>
      <c r="B607" s="1411" t="s">
        <v>2095</v>
      </c>
      <c r="C607" s="1414" t="s">
        <v>2096</v>
      </c>
      <c r="D607" s="1398" t="s">
        <v>70</v>
      </c>
      <c r="E607" s="1433" t="s">
        <v>54</v>
      </c>
      <c r="F607" s="820" t="s">
        <v>1802</v>
      </c>
      <c r="G607" s="1441" t="s">
        <v>1200</v>
      </c>
      <c r="H607" s="1454" t="s">
        <v>2094</v>
      </c>
      <c r="I607" s="98"/>
      <c r="J607" s="99"/>
      <c r="K607" s="100"/>
      <c r="L607" s="100"/>
      <c r="M607" s="100"/>
      <c r="N607" s="1"/>
      <c r="O607" s="12"/>
    </row>
    <row r="608" spans="1:19" ht="26.25" customHeight="1" x14ac:dyDescent="0.2">
      <c r="A608" s="1415"/>
      <c r="B608" s="1413"/>
      <c r="C608" s="1416"/>
      <c r="D608" s="1399"/>
      <c r="E608" s="1435"/>
      <c r="F608" s="820" t="s">
        <v>1162</v>
      </c>
      <c r="G608" s="1443"/>
      <c r="H608" s="1456"/>
      <c r="I608" s="98"/>
      <c r="J608" s="99"/>
      <c r="K608" s="100"/>
      <c r="L608" s="100"/>
      <c r="M608" s="100"/>
      <c r="N608" s="1"/>
      <c r="O608" s="12"/>
    </row>
    <row r="609" spans="1:15" ht="19.5" customHeight="1" x14ac:dyDescent="0.2">
      <c r="A609" s="1415"/>
      <c r="B609" s="1411" t="s">
        <v>2097</v>
      </c>
      <c r="C609" s="1414" t="s">
        <v>2098</v>
      </c>
      <c r="D609" s="1398" t="s">
        <v>70</v>
      </c>
      <c r="E609" s="1433" t="s">
        <v>54</v>
      </c>
      <c r="F609" s="820" t="s">
        <v>1802</v>
      </c>
      <c r="G609" s="1441" t="s">
        <v>1200</v>
      </c>
      <c r="H609" s="1454" t="s">
        <v>2094</v>
      </c>
      <c r="I609" s="98"/>
      <c r="J609" s="99"/>
      <c r="K609" s="100"/>
      <c r="L609" s="100"/>
      <c r="M609" s="100"/>
      <c r="N609" s="1"/>
      <c r="O609" s="12"/>
    </row>
    <row r="610" spans="1:15" ht="26.25" customHeight="1" x14ac:dyDescent="0.2">
      <c r="A610" s="1415"/>
      <c r="B610" s="1413"/>
      <c r="C610" s="1416"/>
      <c r="D610" s="1399"/>
      <c r="E610" s="1435"/>
      <c r="F610" s="820" t="s">
        <v>1162</v>
      </c>
      <c r="G610" s="1443"/>
      <c r="H610" s="1456"/>
      <c r="I610" s="98"/>
      <c r="J610" s="99"/>
      <c r="K610" s="100"/>
      <c r="L610" s="100"/>
      <c r="M610" s="100"/>
      <c r="N610" s="1"/>
      <c r="O610" s="12"/>
    </row>
    <row r="611" spans="1:15" ht="19.5" customHeight="1" x14ac:dyDescent="0.2">
      <c r="A611" s="1415"/>
      <c r="B611" s="1411" t="s">
        <v>2099</v>
      </c>
      <c r="C611" s="1414" t="s">
        <v>2100</v>
      </c>
      <c r="D611" s="1398" t="s">
        <v>70</v>
      </c>
      <c r="E611" s="1433" t="s">
        <v>54</v>
      </c>
      <c r="F611" s="820" t="s">
        <v>1802</v>
      </c>
      <c r="G611" s="1441" t="s">
        <v>1200</v>
      </c>
      <c r="H611" s="1454" t="s">
        <v>2094</v>
      </c>
      <c r="I611" s="98"/>
      <c r="J611" s="99"/>
      <c r="K611" s="100"/>
      <c r="L611" s="100"/>
      <c r="M611" s="100"/>
      <c r="N611" s="1"/>
      <c r="O611" s="12"/>
    </row>
    <row r="612" spans="1:15" ht="33.75" customHeight="1" x14ac:dyDescent="0.2">
      <c r="A612" s="1415"/>
      <c r="B612" s="1413"/>
      <c r="C612" s="1416"/>
      <c r="D612" s="1399"/>
      <c r="E612" s="1435"/>
      <c r="F612" s="820" t="s">
        <v>1162</v>
      </c>
      <c r="G612" s="1443"/>
      <c r="H612" s="1456"/>
      <c r="I612" s="98"/>
      <c r="J612" s="99"/>
      <c r="K612" s="100"/>
      <c r="L612" s="100"/>
      <c r="M612" s="100"/>
      <c r="N612" s="1"/>
      <c r="O612" s="12"/>
    </row>
    <row r="613" spans="1:15" ht="26.25" customHeight="1" x14ac:dyDescent="0.2">
      <c r="A613" s="1415"/>
      <c r="B613" s="1411" t="s">
        <v>2101</v>
      </c>
      <c r="C613" s="1414" t="s">
        <v>2102</v>
      </c>
      <c r="D613" s="1398" t="s">
        <v>70</v>
      </c>
      <c r="E613" s="1433" t="s">
        <v>54</v>
      </c>
      <c r="F613" s="820" t="s">
        <v>1802</v>
      </c>
      <c r="G613" s="1441" t="s">
        <v>1200</v>
      </c>
      <c r="H613" s="1454" t="s">
        <v>2094</v>
      </c>
      <c r="I613" s="98"/>
      <c r="J613" s="99"/>
      <c r="K613" s="100"/>
      <c r="L613" s="100"/>
      <c r="M613" s="100"/>
      <c r="N613" s="1"/>
      <c r="O613" s="12"/>
    </row>
    <row r="614" spans="1:15" ht="31.5" customHeight="1" x14ac:dyDescent="0.2">
      <c r="A614" s="1415"/>
      <c r="B614" s="1413"/>
      <c r="C614" s="1416"/>
      <c r="D614" s="1399"/>
      <c r="E614" s="1435"/>
      <c r="F614" s="820" t="s">
        <v>1162</v>
      </c>
      <c r="G614" s="1443"/>
      <c r="H614" s="1456"/>
      <c r="I614" s="98"/>
      <c r="J614" s="99"/>
      <c r="K614" s="100"/>
      <c r="L614" s="100"/>
      <c r="M614" s="100"/>
      <c r="N614" s="1"/>
      <c r="O614" s="12"/>
    </row>
    <row r="615" spans="1:15" ht="21.75" customHeight="1" x14ac:dyDescent="0.2">
      <c r="A615" s="1415"/>
      <c r="B615" s="1411" t="s">
        <v>2103</v>
      </c>
      <c r="C615" s="1414" t="s">
        <v>2104</v>
      </c>
      <c r="D615" s="1398" t="s">
        <v>70</v>
      </c>
      <c r="E615" s="1433" t="s">
        <v>54</v>
      </c>
      <c r="F615" s="820" t="s">
        <v>1802</v>
      </c>
      <c r="G615" s="1441" t="s">
        <v>1200</v>
      </c>
      <c r="H615" s="1454" t="s">
        <v>2094</v>
      </c>
      <c r="I615" s="98"/>
      <c r="J615" s="99"/>
      <c r="K615" s="100"/>
      <c r="L615" s="100"/>
      <c r="M615" s="100"/>
      <c r="N615" s="1"/>
      <c r="O615" s="12"/>
    </row>
    <row r="616" spans="1:15" ht="30.75" customHeight="1" x14ac:dyDescent="0.2">
      <c r="A616" s="1415"/>
      <c r="B616" s="1413"/>
      <c r="C616" s="1416"/>
      <c r="D616" s="1399"/>
      <c r="E616" s="1435"/>
      <c r="F616" s="820" t="s">
        <v>1162</v>
      </c>
      <c r="G616" s="1443"/>
      <c r="H616" s="1456"/>
      <c r="I616" s="98"/>
      <c r="J616" s="99"/>
      <c r="K616" s="100"/>
      <c r="L616" s="100"/>
      <c r="M616" s="100"/>
      <c r="N616" s="1"/>
      <c r="O616" s="12"/>
    </row>
    <row r="617" spans="1:15" ht="20.25" customHeight="1" x14ac:dyDescent="0.2">
      <c r="A617" s="1415"/>
      <c r="B617" s="1411" t="s">
        <v>2105</v>
      </c>
      <c r="C617" s="1414" t="s">
        <v>2106</v>
      </c>
      <c r="D617" s="1398" t="s">
        <v>46</v>
      </c>
      <c r="E617" s="1433" t="s">
        <v>54</v>
      </c>
      <c r="F617" s="820" t="s">
        <v>1802</v>
      </c>
      <c r="G617" s="1441" t="s">
        <v>1200</v>
      </c>
      <c r="H617" s="1454" t="s">
        <v>1471</v>
      </c>
      <c r="I617" s="98"/>
      <c r="J617" s="99"/>
      <c r="K617" s="100"/>
      <c r="L617" s="100"/>
      <c r="M617" s="100"/>
      <c r="N617" s="1"/>
      <c r="O617" s="12"/>
    </row>
    <row r="618" spans="1:15" ht="35.25" customHeight="1" x14ac:dyDescent="0.2">
      <c r="A618" s="1415"/>
      <c r="B618" s="1413"/>
      <c r="C618" s="1416"/>
      <c r="D618" s="1399"/>
      <c r="E618" s="1435"/>
      <c r="F618" s="820" t="s">
        <v>1162</v>
      </c>
      <c r="G618" s="1443"/>
      <c r="H618" s="1456"/>
      <c r="I618" s="98"/>
      <c r="J618" s="99"/>
      <c r="K618" s="100"/>
      <c r="L618" s="100"/>
      <c r="M618" s="100"/>
      <c r="N618" s="1"/>
      <c r="O618" s="12"/>
    </row>
    <row r="619" spans="1:15" ht="27" customHeight="1" x14ac:dyDescent="0.2">
      <c r="A619" s="1415"/>
      <c r="B619" s="1411" t="s">
        <v>2107</v>
      </c>
      <c r="C619" s="1414" t="s">
        <v>2108</v>
      </c>
      <c r="D619" s="1398" t="s">
        <v>46</v>
      </c>
      <c r="E619" s="1433" t="s">
        <v>54</v>
      </c>
      <c r="F619" s="820" t="s">
        <v>1802</v>
      </c>
      <c r="G619" s="1441" t="s">
        <v>1200</v>
      </c>
      <c r="H619" s="1454" t="s">
        <v>1471</v>
      </c>
      <c r="I619" s="98"/>
      <c r="J619" s="99"/>
      <c r="K619" s="100"/>
      <c r="L619" s="100"/>
      <c r="M619" s="100"/>
      <c r="N619" s="1"/>
      <c r="O619" s="12"/>
    </row>
    <row r="620" spans="1:15" ht="27.75" customHeight="1" x14ac:dyDescent="0.2">
      <c r="A620" s="1415"/>
      <c r="B620" s="1413"/>
      <c r="C620" s="1416"/>
      <c r="D620" s="1399"/>
      <c r="E620" s="1435"/>
      <c r="F620" s="820" t="s">
        <v>1162</v>
      </c>
      <c r="G620" s="1443"/>
      <c r="H620" s="1456"/>
      <c r="I620" s="98"/>
      <c r="J620" s="99"/>
      <c r="K620" s="100"/>
      <c r="L620" s="100"/>
      <c r="M620" s="100"/>
      <c r="N620" s="1"/>
      <c r="O620" s="12"/>
    </row>
    <row r="621" spans="1:15" ht="26.25" customHeight="1" x14ac:dyDescent="0.2">
      <c r="A621" s="1415"/>
      <c r="B621" s="1411" t="s">
        <v>2109</v>
      </c>
      <c r="C621" s="1418" t="s">
        <v>2110</v>
      </c>
      <c r="D621" s="1398" t="s">
        <v>70</v>
      </c>
      <c r="E621" s="1433" t="s">
        <v>54</v>
      </c>
      <c r="F621" s="820" t="s">
        <v>1802</v>
      </c>
      <c r="G621" s="1441" t="s">
        <v>1200</v>
      </c>
      <c r="H621" s="1454" t="s">
        <v>1471</v>
      </c>
      <c r="I621" s="98"/>
      <c r="J621" s="99"/>
      <c r="K621" s="100"/>
      <c r="L621" s="100"/>
      <c r="M621" s="100"/>
      <c r="N621" s="1"/>
      <c r="O621" s="12"/>
    </row>
    <row r="622" spans="1:15" ht="26.25" customHeight="1" x14ac:dyDescent="0.2">
      <c r="A622" s="1415"/>
      <c r="B622" s="1413"/>
      <c r="C622" s="1419"/>
      <c r="D622" s="1399"/>
      <c r="E622" s="1435"/>
      <c r="F622" s="820" t="s">
        <v>1162</v>
      </c>
      <c r="G622" s="1443"/>
      <c r="H622" s="1456"/>
      <c r="I622" s="98"/>
      <c r="J622" s="99"/>
      <c r="K622" s="100"/>
      <c r="L622" s="100"/>
      <c r="M622" s="100"/>
      <c r="N622" s="1"/>
      <c r="O622" s="12"/>
    </row>
    <row r="623" spans="1:15" ht="30" customHeight="1" x14ac:dyDescent="0.2">
      <c r="A623" s="1415"/>
      <c r="B623" s="1411" t="s">
        <v>2111</v>
      </c>
      <c r="C623" s="1414" t="s">
        <v>2112</v>
      </c>
      <c r="D623" s="1398" t="s">
        <v>23</v>
      </c>
      <c r="E623" s="1409" t="s">
        <v>2113</v>
      </c>
      <c r="F623" s="820" t="s">
        <v>2114</v>
      </c>
      <c r="G623" s="1441" t="s">
        <v>1200</v>
      </c>
      <c r="H623" s="1454" t="s">
        <v>1471</v>
      </c>
      <c r="I623" s="98"/>
      <c r="J623" s="99"/>
      <c r="K623" s="100"/>
      <c r="L623" s="100"/>
      <c r="M623" s="100"/>
      <c r="N623" s="1"/>
      <c r="O623" s="12"/>
    </row>
    <row r="624" spans="1:15" ht="30" customHeight="1" x14ac:dyDescent="0.2">
      <c r="A624" s="1415"/>
      <c r="B624" s="1412"/>
      <c r="C624" s="1415"/>
      <c r="D624" s="1396"/>
      <c r="E624" s="1417"/>
      <c r="F624" s="820" t="s">
        <v>2115</v>
      </c>
      <c r="G624" s="1442"/>
      <c r="H624" s="1455"/>
      <c r="I624" s="98"/>
      <c r="J624" s="99"/>
      <c r="K624" s="100"/>
      <c r="L624" s="100"/>
      <c r="M624" s="100"/>
      <c r="N624" s="1"/>
      <c r="O624" s="12"/>
    </row>
    <row r="625" spans="1:31" ht="30" customHeight="1" x14ac:dyDescent="0.2">
      <c r="A625" s="1416"/>
      <c r="B625" s="1413"/>
      <c r="C625" s="1416"/>
      <c r="D625" s="1399"/>
      <c r="E625" s="1410"/>
      <c r="F625" s="820" t="s">
        <v>2116</v>
      </c>
      <c r="G625" s="1443"/>
      <c r="H625" s="1456"/>
      <c r="I625" s="98"/>
      <c r="J625" s="99"/>
      <c r="K625" s="100"/>
      <c r="L625" s="100"/>
      <c r="M625" s="100"/>
      <c r="N625" s="1"/>
      <c r="O625" s="12"/>
    </row>
    <row r="626" spans="1:31" ht="15.75" customHeight="1" x14ac:dyDescent="0.2">
      <c r="A626" s="1422" t="s">
        <v>87</v>
      </c>
      <c r="B626" s="1423"/>
      <c r="C626" s="1423"/>
      <c r="D626" s="1423"/>
      <c r="E626" s="1423"/>
      <c r="F626" s="1423"/>
      <c r="G626" s="1423"/>
      <c r="H626" s="1423"/>
      <c r="I626" s="1423"/>
      <c r="J626" s="1423"/>
      <c r="K626" s="1423"/>
      <c r="L626" s="1423"/>
      <c r="M626" s="1423"/>
      <c r="P626" s="13"/>
      <c r="Q626" s="13"/>
      <c r="R626" s="13"/>
      <c r="S626" s="13"/>
      <c r="T626" s="13"/>
      <c r="U626" s="13"/>
      <c r="V626" s="13"/>
      <c r="W626" s="13"/>
      <c r="X626" s="13"/>
      <c r="Y626" s="13"/>
      <c r="Z626" s="13"/>
      <c r="AA626" s="13"/>
      <c r="AB626" s="13"/>
      <c r="AC626" s="13"/>
      <c r="AD626" s="13"/>
      <c r="AE626" s="13"/>
    </row>
    <row r="627" spans="1:31" s="13" customFormat="1" ht="23.25" customHeight="1" x14ac:dyDescent="0.2">
      <c r="A627" s="1522" t="s">
        <v>313</v>
      </c>
      <c r="B627" s="1521" t="s">
        <v>2117</v>
      </c>
      <c r="C627" s="1427" t="s">
        <v>2118</v>
      </c>
      <c r="D627" s="1514" t="s">
        <v>28</v>
      </c>
      <c r="E627" s="1512" t="s">
        <v>32</v>
      </c>
      <c r="F627" s="834" t="s">
        <v>2119</v>
      </c>
      <c r="G627" s="833" t="s">
        <v>2120</v>
      </c>
      <c r="H627" s="834" t="s">
        <v>2121</v>
      </c>
      <c r="I627" s="101"/>
      <c r="J627" s="68">
        <v>246.6</v>
      </c>
      <c r="K627" s="68">
        <v>70</v>
      </c>
      <c r="L627" s="68">
        <v>100</v>
      </c>
      <c r="M627" s="69"/>
      <c r="N627" s="21" t="s">
        <v>2122</v>
      </c>
    </row>
    <row r="628" spans="1:31" s="13" customFormat="1" ht="23.25" customHeight="1" x14ac:dyDescent="0.2">
      <c r="A628" s="1523"/>
      <c r="B628" s="1521"/>
      <c r="C628" s="1427"/>
      <c r="D628" s="1514"/>
      <c r="E628" s="1512"/>
      <c r="F628" s="834" t="s">
        <v>2123</v>
      </c>
      <c r="G628" s="833" t="s">
        <v>1239</v>
      </c>
      <c r="H628" s="834" t="s">
        <v>2124</v>
      </c>
      <c r="I628" s="101"/>
      <c r="J628" s="68"/>
      <c r="K628" s="68"/>
      <c r="L628" s="68"/>
      <c r="M628" s="69"/>
      <c r="N628" s="21"/>
    </row>
    <row r="629" spans="1:31" s="13" customFormat="1" ht="95.25" customHeight="1" x14ac:dyDescent="0.2">
      <c r="A629" s="1523"/>
      <c r="B629" s="1521"/>
      <c r="C629" s="1427"/>
      <c r="D629" s="1514"/>
      <c r="E629" s="1512"/>
      <c r="F629" s="834" t="s">
        <v>2125</v>
      </c>
      <c r="G629" s="833" t="s">
        <v>1165</v>
      </c>
      <c r="H629" s="834" t="s">
        <v>2126</v>
      </c>
      <c r="I629" s="101"/>
      <c r="J629" s="68"/>
      <c r="K629" s="68"/>
      <c r="L629" s="68"/>
      <c r="M629" s="69"/>
      <c r="N629" s="21"/>
    </row>
    <row r="630" spans="1:31" s="13" customFormat="1" ht="39.75" customHeight="1" x14ac:dyDescent="0.2">
      <c r="A630" s="1523"/>
      <c r="B630" s="1521"/>
      <c r="C630" s="1427"/>
      <c r="D630" s="1514"/>
      <c r="E630" s="1512"/>
      <c r="F630" s="834" t="s">
        <v>2127</v>
      </c>
      <c r="G630" s="833" t="s">
        <v>1200</v>
      </c>
      <c r="H630" s="834" t="s">
        <v>2128</v>
      </c>
      <c r="I630" s="101"/>
      <c r="J630" s="68"/>
      <c r="K630" s="68"/>
      <c r="L630" s="68"/>
      <c r="M630" s="69"/>
      <c r="N630" s="21"/>
    </row>
    <row r="631" spans="1:31" s="13" customFormat="1" ht="34.5" customHeight="1" x14ac:dyDescent="0.2">
      <c r="A631" s="1523"/>
      <c r="B631" s="1521" t="s">
        <v>2129</v>
      </c>
      <c r="C631" s="1427" t="s">
        <v>2130</v>
      </c>
      <c r="D631" s="1400" t="s">
        <v>8</v>
      </c>
      <c r="E631" s="1512" t="s">
        <v>32</v>
      </c>
      <c r="F631" s="834" t="s">
        <v>2131</v>
      </c>
      <c r="G631" s="835" t="s">
        <v>2132</v>
      </c>
      <c r="H631" s="834" t="s">
        <v>2133</v>
      </c>
      <c r="I631" s="101"/>
      <c r="J631" s="68">
        <v>500</v>
      </c>
      <c r="K631" s="68"/>
      <c r="L631" s="68"/>
      <c r="M631" s="69"/>
      <c r="N631" s="21"/>
    </row>
    <row r="632" spans="1:31" s="13" customFormat="1" ht="39" customHeight="1" x14ac:dyDescent="0.2">
      <c r="A632" s="1523"/>
      <c r="B632" s="1521"/>
      <c r="C632" s="1427"/>
      <c r="D632" s="1400"/>
      <c r="E632" s="1512"/>
      <c r="F632" s="834" t="s">
        <v>2134</v>
      </c>
      <c r="G632" s="835" t="s">
        <v>2135</v>
      </c>
      <c r="H632" s="834" t="s">
        <v>2136</v>
      </c>
      <c r="I632" s="101"/>
      <c r="J632" s="68"/>
      <c r="K632" s="68"/>
      <c r="L632" s="68"/>
      <c r="M632" s="69"/>
      <c r="N632" s="21"/>
    </row>
    <row r="633" spans="1:31" s="13" customFormat="1" ht="21.75" customHeight="1" x14ac:dyDescent="0.2">
      <c r="A633" s="1523"/>
      <c r="B633" s="1521" t="s">
        <v>2137</v>
      </c>
      <c r="C633" s="1427" t="s">
        <v>2138</v>
      </c>
      <c r="D633" s="1400" t="s">
        <v>28</v>
      </c>
      <c r="E633" s="1512" t="s">
        <v>32</v>
      </c>
      <c r="F633" s="806" t="s">
        <v>2039</v>
      </c>
      <c r="G633" s="1514" t="s">
        <v>1200</v>
      </c>
      <c r="H633" s="1513" t="s">
        <v>2139</v>
      </c>
      <c r="I633" s="101"/>
      <c r="J633" s="68"/>
      <c r="K633" s="68"/>
      <c r="L633" s="68"/>
      <c r="M633" s="69"/>
      <c r="N633" s="21"/>
    </row>
    <row r="634" spans="1:31" s="13" customFormat="1" ht="39" customHeight="1" x14ac:dyDescent="0.2">
      <c r="A634" s="1523"/>
      <c r="B634" s="1521"/>
      <c r="C634" s="1427"/>
      <c r="D634" s="1400"/>
      <c r="E634" s="1512"/>
      <c r="F634" s="806" t="s">
        <v>2140</v>
      </c>
      <c r="G634" s="1514"/>
      <c r="H634" s="1513"/>
      <c r="I634" s="101"/>
      <c r="J634" s="68"/>
      <c r="K634" s="68"/>
      <c r="L634" s="68"/>
      <c r="M634" s="69"/>
      <c r="N634" s="21"/>
    </row>
    <row r="635" spans="1:31" s="13" customFormat="1" ht="39" customHeight="1" x14ac:dyDescent="0.2">
      <c r="A635" s="1523"/>
      <c r="B635" s="1521"/>
      <c r="C635" s="1427"/>
      <c r="D635" s="1400"/>
      <c r="E635" s="1512"/>
      <c r="F635" s="806" t="s">
        <v>2141</v>
      </c>
      <c r="G635" s="1514"/>
      <c r="H635" s="1513"/>
      <c r="I635" s="101"/>
      <c r="J635" s="68"/>
      <c r="K635" s="68"/>
      <c r="L635" s="68"/>
      <c r="M635" s="69"/>
      <c r="N635" s="21"/>
    </row>
    <row r="636" spans="1:31" s="13" customFormat="1" ht="39" customHeight="1" x14ac:dyDescent="0.2">
      <c r="A636" s="1523"/>
      <c r="B636" s="1521" t="s">
        <v>383</v>
      </c>
      <c r="C636" s="1427" t="s">
        <v>2142</v>
      </c>
      <c r="D636" s="1408" t="s">
        <v>46</v>
      </c>
      <c r="E636" s="1408" t="s">
        <v>339</v>
      </c>
      <c r="F636" s="806" t="s">
        <v>2143</v>
      </c>
      <c r="G636" s="801" t="s">
        <v>1225</v>
      </c>
      <c r="H636" s="1454" t="s">
        <v>2144</v>
      </c>
      <c r="I636" s="101">
        <v>2018</v>
      </c>
      <c r="J636" s="68"/>
      <c r="K636" s="68"/>
      <c r="L636" s="68"/>
      <c r="M636" s="69"/>
      <c r="N636" s="21"/>
    </row>
    <row r="637" spans="1:31" s="13" customFormat="1" ht="39" customHeight="1" x14ac:dyDescent="0.2">
      <c r="A637" s="1524"/>
      <c r="B637" s="1521"/>
      <c r="C637" s="1427"/>
      <c r="D637" s="1408"/>
      <c r="E637" s="1408"/>
      <c r="F637" s="806" t="s">
        <v>2145</v>
      </c>
      <c r="G637" s="801" t="s">
        <v>1111</v>
      </c>
      <c r="H637" s="1456"/>
      <c r="I637" s="101"/>
      <c r="J637" s="68"/>
      <c r="K637" s="68"/>
      <c r="L637" s="68"/>
      <c r="M637" s="69"/>
      <c r="N637" s="21"/>
    </row>
    <row r="638" spans="1:31" s="13" customFormat="1" ht="46.5" customHeight="1" x14ac:dyDescent="0.2">
      <c r="A638" s="830" t="s">
        <v>88</v>
      </c>
      <c r="B638" s="806" t="s">
        <v>2146</v>
      </c>
      <c r="C638" s="806" t="s">
        <v>2147</v>
      </c>
      <c r="D638" s="801" t="s">
        <v>33</v>
      </c>
      <c r="E638" s="802" t="s">
        <v>34</v>
      </c>
      <c r="F638" s="806" t="s">
        <v>2148</v>
      </c>
      <c r="G638" s="801" t="s">
        <v>1161</v>
      </c>
      <c r="H638" s="806" t="s">
        <v>2149</v>
      </c>
      <c r="I638" s="69"/>
      <c r="J638" s="68">
        <v>3920</v>
      </c>
      <c r="K638" s="844"/>
      <c r="L638" s="844"/>
      <c r="M638" s="68">
        <v>5000</v>
      </c>
      <c r="N638" s="21" t="s">
        <v>1411</v>
      </c>
    </row>
    <row r="639" spans="1:31" s="13" customFormat="1" ht="23.25" customHeight="1" x14ac:dyDescent="0.2">
      <c r="A639" s="1525" t="s">
        <v>89</v>
      </c>
      <c r="B639" s="1427" t="s">
        <v>2150</v>
      </c>
      <c r="C639" s="1427" t="s">
        <v>2151</v>
      </c>
      <c r="D639" s="1408" t="s">
        <v>21</v>
      </c>
      <c r="E639" s="1408" t="s">
        <v>2152</v>
      </c>
      <c r="F639" s="1427" t="s">
        <v>2153</v>
      </c>
      <c r="G639" s="1400" t="s">
        <v>1156</v>
      </c>
      <c r="H639" s="1427" t="s">
        <v>2154</v>
      </c>
      <c r="I639" s="69">
        <v>2018</v>
      </c>
      <c r="J639" s="103">
        <v>262</v>
      </c>
      <c r="K639" s="68"/>
      <c r="L639" s="68"/>
      <c r="M639" s="103"/>
      <c r="N639" s="21"/>
      <c r="O639" s="830" t="s">
        <v>2039</v>
      </c>
      <c r="P639" s="844" t="s">
        <v>1163</v>
      </c>
      <c r="Q639" s="1497" t="s">
        <v>1575</v>
      </c>
    </row>
    <row r="640" spans="1:31" s="13" customFormat="1" ht="33.75" customHeight="1" x14ac:dyDescent="0.2">
      <c r="A640" s="1497"/>
      <c r="B640" s="1427"/>
      <c r="C640" s="1427"/>
      <c r="D640" s="1408"/>
      <c r="E640" s="1408"/>
      <c r="F640" s="1427"/>
      <c r="G640" s="1400"/>
      <c r="H640" s="1427"/>
      <c r="I640" s="69"/>
      <c r="J640" s="103"/>
      <c r="K640" s="68"/>
      <c r="L640" s="68"/>
      <c r="M640" s="103"/>
      <c r="N640" s="21"/>
      <c r="O640" s="830" t="s">
        <v>2042</v>
      </c>
      <c r="P640" s="844" t="s">
        <v>2155</v>
      </c>
      <c r="Q640" s="1497"/>
    </row>
    <row r="641" spans="1:17" s="13" customFormat="1" ht="27" customHeight="1" x14ac:dyDescent="0.2">
      <c r="A641" s="1497"/>
      <c r="B641" s="1427"/>
      <c r="C641" s="1427"/>
      <c r="D641" s="1408"/>
      <c r="E641" s="1408"/>
      <c r="F641" s="1427"/>
      <c r="G641" s="1400"/>
      <c r="H641" s="1427"/>
      <c r="I641" s="69"/>
      <c r="J641" s="103"/>
      <c r="K641" s="68"/>
      <c r="L641" s="68"/>
      <c r="M641" s="103"/>
      <c r="N641" s="21"/>
      <c r="O641" s="830" t="s">
        <v>2141</v>
      </c>
      <c r="P641" s="844" t="s">
        <v>1200</v>
      </c>
      <c r="Q641" s="1497"/>
    </row>
    <row r="642" spans="1:17" s="13" customFormat="1" ht="21.75" customHeight="1" x14ac:dyDescent="0.2">
      <c r="A642" s="1497"/>
      <c r="B642" s="1427" t="s">
        <v>2156</v>
      </c>
      <c r="C642" s="1427" t="s">
        <v>2157</v>
      </c>
      <c r="D642" s="1408" t="s">
        <v>21</v>
      </c>
      <c r="E642" s="1408" t="s">
        <v>2152</v>
      </c>
      <c r="F642" s="806" t="s">
        <v>2039</v>
      </c>
      <c r="G642" s="801" t="s">
        <v>2158</v>
      </c>
      <c r="H642" s="1427" t="s">
        <v>1919</v>
      </c>
      <c r="I642" s="69"/>
      <c r="J642" s="103">
        <v>58</v>
      </c>
      <c r="K642" s="68"/>
      <c r="L642" s="68"/>
      <c r="M642" s="103"/>
      <c r="N642" s="21" t="s">
        <v>1411</v>
      </c>
    </row>
    <row r="643" spans="1:17" s="13" customFormat="1" ht="33.75" customHeight="1" x14ac:dyDescent="0.2">
      <c r="A643" s="1497"/>
      <c r="B643" s="1427"/>
      <c r="C643" s="1427"/>
      <c r="D643" s="1408"/>
      <c r="E643" s="1408"/>
      <c r="F643" s="806" t="s">
        <v>2042</v>
      </c>
      <c r="G643" s="801" t="s">
        <v>2159</v>
      </c>
      <c r="H643" s="1427"/>
      <c r="I643" s="69"/>
      <c r="J643" s="103"/>
      <c r="K643" s="68"/>
      <c r="L643" s="68"/>
      <c r="M643" s="103"/>
      <c r="N643" s="21"/>
    </row>
    <row r="644" spans="1:17" s="13" customFormat="1" ht="18.75" customHeight="1" x14ac:dyDescent="0.2">
      <c r="A644" s="1497"/>
      <c r="B644" s="1427"/>
      <c r="C644" s="1427"/>
      <c r="D644" s="1408"/>
      <c r="E644" s="1408"/>
      <c r="F644" s="806" t="s">
        <v>2160</v>
      </c>
      <c r="G644" s="801" t="s">
        <v>1200</v>
      </c>
      <c r="H644" s="1427"/>
      <c r="I644" s="69"/>
      <c r="J644" s="103"/>
      <c r="K644" s="68"/>
      <c r="L644" s="68"/>
      <c r="M644" s="103"/>
      <c r="N644" s="21"/>
    </row>
    <row r="645" spans="1:17" s="13" customFormat="1" ht="20.25" customHeight="1" x14ac:dyDescent="0.2">
      <c r="A645" s="1497"/>
      <c r="B645" s="1427" t="s">
        <v>2161</v>
      </c>
      <c r="C645" s="1427" t="s">
        <v>2162</v>
      </c>
      <c r="D645" s="1408" t="s">
        <v>21</v>
      </c>
      <c r="E645" s="1408" t="s">
        <v>2152</v>
      </c>
      <c r="F645" s="806" t="s">
        <v>2039</v>
      </c>
      <c r="G645" s="801" t="s">
        <v>2040</v>
      </c>
      <c r="H645" s="1427" t="s">
        <v>1919</v>
      </c>
      <c r="I645" s="69"/>
      <c r="J645" s="103">
        <v>58</v>
      </c>
      <c r="K645" s="68"/>
      <c r="L645" s="68"/>
      <c r="M645" s="103"/>
      <c r="N645" s="21" t="s">
        <v>1411</v>
      </c>
    </row>
    <row r="646" spans="1:17" s="13" customFormat="1" ht="33.75" customHeight="1" x14ac:dyDescent="0.2">
      <c r="A646" s="1497"/>
      <c r="B646" s="1427"/>
      <c r="C646" s="1427"/>
      <c r="D646" s="1408"/>
      <c r="E646" s="1408"/>
      <c r="F646" s="806" t="s">
        <v>2163</v>
      </c>
      <c r="G646" s="801" t="s">
        <v>2003</v>
      </c>
      <c r="H646" s="1427"/>
      <c r="I646" s="69"/>
      <c r="J646" s="103"/>
      <c r="K646" s="68"/>
      <c r="L646" s="68"/>
      <c r="M646" s="103"/>
      <c r="N646" s="21"/>
    </row>
    <row r="647" spans="1:17" s="13" customFormat="1" ht="23.25" customHeight="1" x14ac:dyDescent="0.2">
      <c r="A647" s="1497"/>
      <c r="B647" s="1427"/>
      <c r="C647" s="1427"/>
      <c r="D647" s="1408"/>
      <c r="E647" s="1408"/>
      <c r="F647" s="806" t="s">
        <v>2160</v>
      </c>
      <c r="G647" s="801" t="s">
        <v>2164</v>
      </c>
      <c r="H647" s="1427"/>
      <c r="I647" s="69"/>
      <c r="J647" s="103"/>
      <c r="K647" s="68"/>
      <c r="L647" s="68"/>
      <c r="M647" s="103"/>
      <c r="N647" s="21"/>
    </row>
    <row r="648" spans="1:17" s="13" customFormat="1" ht="22.5" customHeight="1" x14ac:dyDescent="0.2">
      <c r="A648" s="1497"/>
      <c r="B648" s="1427" t="s">
        <v>2165</v>
      </c>
      <c r="C648" s="1427" t="s">
        <v>2166</v>
      </c>
      <c r="D648" s="1408" t="s">
        <v>21</v>
      </c>
      <c r="E648" s="1408" t="s">
        <v>2152</v>
      </c>
      <c r="F648" s="806" t="s">
        <v>2039</v>
      </c>
      <c r="G648" s="801" t="s">
        <v>2167</v>
      </c>
      <c r="H648" s="1427" t="s">
        <v>1919</v>
      </c>
      <c r="I648" s="69"/>
      <c r="J648" s="103">
        <v>58</v>
      </c>
      <c r="K648" s="68"/>
      <c r="L648" s="68"/>
      <c r="M648" s="103"/>
      <c r="N648" s="21" t="s">
        <v>1411</v>
      </c>
    </row>
    <row r="649" spans="1:17" s="13" customFormat="1" ht="33" customHeight="1" x14ac:dyDescent="0.2">
      <c r="A649" s="1497"/>
      <c r="B649" s="1427"/>
      <c r="C649" s="1427"/>
      <c r="D649" s="1408"/>
      <c r="E649" s="1408"/>
      <c r="F649" s="806" t="s">
        <v>2163</v>
      </c>
      <c r="G649" s="801" t="s">
        <v>2159</v>
      </c>
      <c r="H649" s="1427"/>
      <c r="I649" s="69"/>
      <c r="J649" s="103"/>
      <c r="K649" s="68"/>
      <c r="L649" s="68"/>
      <c r="M649" s="103"/>
      <c r="N649" s="21"/>
    </row>
    <row r="650" spans="1:17" s="13" customFormat="1" ht="33" customHeight="1" x14ac:dyDescent="0.2">
      <c r="A650" s="1497"/>
      <c r="B650" s="1427"/>
      <c r="C650" s="1427"/>
      <c r="D650" s="1408"/>
      <c r="E650" s="1408"/>
      <c r="F650" s="806" t="s">
        <v>2160</v>
      </c>
      <c r="G650" s="801" t="s">
        <v>1200</v>
      </c>
      <c r="H650" s="1427"/>
      <c r="I650" s="69"/>
      <c r="J650" s="103"/>
      <c r="K650" s="68"/>
      <c r="L650" s="68"/>
      <c r="M650" s="103"/>
      <c r="N650" s="21"/>
    </row>
    <row r="651" spans="1:17" s="13" customFormat="1" ht="35.25" customHeight="1" x14ac:dyDescent="0.2">
      <c r="A651" s="1497"/>
      <c r="B651" s="1427" t="s">
        <v>2168</v>
      </c>
      <c r="C651" s="1427" t="s">
        <v>2169</v>
      </c>
      <c r="D651" s="1408" t="s">
        <v>21</v>
      </c>
      <c r="E651" s="1408" t="s">
        <v>2152</v>
      </c>
      <c r="F651" s="806" t="s">
        <v>2039</v>
      </c>
      <c r="G651" s="801" t="s">
        <v>1163</v>
      </c>
      <c r="H651" s="1427" t="s">
        <v>1919</v>
      </c>
      <c r="I651" s="69"/>
      <c r="J651" s="103">
        <v>58</v>
      </c>
      <c r="K651" s="68"/>
      <c r="L651" s="68"/>
      <c r="M651" s="103"/>
      <c r="N651" s="21" t="s">
        <v>1411</v>
      </c>
    </row>
    <row r="652" spans="1:17" s="13" customFormat="1" ht="35.25" customHeight="1" x14ac:dyDescent="0.2">
      <c r="A652" s="1497"/>
      <c r="B652" s="1427"/>
      <c r="C652" s="1427"/>
      <c r="D652" s="1408"/>
      <c r="E652" s="1408"/>
      <c r="F652" s="806" t="s">
        <v>2042</v>
      </c>
      <c r="G652" s="801" t="s">
        <v>1973</v>
      </c>
      <c r="H652" s="1427"/>
      <c r="I652" s="69"/>
      <c r="J652" s="103"/>
      <c r="K652" s="68"/>
      <c r="L652" s="68"/>
      <c r="M652" s="103"/>
      <c r="N652" s="21"/>
    </row>
    <row r="653" spans="1:17" s="13" customFormat="1" ht="35.25" customHeight="1" x14ac:dyDescent="0.2">
      <c r="A653" s="1497"/>
      <c r="B653" s="1427"/>
      <c r="C653" s="1427"/>
      <c r="D653" s="1408"/>
      <c r="E653" s="1408"/>
      <c r="F653" s="806" t="s">
        <v>2170</v>
      </c>
      <c r="G653" s="801" t="s">
        <v>1200</v>
      </c>
      <c r="H653" s="1427"/>
      <c r="I653" s="69"/>
      <c r="J653" s="103"/>
      <c r="K653" s="68"/>
      <c r="L653" s="68"/>
      <c r="M653" s="103"/>
      <c r="N653" s="21"/>
    </row>
    <row r="654" spans="1:17" ht="28.5" customHeight="1" x14ac:dyDescent="0.2">
      <c r="A654" s="1526"/>
      <c r="B654" s="1416" t="s">
        <v>2171</v>
      </c>
      <c r="C654" s="1416" t="s">
        <v>2172</v>
      </c>
      <c r="D654" s="1399" t="s">
        <v>26</v>
      </c>
      <c r="E654" s="1410" t="s">
        <v>2173</v>
      </c>
      <c r="F654" s="772" t="s">
        <v>2039</v>
      </c>
      <c r="G654" s="824" t="s">
        <v>1163</v>
      </c>
      <c r="H654" s="1415" t="s">
        <v>1919</v>
      </c>
      <c r="I654" s="774"/>
      <c r="J654" s="826">
        <v>390</v>
      </c>
      <c r="K654" s="37"/>
      <c r="L654" s="905"/>
      <c r="M654" s="104"/>
      <c r="N654" s="1" t="s">
        <v>1411</v>
      </c>
    </row>
    <row r="655" spans="1:17" ht="36.75" customHeight="1" x14ac:dyDescent="0.2">
      <c r="A655" s="1526"/>
      <c r="B655" s="1427"/>
      <c r="C655" s="1427"/>
      <c r="D655" s="1400"/>
      <c r="E655" s="1408"/>
      <c r="F655" s="806" t="s">
        <v>2174</v>
      </c>
      <c r="G655" s="804" t="s">
        <v>1973</v>
      </c>
      <c r="H655" s="1415"/>
      <c r="I655" s="774"/>
      <c r="J655" s="826"/>
      <c r="K655" s="37"/>
      <c r="L655" s="815"/>
      <c r="M655" s="105"/>
      <c r="N655" s="1"/>
    </row>
    <row r="656" spans="1:17" ht="36.75" customHeight="1" x14ac:dyDescent="0.2">
      <c r="A656" s="1526"/>
      <c r="B656" s="1427"/>
      <c r="C656" s="1427"/>
      <c r="D656" s="1400"/>
      <c r="E656" s="1408"/>
      <c r="F656" s="806" t="s">
        <v>2160</v>
      </c>
      <c r="G656" s="804" t="s">
        <v>1200</v>
      </c>
      <c r="H656" s="1416"/>
      <c r="I656" s="774"/>
      <c r="J656" s="826"/>
      <c r="K656" s="37"/>
      <c r="L656" s="815"/>
      <c r="M656" s="105"/>
      <c r="N656" s="1"/>
    </row>
    <row r="657" spans="1:28" ht="26.25" customHeight="1" x14ac:dyDescent="0.2">
      <c r="A657" s="1526"/>
      <c r="B657" s="1427" t="s">
        <v>2175</v>
      </c>
      <c r="C657" s="1427" t="s">
        <v>2176</v>
      </c>
      <c r="D657" s="1400" t="s">
        <v>26</v>
      </c>
      <c r="E657" s="1408" t="s">
        <v>2173</v>
      </c>
      <c r="F657" s="806" t="s">
        <v>2039</v>
      </c>
      <c r="G657" s="804" t="s">
        <v>2040</v>
      </c>
      <c r="H657" s="1414" t="s">
        <v>1919</v>
      </c>
      <c r="I657" s="773"/>
      <c r="J657" s="106">
        <v>390</v>
      </c>
      <c r="K657" s="815"/>
      <c r="L657" s="815"/>
      <c r="M657" s="105"/>
      <c r="N657" s="1" t="s">
        <v>1411</v>
      </c>
    </row>
    <row r="658" spans="1:28" ht="36.75" customHeight="1" x14ac:dyDescent="0.2">
      <c r="A658" s="1526"/>
      <c r="B658" s="1427"/>
      <c r="C658" s="1427"/>
      <c r="D658" s="1400"/>
      <c r="E658" s="1408"/>
      <c r="F658" s="806" t="s">
        <v>2174</v>
      </c>
      <c r="G658" s="804" t="s">
        <v>2003</v>
      </c>
      <c r="H658" s="1415"/>
      <c r="I658" s="774"/>
      <c r="J658" s="106"/>
      <c r="K658" s="815"/>
      <c r="L658" s="815"/>
      <c r="M658" s="105"/>
      <c r="N658" s="1"/>
    </row>
    <row r="659" spans="1:28" ht="36.75" customHeight="1" x14ac:dyDescent="0.2">
      <c r="A659" s="1526"/>
      <c r="B659" s="1427"/>
      <c r="C659" s="1427"/>
      <c r="D659" s="1400"/>
      <c r="E659" s="1408"/>
      <c r="F659" s="806" t="s">
        <v>2160</v>
      </c>
      <c r="G659" s="804" t="s">
        <v>2164</v>
      </c>
      <c r="H659" s="1416"/>
      <c r="I659" s="775"/>
      <c r="J659" s="106"/>
      <c r="K659" s="815"/>
      <c r="L659" s="815"/>
      <c r="M659" s="105"/>
      <c r="N659" s="1"/>
    </row>
    <row r="660" spans="1:28" ht="25.5" customHeight="1" x14ac:dyDescent="0.2">
      <c r="A660" s="1526"/>
      <c r="B660" s="1427" t="s">
        <v>2177</v>
      </c>
      <c r="C660" s="1427" t="s">
        <v>2178</v>
      </c>
      <c r="D660" s="1400" t="s">
        <v>26</v>
      </c>
      <c r="E660" s="1408" t="s">
        <v>2173</v>
      </c>
      <c r="F660" s="806" t="s">
        <v>2039</v>
      </c>
      <c r="G660" s="804" t="s">
        <v>1163</v>
      </c>
      <c r="H660" s="1414" t="s">
        <v>1919</v>
      </c>
      <c r="I660" s="773"/>
      <c r="J660" s="106">
        <v>380</v>
      </c>
      <c r="K660" s="815"/>
      <c r="L660" s="815"/>
      <c r="M660" s="105"/>
      <c r="N660" s="1" t="s">
        <v>1411</v>
      </c>
      <c r="O660" s="12"/>
    </row>
    <row r="661" spans="1:28" ht="36.75" customHeight="1" x14ac:dyDescent="0.2">
      <c r="A661" s="1526"/>
      <c r="B661" s="1427"/>
      <c r="C661" s="1427"/>
      <c r="D661" s="1400"/>
      <c r="E661" s="1408"/>
      <c r="F661" s="806" t="s">
        <v>2174</v>
      </c>
      <c r="G661" s="804" t="s">
        <v>2179</v>
      </c>
      <c r="H661" s="1415"/>
      <c r="I661" s="774"/>
      <c r="J661" s="106"/>
      <c r="K661" s="815"/>
      <c r="L661" s="815"/>
      <c r="M661" s="105"/>
      <c r="N661" s="1"/>
      <c r="O661" s="12"/>
    </row>
    <row r="662" spans="1:28" ht="27" customHeight="1" x14ac:dyDescent="0.2">
      <c r="A662" s="1526"/>
      <c r="B662" s="1427"/>
      <c r="C662" s="1427"/>
      <c r="D662" s="1400"/>
      <c r="E662" s="1408"/>
      <c r="F662" s="806" t="s">
        <v>2141</v>
      </c>
      <c r="G662" s="804" t="s">
        <v>2164</v>
      </c>
      <c r="H662" s="1416"/>
      <c r="I662" s="775"/>
      <c r="J662" s="106"/>
      <c r="K662" s="815"/>
      <c r="L662" s="815"/>
      <c r="M662" s="105"/>
      <c r="N662" s="1"/>
      <c r="O662" s="12"/>
    </row>
    <row r="663" spans="1:28" ht="28.5" customHeight="1" x14ac:dyDescent="0.2">
      <c r="A663" s="1526"/>
      <c r="B663" s="1427" t="s">
        <v>2180</v>
      </c>
      <c r="C663" s="1427" t="s">
        <v>2181</v>
      </c>
      <c r="D663" s="1400" t="s">
        <v>26</v>
      </c>
      <c r="E663" s="1408" t="s">
        <v>2173</v>
      </c>
      <c r="F663" s="806" t="s">
        <v>2039</v>
      </c>
      <c r="G663" s="804" t="s">
        <v>2167</v>
      </c>
      <c r="H663" s="1414" t="s">
        <v>1919</v>
      </c>
      <c r="I663" s="773"/>
      <c r="J663" s="106">
        <v>180</v>
      </c>
      <c r="K663" s="815"/>
      <c r="L663" s="815"/>
      <c r="M663" s="105"/>
      <c r="N663" s="1" t="s">
        <v>1411</v>
      </c>
      <c r="O663" s="12"/>
    </row>
    <row r="664" spans="1:28" ht="36.75" customHeight="1" x14ac:dyDescent="0.2">
      <c r="A664" s="1526"/>
      <c r="B664" s="1427"/>
      <c r="C664" s="1427"/>
      <c r="D664" s="1400"/>
      <c r="E664" s="1408"/>
      <c r="F664" s="806" t="s">
        <v>2042</v>
      </c>
      <c r="G664" s="804" t="s">
        <v>2159</v>
      </c>
      <c r="H664" s="1415"/>
      <c r="I664" s="774"/>
      <c r="J664" s="106"/>
      <c r="K664" s="815"/>
      <c r="L664" s="815"/>
      <c r="M664" s="105"/>
      <c r="N664" s="1"/>
      <c r="O664" s="12"/>
    </row>
    <row r="665" spans="1:28" ht="19.5" customHeight="1" x14ac:dyDescent="0.2">
      <c r="A665" s="1526"/>
      <c r="B665" s="1427"/>
      <c r="C665" s="1427"/>
      <c r="D665" s="1400"/>
      <c r="E665" s="1408"/>
      <c r="F665" s="806" t="s">
        <v>2160</v>
      </c>
      <c r="G665" s="804" t="s">
        <v>2164</v>
      </c>
      <c r="H665" s="1416"/>
      <c r="I665" s="775"/>
      <c r="J665" s="106"/>
      <c r="K665" s="815"/>
      <c r="L665" s="815"/>
      <c r="M665" s="105"/>
      <c r="N665" s="1"/>
      <c r="O665" s="12"/>
    </row>
    <row r="666" spans="1:28" ht="25.5" customHeight="1" x14ac:dyDescent="0.2">
      <c r="A666" s="1526"/>
      <c r="B666" s="1427" t="s">
        <v>2182</v>
      </c>
      <c r="C666" s="1427" t="s">
        <v>2183</v>
      </c>
      <c r="D666" s="1400" t="s">
        <v>26</v>
      </c>
      <c r="E666" s="1408" t="s">
        <v>2173</v>
      </c>
      <c r="F666" s="806" t="s">
        <v>2039</v>
      </c>
      <c r="G666" s="804" t="s">
        <v>1163</v>
      </c>
      <c r="H666" s="1414" t="s">
        <v>1919</v>
      </c>
      <c r="I666" s="773"/>
      <c r="J666" s="106">
        <v>126</v>
      </c>
      <c r="K666" s="815"/>
      <c r="L666" s="815"/>
      <c r="M666" s="105"/>
      <c r="N666" s="1" t="s">
        <v>1411</v>
      </c>
    </row>
    <row r="667" spans="1:28" ht="25.5" customHeight="1" x14ac:dyDescent="0.2">
      <c r="A667" s="1526"/>
      <c r="B667" s="1427"/>
      <c r="C667" s="1427"/>
      <c r="D667" s="1400"/>
      <c r="E667" s="1408"/>
      <c r="F667" s="806" t="s">
        <v>2163</v>
      </c>
      <c r="G667" s="804" t="s">
        <v>1558</v>
      </c>
      <c r="H667" s="1415"/>
      <c r="I667" s="774"/>
      <c r="J667" s="106"/>
      <c r="K667" s="815"/>
      <c r="L667" s="815"/>
      <c r="M667" s="105"/>
      <c r="N667" s="1"/>
    </row>
    <row r="668" spans="1:28" ht="25.5" customHeight="1" x14ac:dyDescent="0.2">
      <c r="A668" s="1526"/>
      <c r="B668" s="1427"/>
      <c r="C668" s="1427"/>
      <c r="D668" s="1400"/>
      <c r="E668" s="1408"/>
      <c r="F668" s="806" t="s">
        <v>2141</v>
      </c>
      <c r="G668" s="804" t="s">
        <v>2164</v>
      </c>
      <c r="H668" s="1416"/>
      <c r="I668" s="775"/>
      <c r="J668" s="106"/>
      <c r="K668" s="815"/>
      <c r="L668" s="815"/>
      <c r="M668" s="105"/>
      <c r="N668" s="1"/>
    </row>
    <row r="669" spans="1:28" ht="33" customHeight="1" x14ac:dyDescent="0.2">
      <c r="A669" s="1526"/>
      <c r="B669" s="1427" t="s">
        <v>2184</v>
      </c>
      <c r="C669" s="1414" t="s">
        <v>2185</v>
      </c>
      <c r="D669" s="1400" t="s">
        <v>26</v>
      </c>
      <c r="E669" s="1408" t="s">
        <v>2173</v>
      </c>
      <c r="F669" s="806" t="s">
        <v>2039</v>
      </c>
      <c r="G669" s="804" t="s">
        <v>2186</v>
      </c>
      <c r="H669" s="1414" t="s">
        <v>1338</v>
      </c>
      <c r="I669" s="773"/>
      <c r="J669" s="106">
        <v>46.4</v>
      </c>
      <c r="K669" s="815"/>
      <c r="L669" s="815"/>
      <c r="M669" s="105"/>
      <c r="N669" s="1" t="s">
        <v>1411</v>
      </c>
    </row>
    <row r="670" spans="1:28" ht="33" customHeight="1" x14ac:dyDescent="0.2">
      <c r="A670" s="1526"/>
      <c r="B670" s="1427"/>
      <c r="C670" s="1415"/>
      <c r="D670" s="1400"/>
      <c r="E670" s="1408"/>
      <c r="F670" s="806" t="s">
        <v>2174</v>
      </c>
      <c r="G670" s="804" t="s">
        <v>2155</v>
      </c>
      <c r="H670" s="1415"/>
      <c r="I670" s="774"/>
      <c r="J670" s="106"/>
      <c r="K670" s="815"/>
      <c r="L670" s="815"/>
      <c r="M670" s="105"/>
      <c r="N670" s="1"/>
    </row>
    <row r="671" spans="1:28" ht="33" customHeight="1" x14ac:dyDescent="0.2">
      <c r="A671" s="1526"/>
      <c r="B671" s="1427"/>
      <c r="C671" s="1416"/>
      <c r="D671" s="1400"/>
      <c r="E671" s="1408"/>
      <c r="F671" s="806" t="s">
        <v>2141</v>
      </c>
      <c r="G671" s="804" t="s">
        <v>1200</v>
      </c>
      <c r="H671" s="1416"/>
      <c r="I671" s="775"/>
      <c r="J671" s="106"/>
      <c r="K671" s="815"/>
      <c r="L671" s="815"/>
      <c r="M671" s="105"/>
      <c r="N671" s="1"/>
    </row>
    <row r="672" spans="1:28" ht="33" customHeight="1" x14ac:dyDescent="0.2">
      <c r="A672" s="1526"/>
      <c r="B672" s="1427" t="s">
        <v>2187</v>
      </c>
      <c r="C672" s="1427" t="s">
        <v>2188</v>
      </c>
      <c r="D672" s="1400" t="s">
        <v>26</v>
      </c>
      <c r="E672" s="1408" t="s">
        <v>2173</v>
      </c>
      <c r="F672" s="806" t="s">
        <v>2039</v>
      </c>
      <c r="G672" s="804" t="s">
        <v>1159</v>
      </c>
      <c r="H672" s="1414" t="s">
        <v>1919</v>
      </c>
      <c r="I672" s="773"/>
      <c r="J672" s="106">
        <v>46.4</v>
      </c>
      <c r="K672" s="815"/>
      <c r="L672" s="815"/>
      <c r="M672" s="105"/>
      <c r="N672" s="1" t="s">
        <v>1411</v>
      </c>
      <c r="P672" s="13"/>
      <c r="Q672" s="13"/>
      <c r="R672" s="13"/>
      <c r="S672" s="13"/>
      <c r="T672" s="13"/>
      <c r="U672" s="13"/>
      <c r="V672" s="13"/>
      <c r="W672" s="13"/>
      <c r="X672" s="13"/>
      <c r="Y672" s="13"/>
      <c r="Z672" s="13"/>
      <c r="AA672" s="13"/>
      <c r="AB672" s="13"/>
    </row>
    <row r="673" spans="1:28" ht="33" customHeight="1" x14ac:dyDescent="0.2">
      <c r="A673" s="1526"/>
      <c r="B673" s="1427"/>
      <c r="C673" s="1427"/>
      <c r="D673" s="1400"/>
      <c r="E673" s="1408"/>
      <c r="F673" s="806" t="s">
        <v>2163</v>
      </c>
      <c r="G673" s="804" t="s">
        <v>1558</v>
      </c>
      <c r="H673" s="1415"/>
      <c r="I673" s="774"/>
      <c r="J673" s="106"/>
      <c r="K673" s="815"/>
      <c r="L673" s="815"/>
      <c r="M673" s="105"/>
      <c r="N673" s="1"/>
      <c r="P673" s="13"/>
      <c r="Q673" s="13"/>
      <c r="R673" s="13"/>
      <c r="S673" s="13"/>
      <c r="T673" s="13"/>
      <c r="U673" s="13"/>
      <c r="V673" s="13"/>
      <c r="W673" s="13"/>
      <c r="X673" s="13"/>
      <c r="Y673" s="13"/>
      <c r="Z673" s="13"/>
      <c r="AA673" s="13"/>
      <c r="AB673" s="13"/>
    </row>
    <row r="674" spans="1:28" ht="33" customHeight="1" x14ac:dyDescent="0.2">
      <c r="A674" s="1526"/>
      <c r="B674" s="1414"/>
      <c r="C674" s="1414"/>
      <c r="D674" s="1398"/>
      <c r="E674" s="1409"/>
      <c r="F674" s="770" t="s">
        <v>2141</v>
      </c>
      <c r="G674" s="797" t="s">
        <v>1200</v>
      </c>
      <c r="H674" s="1415"/>
      <c r="I674" s="774"/>
      <c r="J674" s="825"/>
      <c r="K674" s="65"/>
      <c r="L674" s="65"/>
      <c r="M674" s="107"/>
      <c r="N674" s="1"/>
      <c r="P674" s="13"/>
      <c r="Q674" s="13"/>
      <c r="R674" s="13"/>
      <c r="S674" s="13"/>
      <c r="T674" s="13"/>
      <c r="U674" s="13"/>
      <c r="V674" s="13"/>
      <c r="W674" s="13"/>
      <c r="X674" s="13"/>
      <c r="Y674" s="13"/>
      <c r="Z674" s="13"/>
      <c r="AA674" s="13"/>
      <c r="AB674" s="13"/>
    </row>
    <row r="675" spans="1:28" s="13" customFormat="1" ht="33" customHeight="1" x14ac:dyDescent="0.2">
      <c r="A675" s="1526"/>
      <c r="B675" s="1427" t="s">
        <v>2189</v>
      </c>
      <c r="C675" s="1427" t="s">
        <v>2190</v>
      </c>
      <c r="D675" s="1400" t="s">
        <v>26</v>
      </c>
      <c r="E675" s="1408" t="s">
        <v>2173</v>
      </c>
      <c r="F675" s="806" t="s">
        <v>2039</v>
      </c>
      <c r="G675" s="801" t="s">
        <v>1163</v>
      </c>
      <c r="H675" s="1427" t="s">
        <v>1919</v>
      </c>
      <c r="I675" s="69"/>
      <c r="J675" s="103">
        <v>92.8</v>
      </c>
      <c r="K675" s="68"/>
      <c r="L675" s="68"/>
      <c r="M675" s="103"/>
      <c r="N675" s="21" t="s">
        <v>1411</v>
      </c>
    </row>
    <row r="676" spans="1:28" s="13" customFormat="1" ht="33" customHeight="1" x14ac:dyDescent="0.2">
      <c r="A676" s="1526"/>
      <c r="B676" s="1427"/>
      <c r="C676" s="1427"/>
      <c r="D676" s="1400"/>
      <c r="E676" s="1408"/>
      <c r="F676" s="806" t="s">
        <v>2174</v>
      </c>
      <c r="G676" s="801" t="s">
        <v>2159</v>
      </c>
      <c r="H676" s="1427"/>
      <c r="I676" s="69"/>
      <c r="J676" s="103"/>
      <c r="K676" s="68"/>
      <c r="L676" s="68"/>
      <c r="M676" s="103"/>
      <c r="N676" s="21"/>
    </row>
    <row r="677" spans="1:28" s="13" customFormat="1" ht="33" customHeight="1" x14ac:dyDescent="0.2">
      <c r="A677" s="1526"/>
      <c r="B677" s="1427"/>
      <c r="C677" s="1427"/>
      <c r="D677" s="1400"/>
      <c r="E677" s="1408"/>
      <c r="F677" s="806" t="s">
        <v>2141</v>
      </c>
      <c r="G677" s="801" t="s">
        <v>1200</v>
      </c>
      <c r="H677" s="1427"/>
      <c r="I677" s="69"/>
      <c r="J677" s="103"/>
      <c r="K677" s="68"/>
      <c r="L677" s="68"/>
      <c r="M677" s="103"/>
      <c r="N677" s="21"/>
    </row>
    <row r="678" spans="1:28" s="13" customFormat="1" ht="33" customHeight="1" x14ac:dyDescent="0.2">
      <c r="A678" s="1526"/>
      <c r="B678" s="1427" t="s">
        <v>2191</v>
      </c>
      <c r="C678" s="1427" t="s">
        <v>2192</v>
      </c>
      <c r="D678" s="1400" t="s">
        <v>26</v>
      </c>
      <c r="E678" s="1408" t="s">
        <v>2173</v>
      </c>
      <c r="F678" s="806" t="s">
        <v>2039</v>
      </c>
      <c r="G678" s="801" t="s">
        <v>1163</v>
      </c>
      <c r="H678" s="1427" t="s">
        <v>1919</v>
      </c>
      <c r="I678" s="69"/>
      <c r="J678" s="103">
        <v>92.8</v>
      </c>
      <c r="K678" s="68"/>
      <c r="L678" s="68"/>
      <c r="M678" s="103"/>
      <c r="N678" s="21" t="s">
        <v>1411</v>
      </c>
    </row>
    <row r="679" spans="1:28" s="13" customFormat="1" ht="33" customHeight="1" x14ac:dyDescent="0.2">
      <c r="A679" s="1526"/>
      <c r="B679" s="1427"/>
      <c r="C679" s="1427"/>
      <c r="D679" s="1400"/>
      <c r="E679" s="1408"/>
      <c r="F679" s="806" t="s">
        <v>2193</v>
      </c>
      <c r="G679" s="801" t="s">
        <v>2159</v>
      </c>
      <c r="H679" s="1427"/>
      <c r="I679" s="69"/>
      <c r="J679" s="103"/>
      <c r="K679" s="68"/>
      <c r="L679" s="68"/>
      <c r="M679" s="103"/>
      <c r="N679" s="21"/>
    </row>
    <row r="680" spans="1:28" s="13" customFormat="1" ht="33" customHeight="1" x14ac:dyDescent="0.2">
      <c r="A680" s="1526"/>
      <c r="B680" s="1427"/>
      <c r="C680" s="1427"/>
      <c r="D680" s="1400"/>
      <c r="E680" s="1408"/>
      <c r="F680" s="806" t="s">
        <v>2141</v>
      </c>
      <c r="G680" s="801" t="s">
        <v>1200</v>
      </c>
      <c r="H680" s="1427"/>
      <c r="I680" s="69"/>
      <c r="J680" s="103"/>
      <c r="K680" s="68"/>
      <c r="L680" s="68"/>
      <c r="M680" s="103"/>
      <c r="N680" s="21"/>
    </row>
    <row r="681" spans="1:28" s="13" customFormat="1" ht="33" customHeight="1" x14ac:dyDescent="0.2">
      <c r="A681" s="1526"/>
      <c r="B681" s="1427" t="s">
        <v>2194</v>
      </c>
      <c r="C681" s="1427" t="s">
        <v>2195</v>
      </c>
      <c r="D681" s="1400" t="s">
        <v>26</v>
      </c>
      <c r="E681" s="1408" t="s">
        <v>2173</v>
      </c>
      <c r="F681" s="806" t="s">
        <v>2039</v>
      </c>
      <c r="G681" s="801" t="s">
        <v>2040</v>
      </c>
      <c r="H681" s="1427" t="s">
        <v>1919</v>
      </c>
      <c r="I681" s="69"/>
      <c r="J681" s="103">
        <v>92.8</v>
      </c>
      <c r="K681" s="68"/>
      <c r="L681" s="68"/>
      <c r="M681" s="103"/>
      <c r="N681" s="21" t="s">
        <v>1411</v>
      </c>
    </row>
    <row r="682" spans="1:28" s="13" customFormat="1" ht="33" customHeight="1" x14ac:dyDescent="0.2">
      <c r="A682" s="1526"/>
      <c r="B682" s="1427"/>
      <c r="C682" s="1427"/>
      <c r="D682" s="1400"/>
      <c r="E682" s="1408"/>
      <c r="F682" s="806" t="s">
        <v>2042</v>
      </c>
      <c r="G682" s="801" t="s">
        <v>2196</v>
      </c>
      <c r="H682" s="1427"/>
      <c r="I682" s="69"/>
      <c r="J682" s="103"/>
      <c r="K682" s="68"/>
      <c r="L682" s="68"/>
      <c r="M682" s="103"/>
      <c r="N682" s="21"/>
    </row>
    <row r="683" spans="1:28" s="13" customFormat="1" ht="33" customHeight="1" x14ac:dyDescent="0.2">
      <c r="A683" s="1526"/>
      <c r="B683" s="1427"/>
      <c r="C683" s="1427"/>
      <c r="D683" s="1400"/>
      <c r="E683" s="1408"/>
      <c r="F683" s="806" t="s">
        <v>2160</v>
      </c>
      <c r="G683" s="801" t="s">
        <v>1200</v>
      </c>
      <c r="H683" s="1427"/>
      <c r="I683" s="69"/>
      <c r="J683" s="103"/>
      <c r="K683" s="68"/>
      <c r="L683" s="68"/>
      <c r="M683" s="103"/>
      <c r="N683" s="21"/>
    </row>
    <row r="684" spans="1:28" s="13" customFormat="1" ht="33" customHeight="1" x14ac:dyDescent="0.2">
      <c r="A684" s="1526"/>
      <c r="B684" s="1427" t="s">
        <v>2197</v>
      </c>
      <c r="C684" s="1427" t="s">
        <v>2198</v>
      </c>
      <c r="D684" s="1400" t="s">
        <v>26</v>
      </c>
      <c r="E684" s="1408" t="s">
        <v>2173</v>
      </c>
      <c r="F684" s="806" t="s">
        <v>2039</v>
      </c>
      <c r="G684" s="801" t="s">
        <v>2167</v>
      </c>
      <c r="H684" s="1427" t="s">
        <v>2199</v>
      </c>
      <c r="I684" s="69"/>
      <c r="J684" s="103">
        <v>59</v>
      </c>
      <c r="K684" s="68"/>
      <c r="L684" s="68"/>
      <c r="M684" s="103"/>
      <c r="N684" s="21" t="s">
        <v>1411</v>
      </c>
    </row>
    <row r="685" spans="1:28" s="13" customFormat="1" ht="33" customHeight="1" x14ac:dyDescent="0.2">
      <c r="A685" s="1526"/>
      <c r="B685" s="1427"/>
      <c r="C685" s="1427"/>
      <c r="D685" s="1400"/>
      <c r="E685" s="1408"/>
      <c r="F685" s="806" t="s">
        <v>2140</v>
      </c>
      <c r="G685" s="801" t="s">
        <v>1558</v>
      </c>
      <c r="H685" s="1427"/>
      <c r="I685" s="69"/>
      <c r="J685" s="103"/>
      <c r="K685" s="68"/>
      <c r="L685" s="68"/>
      <c r="M685" s="103"/>
      <c r="N685" s="21"/>
    </row>
    <row r="686" spans="1:28" s="13" customFormat="1" ht="33" customHeight="1" x14ac:dyDescent="0.2">
      <c r="A686" s="1526"/>
      <c r="B686" s="1427"/>
      <c r="C686" s="1427"/>
      <c r="D686" s="1400"/>
      <c r="E686" s="1408"/>
      <c r="F686" s="806" t="s">
        <v>2141</v>
      </c>
      <c r="G686" s="801" t="s">
        <v>1200</v>
      </c>
      <c r="H686" s="1427"/>
      <c r="I686" s="69"/>
      <c r="J686" s="103"/>
      <c r="K686" s="68"/>
      <c r="L686" s="68"/>
      <c r="M686" s="103"/>
      <c r="N686" s="21"/>
    </row>
    <row r="687" spans="1:28" s="13" customFormat="1" ht="44.25" customHeight="1" x14ac:dyDescent="0.2">
      <c r="A687" s="1526"/>
      <c r="B687" s="1427" t="s">
        <v>2200</v>
      </c>
      <c r="C687" s="1427" t="s">
        <v>2201</v>
      </c>
      <c r="D687" s="1400" t="s">
        <v>26</v>
      </c>
      <c r="E687" s="1408" t="s">
        <v>2173</v>
      </c>
      <c r="F687" s="1427" t="s">
        <v>2153</v>
      </c>
      <c r="G687" s="1400" t="s">
        <v>1156</v>
      </c>
      <c r="H687" s="1414" t="s">
        <v>2154</v>
      </c>
      <c r="I687" s="69">
        <v>2018</v>
      </c>
      <c r="J687" s="103">
        <v>150</v>
      </c>
      <c r="K687" s="68"/>
      <c r="L687" s="68"/>
      <c r="M687" s="103"/>
      <c r="N687" s="21" t="s">
        <v>1411</v>
      </c>
      <c r="O687" s="830" t="s">
        <v>2039</v>
      </c>
      <c r="P687" s="844" t="s">
        <v>2158</v>
      </c>
      <c r="Q687" s="1497" t="s">
        <v>1919</v>
      </c>
    </row>
    <row r="688" spans="1:28" s="13" customFormat="1" ht="44.25" customHeight="1" x14ac:dyDescent="0.2">
      <c r="A688" s="1526"/>
      <c r="B688" s="1427"/>
      <c r="C688" s="1427"/>
      <c r="D688" s="1400"/>
      <c r="E688" s="1408"/>
      <c r="F688" s="1427"/>
      <c r="G688" s="1400"/>
      <c r="H688" s="1415"/>
      <c r="I688" s="69"/>
      <c r="J688" s="103"/>
      <c r="K688" s="68"/>
      <c r="L688" s="68"/>
      <c r="M688" s="103"/>
      <c r="N688" s="21"/>
      <c r="O688" s="830" t="s">
        <v>2140</v>
      </c>
      <c r="P688" s="844" t="s">
        <v>2155</v>
      </c>
      <c r="Q688" s="1497"/>
    </row>
    <row r="689" spans="1:17" s="13" customFormat="1" ht="28.5" customHeight="1" x14ac:dyDescent="0.2">
      <c r="A689" s="1526"/>
      <c r="B689" s="1427"/>
      <c r="C689" s="1427"/>
      <c r="D689" s="1400"/>
      <c r="E689" s="1408"/>
      <c r="F689" s="1427"/>
      <c r="G689" s="1400"/>
      <c r="H689" s="1416"/>
      <c r="I689" s="69"/>
      <c r="J689" s="103"/>
      <c r="K689" s="68"/>
      <c r="L689" s="68"/>
      <c r="M689" s="103"/>
      <c r="N689" s="21"/>
      <c r="O689" s="830" t="s">
        <v>2141</v>
      </c>
      <c r="P689" s="844" t="s">
        <v>1200</v>
      </c>
      <c r="Q689" s="1497"/>
    </row>
    <row r="690" spans="1:17" s="13" customFormat="1" ht="35.25" customHeight="1" x14ac:dyDescent="0.2">
      <c r="A690" s="1526"/>
      <c r="B690" s="1427" t="s">
        <v>2202</v>
      </c>
      <c r="C690" s="1427" t="s">
        <v>2203</v>
      </c>
      <c r="D690" s="1400" t="s">
        <v>26</v>
      </c>
      <c r="E690" s="1408" t="s">
        <v>2173</v>
      </c>
      <c r="F690" s="806" t="s">
        <v>2039</v>
      </c>
      <c r="G690" s="801" t="s">
        <v>2186</v>
      </c>
      <c r="H690" s="1427" t="s">
        <v>1919</v>
      </c>
      <c r="I690" s="69"/>
      <c r="J690" s="103">
        <v>100</v>
      </c>
      <c r="K690" s="68"/>
      <c r="L690" s="68"/>
      <c r="M690" s="103"/>
      <c r="N690" s="21" t="s">
        <v>1411</v>
      </c>
    </row>
    <row r="691" spans="1:17" s="13" customFormat="1" ht="35.25" customHeight="1" x14ac:dyDescent="0.2">
      <c r="A691" s="1526"/>
      <c r="B691" s="1427"/>
      <c r="C691" s="1427"/>
      <c r="D691" s="1400"/>
      <c r="E691" s="1408"/>
      <c r="F691" s="806" t="s">
        <v>2140</v>
      </c>
      <c r="G691" s="801" t="s">
        <v>1973</v>
      </c>
      <c r="H691" s="1427"/>
      <c r="I691" s="69"/>
      <c r="J691" s="103"/>
      <c r="K691" s="68"/>
      <c r="L691" s="68"/>
      <c r="M691" s="103"/>
      <c r="N691" s="21"/>
    </row>
    <row r="692" spans="1:17" s="13" customFormat="1" ht="35.25" customHeight="1" x14ac:dyDescent="0.2">
      <c r="A692" s="1526"/>
      <c r="B692" s="1427"/>
      <c r="C692" s="1427"/>
      <c r="D692" s="1400"/>
      <c r="E692" s="1408"/>
      <c r="F692" s="806" t="s">
        <v>2141</v>
      </c>
      <c r="G692" s="801" t="s">
        <v>1200</v>
      </c>
      <c r="H692" s="1427"/>
      <c r="I692" s="69"/>
      <c r="J692" s="103"/>
      <c r="K692" s="68"/>
      <c r="L692" s="68"/>
      <c r="M692" s="103"/>
      <c r="N692" s="21"/>
    </row>
    <row r="693" spans="1:17" s="13" customFormat="1" ht="35.25" customHeight="1" x14ac:dyDescent="0.2">
      <c r="A693" s="1526"/>
      <c r="B693" s="1427" t="s">
        <v>2204</v>
      </c>
      <c r="C693" s="1427" t="s">
        <v>2205</v>
      </c>
      <c r="D693" s="1400" t="s">
        <v>26</v>
      </c>
      <c r="E693" s="1408" t="s">
        <v>2173</v>
      </c>
      <c r="F693" s="806" t="s">
        <v>2039</v>
      </c>
      <c r="G693" s="801" t="s">
        <v>1163</v>
      </c>
      <c r="H693" s="1427" t="s">
        <v>1919</v>
      </c>
      <c r="I693" s="69"/>
      <c r="J693" s="103">
        <v>100</v>
      </c>
      <c r="K693" s="68"/>
      <c r="L693" s="68"/>
      <c r="M693" s="103"/>
      <c r="N693" s="21" t="s">
        <v>1411</v>
      </c>
    </row>
    <row r="694" spans="1:17" s="13" customFormat="1" ht="35.25" customHeight="1" x14ac:dyDescent="0.2">
      <c r="A694" s="1526"/>
      <c r="B694" s="1427"/>
      <c r="C694" s="1427"/>
      <c r="D694" s="1400"/>
      <c r="E694" s="1408"/>
      <c r="F694" s="806" t="s">
        <v>2140</v>
      </c>
      <c r="G694" s="801" t="s">
        <v>2159</v>
      </c>
      <c r="H694" s="1427"/>
      <c r="I694" s="69"/>
      <c r="J694" s="103"/>
      <c r="K694" s="68"/>
      <c r="L694" s="68"/>
      <c r="M694" s="103"/>
      <c r="N694" s="21"/>
    </row>
    <row r="695" spans="1:17" s="13" customFormat="1" ht="35.25" customHeight="1" x14ac:dyDescent="0.2">
      <c r="A695" s="1526"/>
      <c r="B695" s="1427"/>
      <c r="C695" s="1427"/>
      <c r="D695" s="1400"/>
      <c r="E695" s="1408"/>
      <c r="F695" s="806" t="s">
        <v>2141</v>
      </c>
      <c r="G695" s="801" t="s">
        <v>2164</v>
      </c>
      <c r="H695" s="1427"/>
      <c r="I695" s="69"/>
      <c r="J695" s="103"/>
      <c r="K695" s="68"/>
      <c r="L695" s="68"/>
      <c r="M695" s="103"/>
      <c r="N695" s="21"/>
    </row>
    <row r="696" spans="1:17" s="13" customFormat="1" ht="35.25" customHeight="1" x14ac:dyDescent="0.2">
      <c r="A696" s="1526"/>
      <c r="B696" s="1427" t="s">
        <v>2206</v>
      </c>
      <c r="C696" s="1427" t="s">
        <v>2207</v>
      </c>
      <c r="D696" s="1400" t="s">
        <v>26</v>
      </c>
      <c r="E696" s="1408" t="s">
        <v>2173</v>
      </c>
      <c r="F696" s="806" t="s">
        <v>2039</v>
      </c>
      <c r="G696" s="801" t="s">
        <v>2158</v>
      </c>
      <c r="H696" s="1427" t="s">
        <v>1919</v>
      </c>
      <c r="I696" s="69"/>
      <c r="J696" s="103">
        <v>232</v>
      </c>
      <c r="K696" s="68"/>
      <c r="L696" s="68"/>
      <c r="M696" s="103"/>
      <c r="N696" s="21" t="s">
        <v>1411</v>
      </c>
    </row>
    <row r="697" spans="1:17" s="13" customFormat="1" ht="35.25" customHeight="1" x14ac:dyDescent="0.2">
      <c r="A697" s="1526"/>
      <c r="B697" s="1427"/>
      <c r="C697" s="1427"/>
      <c r="D697" s="1400"/>
      <c r="E697" s="1408"/>
      <c r="F697" s="806" t="s">
        <v>2140</v>
      </c>
      <c r="G697" s="801" t="s">
        <v>2196</v>
      </c>
      <c r="H697" s="1427"/>
      <c r="I697" s="69"/>
      <c r="J697" s="103"/>
      <c r="K697" s="68"/>
      <c r="L697" s="68"/>
      <c r="M697" s="103"/>
      <c r="N697" s="21"/>
    </row>
    <row r="698" spans="1:17" s="13" customFormat="1" ht="35.25" customHeight="1" x14ac:dyDescent="0.2">
      <c r="A698" s="1526"/>
      <c r="B698" s="1427"/>
      <c r="C698" s="1427"/>
      <c r="D698" s="1400"/>
      <c r="E698" s="1408"/>
      <c r="F698" s="806" t="s">
        <v>2141</v>
      </c>
      <c r="G698" s="801" t="s">
        <v>1200</v>
      </c>
      <c r="H698" s="1427"/>
      <c r="I698" s="69"/>
      <c r="J698" s="103"/>
      <c r="K698" s="68"/>
      <c r="L698" s="68"/>
      <c r="M698" s="103"/>
      <c r="N698" s="21"/>
    </row>
    <row r="699" spans="1:17" s="13" customFormat="1" ht="35.25" customHeight="1" x14ac:dyDescent="0.2">
      <c r="A699" s="1526"/>
      <c r="B699" s="1427" t="s">
        <v>2208</v>
      </c>
      <c r="C699" s="1427" t="s">
        <v>2209</v>
      </c>
      <c r="D699" s="1400" t="s">
        <v>26</v>
      </c>
      <c r="E699" s="1408" t="s">
        <v>2173</v>
      </c>
      <c r="F699" s="806" t="s">
        <v>2039</v>
      </c>
      <c r="G699" s="801" t="s">
        <v>1163</v>
      </c>
      <c r="H699" s="1427" t="s">
        <v>1919</v>
      </c>
      <c r="I699" s="69"/>
      <c r="J699" s="103">
        <v>696</v>
      </c>
      <c r="K699" s="68">
        <v>604</v>
      </c>
      <c r="L699" s="68"/>
      <c r="M699" s="103"/>
      <c r="N699" s="21" t="s">
        <v>1411</v>
      </c>
    </row>
    <row r="700" spans="1:17" s="13" customFormat="1" ht="35.25" customHeight="1" x14ac:dyDescent="0.2">
      <c r="A700" s="1526"/>
      <c r="B700" s="1427"/>
      <c r="C700" s="1427"/>
      <c r="D700" s="1400"/>
      <c r="E700" s="1408"/>
      <c r="F700" s="806" t="s">
        <v>2140</v>
      </c>
      <c r="G700" s="801" t="s">
        <v>2155</v>
      </c>
      <c r="H700" s="1427"/>
      <c r="I700" s="69"/>
      <c r="J700" s="103"/>
      <c r="K700" s="68"/>
      <c r="L700" s="68"/>
      <c r="M700" s="103"/>
      <c r="N700" s="21"/>
    </row>
    <row r="701" spans="1:17" s="13" customFormat="1" ht="35.25" customHeight="1" x14ac:dyDescent="0.2">
      <c r="A701" s="1526"/>
      <c r="B701" s="1427"/>
      <c r="C701" s="1427"/>
      <c r="D701" s="1400"/>
      <c r="E701" s="1408"/>
      <c r="F701" s="806" t="s">
        <v>2141</v>
      </c>
      <c r="G701" s="801" t="s">
        <v>1200</v>
      </c>
      <c r="H701" s="1427"/>
      <c r="I701" s="69"/>
      <c r="J701" s="103"/>
      <c r="K701" s="68"/>
      <c r="L701" s="68"/>
      <c r="M701" s="103"/>
      <c r="N701" s="21"/>
    </row>
    <row r="702" spans="1:17" s="13" customFormat="1" ht="35.25" customHeight="1" x14ac:dyDescent="0.2">
      <c r="A702" s="1526"/>
      <c r="B702" s="1427" t="s">
        <v>2210</v>
      </c>
      <c r="C702" s="1427" t="s">
        <v>2211</v>
      </c>
      <c r="D702" s="1400" t="s">
        <v>26</v>
      </c>
      <c r="E702" s="1408" t="s">
        <v>2173</v>
      </c>
      <c r="F702" s="806" t="s">
        <v>2039</v>
      </c>
      <c r="G702" s="801" t="s">
        <v>1163</v>
      </c>
      <c r="H702" s="1427" t="s">
        <v>1919</v>
      </c>
      <c r="I702" s="69"/>
      <c r="J702" s="103">
        <v>670</v>
      </c>
      <c r="K702" s="68"/>
      <c r="L702" s="68"/>
      <c r="M702" s="103"/>
      <c r="N702" s="21" t="s">
        <v>1411</v>
      </c>
    </row>
    <row r="703" spans="1:17" s="13" customFormat="1" ht="35.25" customHeight="1" x14ac:dyDescent="0.2">
      <c r="A703" s="1526"/>
      <c r="B703" s="1427"/>
      <c r="C703" s="1427"/>
      <c r="D703" s="1400"/>
      <c r="E703" s="1408"/>
      <c r="F703" s="806" t="s">
        <v>2140</v>
      </c>
      <c r="G703" s="801" t="s">
        <v>2159</v>
      </c>
      <c r="H703" s="1427"/>
      <c r="I703" s="69"/>
      <c r="J703" s="103"/>
      <c r="K703" s="68"/>
      <c r="L703" s="68"/>
      <c r="M703" s="103"/>
      <c r="N703" s="21"/>
    </row>
    <row r="704" spans="1:17" s="13" customFormat="1" ht="35.25" customHeight="1" x14ac:dyDescent="0.2">
      <c r="A704" s="1526"/>
      <c r="B704" s="1427"/>
      <c r="C704" s="1427"/>
      <c r="D704" s="1400"/>
      <c r="E704" s="1408"/>
      <c r="F704" s="806" t="s">
        <v>2141</v>
      </c>
      <c r="G704" s="801" t="s">
        <v>2164</v>
      </c>
      <c r="H704" s="1427"/>
      <c r="I704" s="69"/>
      <c r="J704" s="103"/>
      <c r="K704" s="68"/>
      <c r="L704" s="68"/>
      <c r="M704" s="103"/>
      <c r="N704" s="21"/>
    </row>
    <row r="705" spans="1:17" s="13" customFormat="1" ht="33" customHeight="1" x14ac:dyDescent="0.2">
      <c r="A705" s="1526"/>
      <c r="B705" s="1427" t="s">
        <v>2212</v>
      </c>
      <c r="C705" s="1528" t="s">
        <v>2213</v>
      </c>
      <c r="D705" s="1400" t="s">
        <v>26</v>
      </c>
      <c r="E705" s="1408" t="s">
        <v>1313</v>
      </c>
      <c r="F705" s="806" t="s">
        <v>2039</v>
      </c>
      <c r="G705" s="801" t="s">
        <v>2040</v>
      </c>
      <c r="H705" s="1427" t="s">
        <v>2214</v>
      </c>
      <c r="I705" s="69"/>
      <c r="J705" s="103">
        <f>16228-5308-262</f>
        <v>10658</v>
      </c>
      <c r="K705" s="68">
        <v>15000</v>
      </c>
      <c r="L705" s="68">
        <v>15000</v>
      </c>
      <c r="M705" s="103"/>
      <c r="N705" s="21" t="s">
        <v>1411</v>
      </c>
    </row>
    <row r="706" spans="1:17" s="13" customFormat="1" ht="33" customHeight="1" x14ac:dyDescent="0.2">
      <c r="A706" s="1526"/>
      <c r="B706" s="1427"/>
      <c r="C706" s="1528"/>
      <c r="D706" s="1400"/>
      <c r="E706" s="1408"/>
      <c r="F706" s="806" t="s">
        <v>2140</v>
      </c>
      <c r="G706" s="801" t="s">
        <v>1973</v>
      </c>
      <c r="H706" s="1427"/>
      <c r="I706" s="69"/>
      <c r="J706" s="103"/>
      <c r="K706" s="68"/>
      <c r="L706" s="68"/>
      <c r="M706" s="103"/>
      <c r="N706" s="21"/>
    </row>
    <row r="707" spans="1:17" s="13" customFormat="1" ht="33" customHeight="1" x14ac:dyDescent="0.2">
      <c r="A707" s="1526"/>
      <c r="B707" s="1427"/>
      <c r="C707" s="1528"/>
      <c r="D707" s="1400"/>
      <c r="E707" s="1408"/>
      <c r="F707" s="806" t="s">
        <v>2141</v>
      </c>
      <c r="G707" s="801" t="s">
        <v>2164</v>
      </c>
      <c r="H707" s="1427"/>
      <c r="I707" s="69"/>
      <c r="J707" s="103"/>
      <c r="K707" s="68"/>
      <c r="L707" s="68"/>
      <c r="M707" s="103"/>
      <c r="N707" s="21"/>
    </row>
    <row r="708" spans="1:17" s="13" customFormat="1" ht="24.75" customHeight="1" x14ac:dyDescent="0.2">
      <c r="A708" s="1526"/>
      <c r="B708" s="1427" t="s">
        <v>2215</v>
      </c>
      <c r="C708" s="1427" t="s">
        <v>2216</v>
      </c>
      <c r="D708" s="1400" t="s">
        <v>26</v>
      </c>
      <c r="E708" s="1408" t="s">
        <v>1313</v>
      </c>
      <c r="F708" s="806" t="s">
        <v>2039</v>
      </c>
      <c r="G708" s="1400" t="s">
        <v>1111</v>
      </c>
      <c r="H708" s="1427" t="s">
        <v>2217</v>
      </c>
      <c r="I708" s="69"/>
      <c r="J708" s="103">
        <v>232</v>
      </c>
      <c r="K708" s="68"/>
      <c r="L708" s="68"/>
      <c r="M708" s="103"/>
      <c r="N708" s="21" t="s">
        <v>1411</v>
      </c>
    </row>
    <row r="709" spans="1:17" s="13" customFormat="1" ht="36" customHeight="1" x14ac:dyDescent="0.2">
      <c r="A709" s="1526"/>
      <c r="B709" s="1427"/>
      <c r="C709" s="1427"/>
      <c r="D709" s="1400"/>
      <c r="E709" s="1408"/>
      <c r="F709" s="806" t="s">
        <v>2140</v>
      </c>
      <c r="G709" s="1400"/>
      <c r="H709" s="1427"/>
      <c r="I709" s="69"/>
      <c r="J709" s="103"/>
      <c r="K709" s="68"/>
      <c r="L709" s="68"/>
      <c r="M709" s="103"/>
      <c r="N709" s="21"/>
    </row>
    <row r="710" spans="1:17" s="13" customFormat="1" ht="24.75" customHeight="1" x14ac:dyDescent="0.2">
      <c r="A710" s="1526"/>
      <c r="B710" s="1427"/>
      <c r="C710" s="1427"/>
      <c r="D710" s="1400"/>
      <c r="E710" s="1408"/>
      <c r="F710" s="806" t="s">
        <v>2141</v>
      </c>
      <c r="G710" s="1400"/>
      <c r="H710" s="1427"/>
      <c r="I710" s="69"/>
      <c r="J710" s="103"/>
      <c r="K710" s="68"/>
      <c r="L710" s="68"/>
      <c r="M710" s="103"/>
      <c r="N710" s="21"/>
    </row>
    <row r="711" spans="1:17" s="13" customFormat="1" ht="25.5" customHeight="1" x14ac:dyDescent="0.2">
      <c r="A711" s="1526"/>
      <c r="B711" s="1427" t="s">
        <v>2218</v>
      </c>
      <c r="C711" s="1427" t="s">
        <v>2219</v>
      </c>
      <c r="D711" s="1400" t="s">
        <v>26</v>
      </c>
      <c r="E711" s="1408" t="s">
        <v>1313</v>
      </c>
      <c r="F711" s="1427" t="s">
        <v>2153</v>
      </c>
      <c r="G711" s="1400" t="s">
        <v>1156</v>
      </c>
      <c r="H711" s="1414" t="s">
        <v>2154</v>
      </c>
      <c r="I711" s="69">
        <v>2018</v>
      </c>
      <c r="J711" s="103">
        <v>170</v>
      </c>
      <c r="K711" s="68"/>
      <c r="L711" s="68"/>
      <c r="M711" s="103"/>
      <c r="N711" s="21" t="s">
        <v>1411</v>
      </c>
      <c r="O711" s="830" t="s">
        <v>2039</v>
      </c>
      <c r="P711" s="844" t="s">
        <v>2158</v>
      </c>
      <c r="Q711" s="1497" t="s">
        <v>1919</v>
      </c>
    </row>
    <row r="712" spans="1:17" s="13" customFormat="1" ht="25.5" customHeight="1" x14ac:dyDescent="0.2">
      <c r="A712" s="1526"/>
      <c r="B712" s="1427"/>
      <c r="C712" s="1427"/>
      <c r="D712" s="1400"/>
      <c r="E712" s="1408"/>
      <c r="F712" s="1427"/>
      <c r="G712" s="1400"/>
      <c r="H712" s="1415"/>
      <c r="I712" s="69"/>
      <c r="J712" s="103"/>
      <c r="K712" s="68"/>
      <c r="L712" s="68"/>
      <c r="M712" s="103"/>
      <c r="N712" s="21"/>
      <c r="O712" s="830" t="s">
        <v>2140</v>
      </c>
      <c r="P712" s="844" t="s">
        <v>2220</v>
      </c>
      <c r="Q712" s="1497"/>
    </row>
    <row r="713" spans="1:17" s="13" customFormat="1" ht="25.5" customHeight="1" x14ac:dyDescent="0.2">
      <c r="A713" s="1526"/>
      <c r="B713" s="1427"/>
      <c r="C713" s="1427"/>
      <c r="D713" s="1400"/>
      <c r="E713" s="1408"/>
      <c r="F713" s="1427"/>
      <c r="G713" s="1400"/>
      <c r="H713" s="1416"/>
      <c r="I713" s="69"/>
      <c r="J713" s="103"/>
      <c r="K713" s="68"/>
      <c r="L713" s="68"/>
      <c r="M713" s="103"/>
      <c r="N713" s="21"/>
      <c r="O713" s="830" t="s">
        <v>2141</v>
      </c>
      <c r="P713" s="844" t="s">
        <v>1200</v>
      </c>
      <c r="Q713" s="1497"/>
    </row>
    <row r="714" spans="1:17" s="13" customFormat="1" ht="24.75" customHeight="1" x14ac:dyDescent="0.2">
      <c r="A714" s="1526"/>
      <c r="B714" s="1427" t="s">
        <v>2221</v>
      </c>
      <c r="C714" s="1427" t="s">
        <v>2222</v>
      </c>
      <c r="D714" s="1400" t="s">
        <v>26</v>
      </c>
      <c r="E714" s="1408" t="s">
        <v>1313</v>
      </c>
      <c r="F714" s="1427" t="s">
        <v>2153</v>
      </c>
      <c r="G714" s="1400" t="s">
        <v>1156</v>
      </c>
      <c r="H714" s="1414" t="s">
        <v>2154</v>
      </c>
      <c r="I714" s="69">
        <v>2018</v>
      </c>
      <c r="J714" s="103">
        <v>129.19999999999999</v>
      </c>
      <c r="K714" s="68"/>
      <c r="L714" s="68"/>
      <c r="M714" s="103"/>
      <c r="N714" s="21" t="s">
        <v>1411</v>
      </c>
      <c r="O714" s="830" t="s">
        <v>2039</v>
      </c>
      <c r="P714" s="844" t="s">
        <v>1159</v>
      </c>
      <c r="Q714" s="1497" t="s">
        <v>1919</v>
      </c>
    </row>
    <row r="715" spans="1:17" s="13" customFormat="1" ht="33.75" customHeight="1" x14ac:dyDescent="0.2">
      <c r="A715" s="1526"/>
      <c r="B715" s="1427"/>
      <c r="C715" s="1427"/>
      <c r="D715" s="1400"/>
      <c r="E715" s="1408"/>
      <c r="F715" s="1427"/>
      <c r="G715" s="1400"/>
      <c r="H715" s="1415"/>
      <c r="I715" s="69"/>
      <c r="J715" s="103"/>
      <c r="K715" s="68"/>
      <c r="L715" s="68"/>
      <c r="M715" s="103"/>
      <c r="N715" s="21"/>
      <c r="O715" s="830" t="s">
        <v>2140</v>
      </c>
      <c r="P715" s="844" t="s">
        <v>2179</v>
      </c>
      <c r="Q715" s="1497"/>
    </row>
    <row r="716" spans="1:17" s="13" customFormat="1" ht="32.25" customHeight="1" x14ac:dyDescent="0.2">
      <c r="A716" s="1526"/>
      <c r="B716" s="1427"/>
      <c r="C716" s="1427"/>
      <c r="D716" s="1400"/>
      <c r="E716" s="1408"/>
      <c r="F716" s="1427"/>
      <c r="G716" s="1400"/>
      <c r="H716" s="1416"/>
      <c r="I716" s="69"/>
      <c r="J716" s="103"/>
      <c r="K716" s="68"/>
      <c r="L716" s="68"/>
      <c r="M716" s="103"/>
      <c r="N716" s="21"/>
      <c r="O716" s="830" t="s">
        <v>2141</v>
      </c>
      <c r="P716" s="844" t="s">
        <v>1200</v>
      </c>
      <c r="Q716" s="1497"/>
    </row>
    <row r="717" spans="1:17" s="13" customFormat="1" ht="34.5" customHeight="1" x14ac:dyDescent="0.2">
      <c r="A717" s="1526"/>
      <c r="B717" s="1427" t="s">
        <v>2223</v>
      </c>
      <c r="C717" s="1427" t="s">
        <v>2224</v>
      </c>
      <c r="D717" s="1400" t="s">
        <v>26</v>
      </c>
      <c r="E717" s="1408" t="s">
        <v>1313</v>
      </c>
      <c r="F717" s="1427" t="s">
        <v>2153</v>
      </c>
      <c r="G717" s="1400" t="s">
        <v>1156</v>
      </c>
      <c r="H717" s="1414" t="s">
        <v>2154</v>
      </c>
      <c r="I717" s="69">
        <v>2018</v>
      </c>
      <c r="J717" s="108">
        <v>200</v>
      </c>
      <c r="K717" s="68"/>
      <c r="L717" s="68"/>
      <c r="M717" s="103"/>
      <c r="N717" s="21" t="s">
        <v>1411</v>
      </c>
      <c r="O717" s="840" t="s">
        <v>2225</v>
      </c>
      <c r="P717" s="109" t="s">
        <v>2186</v>
      </c>
      <c r="Q717" s="1529" t="s">
        <v>1919</v>
      </c>
    </row>
    <row r="718" spans="1:17" s="13" customFormat="1" ht="35.25" customHeight="1" x14ac:dyDescent="0.2">
      <c r="A718" s="1526"/>
      <c r="B718" s="1427"/>
      <c r="C718" s="1427"/>
      <c r="D718" s="1400"/>
      <c r="E718" s="1408"/>
      <c r="F718" s="1427"/>
      <c r="G718" s="1400"/>
      <c r="H718" s="1415"/>
      <c r="I718" s="69"/>
      <c r="J718" s="108"/>
      <c r="K718" s="68"/>
      <c r="L718" s="68"/>
      <c r="M718" s="103"/>
      <c r="N718" s="21"/>
      <c r="O718" s="840" t="s">
        <v>2226</v>
      </c>
      <c r="P718" s="109" t="s">
        <v>2155</v>
      </c>
      <c r="Q718" s="1529"/>
    </row>
    <row r="719" spans="1:17" s="13" customFormat="1" ht="29.25" customHeight="1" x14ac:dyDescent="0.2">
      <c r="A719" s="1526"/>
      <c r="B719" s="1427"/>
      <c r="C719" s="1427"/>
      <c r="D719" s="1400"/>
      <c r="E719" s="1408"/>
      <c r="F719" s="1427"/>
      <c r="G719" s="1400"/>
      <c r="H719" s="1416"/>
      <c r="I719" s="69"/>
      <c r="J719" s="108"/>
      <c r="K719" s="68"/>
      <c r="L719" s="68"/>
      <c r="M719" s="103"/>
      <c r="N719" s="21"/>
      <c r="O719" s="840" t="s">
        <v>2141</v>
      </c>
      <c r="P719" s="109" t="s">
        <v>1200</v>
      </c>
      <c r="Q719" s="1529"/>
    </row>
    <row r="720" spans="1:17" s="13" customFormat="1" ht="37.5" customHeight="1" x14ac:dyDescent="0.2">
      <c r="A720" s="1526"/>
      <c r="B720" s="1427" t="s">
        <v>2227</v>
      </c>
      <c r="C720" s="1427" t="s">
        <v>2228</v>
      </c>
      <c r="D720" s="1400" t="s">
        <v>26</v>
      </c>
      <c r="E720" s="1408" t="s">
        <v>1313</v>
      </c>
      <c r="F720" s="1427" t="s">
        <v>2153</v>
      </c>
      <c r="G720" s="1400" t="s">
        <v>1156</v>
      </c>
      <c r="H720" s="1414" t="s">
        <v>2154</v>
      </c>
      <c r="I720" s="69">
        <v>2018</v>
      </c>
      <c r="J720" s="108">
        <v>169</v>
      </c>
      <c r="K720" s="68"/>
      <c r="L720" s="68"/>
      <c r="M720" s="103"/>
      <c r="N720" s="21" t="s">
        <v>1411</v>
      </c>
      <c r="O720" s="840" t="s">
        <v>2225</v>
      </c>
      <c r="P720" s="109" t="s">
        <v>2186</v>
      </c>
      <c r="Q720" s="1529" t="s">
        <v>1919</v>
      </c>
    </row>
    <row r="721" spans="1:17" s="13" customFormat="1" ht="35.25" customHeight="1" x14ac:dyDescent="0.2">
      <c r="A721" s="1526"/>
      <c r="B721" s="1427"/>
      <c r="C721" s="1427"/>
      <c r="D721" s="1400"/>
      <c r="E721" s="1408"/>
      <c r="F721" s="1427"/>
      <c r="G721" s="1400"/>
      <c r="H721" s="1415"/>
      <c r="I721" s="69"/>
      <c r="J721" s="108"/>
      <c r="K721" s="68"/>
      <c r="L721" s="68"/>
      <c r="M721" s="103"/>
      <c r="N721" s="21"/>
      <c r="O721" s="840" t="s">
        <v>2226</v>
      </c>
      <c r="P721" s="109" t="s">
        <v>2155</v>
      </c>
      <c r="Q721" s="1529"/>
    </row>
    <row r="722" spans="1:17" s="13" customFormat="1" ht="26.25" customHeight="1" x14ac:dyDescent="0.2">
      <c r="A722" s="1526"/>
      <c r="B722" s="1427"/>
      <c r="C722" s="1427"/>
      <c r="D722" s="1400"/>
      <c r="E722" s="1408"/>
      <c r="F722" s="1427"/>
      <c r="G722" s="1400"/>
      <c r="H722" s="1416"/>
      <c r="I722" s="69"/>
      <c r="J722" s="108"/>
      <c r="K722" s="68"/>
      <c r="L722" s="68"/>
      <c r="M722" s="103"/>
      <c r="N722" s="21"/>
      <c r="O722" s="840" t="s">
        <v>2141</v>
      </c>
      <c r="P722" s="109" t="s">
        <v>1200</v>
      </c>
      <c r="Q722" s="1529"/>
    </row>
    <row r="723" spans="1:17" s="13" customFormat="1" ht="36" customHeight="1" x14ac:dyDescent="0.2">
      <c r="A723" s="1526"/>
      <c r="B723" s="1427" t="s">
        <v>2229</v>
      </c>
      <c r="C723" s="1427" t="s">
        <v>2230</v>
      </c>
      <c r="D723" s="1400" t="s">
        <v>26</v>
      </c>
      <c r="E723" s="1408" t="s">
        <v>1313</v>
      </c>
      <c r="F723" s="1427" t="s">
        <v>2153</v>
      </c>
      <c r="G723" s="1400" t="s">
        <v>1156</v>
      </c>
      <c r="H723" s="1414" t="s">
        <v>2154</v>
      </c>
      <c r="I723" s="69">
        <v>2018</v>
      </c>
      <c r="J723" s="108">
        <v>169</v>
      </c>
      <c r="K723" s="68"/>
      <c r="L723" s="68"/>
      <c r="M723" s="103"/>
      <c r="N723" s="21" t="s">
        <v>1411</v>
      </c>
      <c r="O723" s="840" t="s">
        <v>2039</v>
      </c>
      <c r="P723" s="109" t="s">
        <v>2186</v>
      </c>
      <c r="Q723" s="1529" t="s">
        <v>1919</v>
      </c>
    </row>
    <row r="724" spans="1:17" s="13" customFormat="1" ht="36" customHeight="1" x14ac:dyDescent="0.2">
      <c r="A724" s="1526"/>
      <c r="B724" s="1427"/>
      <c r="C724" s="1427"/>
      <c r="D724" s="1400"/>
      <c r="E724" s="1408"/>
      <c r="F724" s="1427"/>
      <c r="G724" s="1400"/>
      <c r="H724" s="1415"/>
      <c r="I724" s="69"/>
      <c r="J724" s="108"/>
      <c r="K724" s="68"/>
      <c r="L724" s="68"/>
      <c r="M724" s="103"/>
      <c r="N724" s="21"/>
      <c r="O724" s="840" t="s">
        <v>2140</v>
      </c>
      <c r="P724" s="109" t="s">
        <v>2155</v>
      </c>
      <c r="Q724" s="1529"/>
    </row>
    <row r="725" spans="1:17" s="13" customFormat="1" ht="36" customHeight="1" x14ac:dyDescent="0.2">
      <c r="A725" s="1526"/>
      <c r="B725" s="1427"/>
      <c r="C725" s="1427"/>
      <c r="D725" s="1400"/>
      <c r="E725" s="1408"/>
      <c r="F725" s="1427"/>
      <c r="G725" s="1400"/>
      <c r="H725" s="1416"/>
      <c r="I725" s="69"/>
      <c r="J725" s="108"/>
      <c r="K725" s="68"/>
      <c r="L725" s="68"/>
      <c r="M725" s="103"/>
      <c r="N725" s="21"/>
      <c r="O725" s="840" t="s">
        <v>2141</v>
      </c>
      <c r="P725" s="109" t="s">
        <v>1200</v>
      </c>
      <c r="Q725" s="1529"/>
    </row>
    <row r="726" spans="1:17" s="13" customFormat="1" ht="36" customHeight="1" x14ac:dyDescent="0.2">
      <c r="A726" s="1526"/>
      <c r="B726" s="1427" t="s">
        <v>2231</v>
      </c>
      <c r="C726" s="1427" t="s">
        <v>2232</v>
      </c>
      <c r="D726" s="1400" t="s">
        <v>26</v>
      </c>
      <c r="E726" s="1408" t="s">
        <v>1313</v>
      </c>
      <c r="F726" s="1427" t="s">
        <v>2153</v>
      </c>
      <c r="G726" s="1400" t="s">
        <v>1156</v>
      </c>
      <c r="H726" s="1414" t="s">
        <v>2154</v>
      </c>
      <c r="I726" s="69">
        <v>2018</v>
      </c>
      <c r="J726" s="108">
        <v>169</v>
      </c>
      <c r="K726" s="68"/>
      <c r="L726" s="68"/>
      <c r="M726" s="103"/>
      <c r="N726" s="21" t="s">
        <v>1411</v>
      </c>
      <c r="O726" s="840" t="s">
        <v>2039</v>
      </c>
      <c r="P726" s="109" t="s">
        <v>1163</v>
      </c>
      <c r="Q726" s="1529" t="s">
        <v>1919</v>
      </c>
    </row>
    <row r="727" spans="1:17" s="13" customFormat="1" ht="36" customHeight="1" x14ac:dyDescent="0.2">
      <c r="A727" s="1526"/>
      <c r="B727" s="1427"/>
      <c r="C727" s="1427"/>
      <c r="D727" s="1400"/>
      <c r="E727" s="1408"/>
      <c r="F727" s="1427"/>
      <c r="G727" s="1400"/>
      <c r="H727" s="1415"/>
      <c r="I727" s="69"/>
      <c r="J727" s="108"/>
      <c r="K727" s="68"/>
      <c r="L727" s="68"/>
      <c r="M727" s="103"/>
      <c r="N727" s="21"/>
      <c r="O727" s="840" t="s">
        <v>2140</v>
      </c>
      <c r="P727" s="109" t="s">
        <v>1558</v>
      </c>
      <c r="Q727" s="1529"/>
    </row>
    <row r="728" spans="1:17" s="13" customFormat="1" ht="36" customHeight="1" x14ac:dyDescent="0.2">
      <c r="A728" s="1526"/>
      <c r="B728" s="1427"/>
      <c r="C728" s="1427"/>
      <c r="D728" s="1400"/>
      <c r="E728" s="1408"/>
      <c r="F728" s="1427"/>
      <c r="G728" s="1400"/>
      <c r="H728" s="1416"/>
      <c r="I728" s="69"/>
      <c r="J728" s="108"/>
      <c r="K728" s="68"/>
      <c r="L728" s="68"/>
      <c r="M728" s="103"/>
      <c r="N728" s="21"/>
      <c r="O728" s="840" t="s">
        <v>2141</v>
      </c>
      <c r="P728" s="109" t="s">
        <v>1200</v>
      </c>
      <c r="Q728" s="1529"/>
    </row>
    <row r="729" spans="1:17" s="13" customFormat="1" ht="36" customHeight="1" x14ac:dyDescent="0.2">
      <c r="A729" s="1526"/>
      <c r="B729" s="1427" t="s">
        <v>2233</v>
      </c>
      <c r="C729" s="1427" t="s">
        <v>2234</v>
      </c>
      <c r="D729" s="1400" t="s">
        <v>26</v>
      </c>
      <c r="E729" s="1408" t="s">
        <v>1313</v>
      </c>
      <c r="F729" s="1427" t="s">
        <v>2153</v>
      </c>
      <c r="G729" s="1400" t="s">
        <v>1258</v>
      </c>
      <c r="H729" s="1414" t="s">
        <v>2154</v>
      </c>
      <c r="I729" s="69">
        <v>2018</v>
      </c>
      <c r="J729" s="108">
        <v>169</v>
      </c>
      <c r="K729" s="68"/>
      <c r="L729" s="68"/>
      <c r="M729" s="103"/>
      <c r="N729" s="21" t="s">
        <v>1411</v>
      </c>
      <c r="O729" s="840" t="s">
        <v>2039</v>
      </c>
      <c r="P729" s="109" t="s">
        <v>1159</v>
      </c>
      <c r="Q729" s="1529" t="s">
        <v>1919</v>
      </c>
    </row>
    <row r="730" spans="1:17" s="13" customFormat="1" ht="36" customHeight="1" x14ac:dyDescent="0.2">
      <c r="A730" s="1526"/>
      <c r="B730" s="1427"/>
      <c r="C730" s="1427"/>
      <c r="D730" s="1400"/>
      <c r="E730" s="1408"/>
      <c r="F730" s="1427"/>
      <c r="G730" s="1400"/>
      <c r="H730" s="1415"/>
      <c r="I730" s="69"/>
      <c r="J730" s="108"/>
      <c r="K730" s="68"/>
      <c r="L730" s="68"/>
      <c r="M730" s="103"/>
      <c r="N730" s="21"/>
      <c r="O730" s="840" t="s">
        <v>2140</v>
      </c>
      <c r="P730" s="109" t="s">
        <v>1558</v>
      </c>
      <c r="Q730" s="1529"/>
    </row>
    <row r="731" spans="1:17" s="13" customFormat="1" ht="36" customHeight="1" x14ac:dyDescent="0.2">
      <c r="A731" s="1526"/>
      <c r="B731" s="1427"/>
      <c r="C731" s="1427"/>
      <c r="D731" s="1400"/>
      <c r="E731" s="1408"/>
      <c r="F731" s="1427"/>
      <c r="G731" s="1400"/>
      <c r="H731" s="1416"/>
      <c r="I731" s="69"/>
      <c r="J731" s="108"/>
      <c r="K731" s="68"/>
      <c r="L731" s="68"/>
      <c r="M731" s="103"/>
      <c r="N731" s="21"/>
      <c r="O731" s="840" t="s">
        <v>2141</v>
      </c>
      <c r="P731" s="109" t="s">
        <v>1200</v>
      </c>
      <c r="Q731" s="1529"/>
    </row>
    <row r="732" spans="1:17" s="13" customFormat="1" ht="36" customHeight="1" x14ac:dyDescent="0.2">
      <c r="A732" s="1526"/>
      <c r="B732" s="1427" t="s">
        <v>2235</v>
      </c>
      <c r="C732" s="1427" t="s">
        <v>2236</v>
      </c>
      <c r="D732" s="1400" t="s">
        <v>26</v>
      </c>
      <c r="E732" s="1408" t="s">
        <v>1313</v>
      </c>
      <c r="F732" s="1427" t="s">
        <v>2153</v>
      </c>
      <c r="G732" s="1400" t="s">
        <v>1156</v>
      </c>
      <c r="H732" s="1414" t="s">
        <v>2154</v>
      </c>
      <c r="I732" s="69">
        <v>2018</v>
      </c>
      <c r="J732" s="108">
        <v>168</v>
      </c>
      <c r="K732" s="68"/>
      <c r="L732" s="68"/>
      <c r="M732" s="103"/>
      <c r="N732" s="21" t="s">
        <v>1411</v>
      </c>
      <c r="O732" s="840" t="s">
        <v>2225</v>
      </c>
      <c r="P732" s="109" t="s">
        <v>1163</v>
      </c>
      <c r="Q732" s="1529" t="s">
        <v>1919</v>
      </c>
    </row>
    <row r="733" spans="1:17" s="13" customFormat="1" ht="36" customHeight="1" x14ac:dyDescent="0.2">
      <c r="A733" s="1526"/>
      <c r="B733" s="1427"/>
      <c r="C733" s="1427"/>
      <c r="D733" s="1400"/>
      <c r="E733" s="1408"/>
      <c r="F733" s="1427"/>
      <c r="G733" s="1400"/>
      <c r="H733" s="1415"/>
      <c r="I733" s="69"/>
      <c r="J733" s="108"/>
      <c r="K733" s="68"/>
      <c r="L733" s="68"/>
      <c r="M733" s="103"/>
      <c r="N733" s="21"/>
      <c r="O733" s="840" t="s">
        <v>2226</v>
      </c>
      <c r="P733" s="109" t="s">
        <v>2155</v>
      </c>
      <c r="Q733" s="1529"/>
    </row>
    <row r="734" spans="1:17" s="13" customFormat="1" ht="36" customHeight="1" x14ac:dyDescent="0.2">
      <c r="A734" s="1526"/>
      <c r="B734" s="1427"/>
      <c r="C734" s="1427"/>
      <c r="D734" s="1400"/>
      <c r="E734" s="1408"/>
      <c r="F734" s="1427"/>
      <c r="G734" s="1400"/>
      <c r="H734" s="1416"/>
      <c r="I734" s="69"/>
      <c r="J734" s="108"/>
      <c r="K734" s="68"/>
      <c r="L734" s="68"/>
      <c r="M734" s="103"/>
      <c r="N734" s="21"/>
      <c r="O734" s="840" t="s">
        <v>2141</v>
      </c>
      <c r="P734" s="109" t="s">
        <v>1200</v>
      </c>
      <c r="Q734" s="1529"/>
    </row>
    <row r="735" spans="1:17" s="13" customFormat="1" ht="36" customHeight="1" x14ac:dyDescent="0.2">
      <c r="A735" s="1526"/>
      <c r="B735" s="1427" t="s">
        <v>2237</v>
      </c>
      <c r="C735" s="1427" t="s">
        <v>2238</v>
      </c>
      <c r="D735" s="1400" t="s">
        <v>26</v>
      </c>
      <c r="E735" s="1408" t="s">
        <v>1313</v>
      </c>
      <c r="F735" s="1427" t="s">
        <v>2153</v>
      </c>
      <c r="G735" s="1400" t="s">
        <v>1156</v>
      </c>
      <c r="H735" s="1414" t="s">
        <v>2154</v>
      </c>
      <c r="I735" s="69">
        <v>2018</v>
      </c>
      <c r="J735" s="108">
        <v>168</v>
      </c>
      <c r="K735" s="68"/>
      <c r="L735" s="68"/>
      <c r="M735" s="103"/>
      <c r="N735" s="21" t="s">
        <v>1411</v>
      </c>
      <c r="O735" s="840" t="s">
        <v>2039</v>
      </c>
      <c r="P735" s="109" t="s">
        <v>2186</v>
      </c>
      <c r="Q735" s="1529" t="s">
        <v>1919</v>
      </c>
    </row>
    <row r="736" spans="1:17" s="13" customFormat="1" ht="36" customHeight="1" x14ac:dyDescent="0.2">
      <c r="A736" s="1526"/>
      <c r="B736" s="1427"/>
      <c r="C736" s="1427"/>
      <c r="D736" s="1400"/>
      <c r="E736" s="1408"/>
      <c r="F736" s="1427"/>
      <c r="G736" s="1400"/>
      <c r="H736" s="1415"/>
      <c r="I736" s="69"/>
      <c r="J736" s="108"/>
      <c r="K736" s="68"/>
      <c r="L736" s="68"/>
      <c r="M736" s="103"/>
      <c r="N736" s="21"/>
      <c r="O736" s="840" t="s">
        <v>2140</v>
      </c>
      <c r="P736" s="109" t="s">
        <v>2155</v>
      </c>
      <c r="Q736" s="1529"/>
    </row>
    <row r="737" spans="1:19" s="13" customFormat="1" ht="36" customHeight="1" x14ac:dyDescent="0.2">
      <c r="A737" s="1526"/>
      <c r="B737" s="1427"/>
      <c r="C737" s="1427"/>
      <c r="D737" s="1400"/>
      <c r="E737" s="1408"/>
      <c r="F737" s="1427"/>
      <c r="G737" s="1400"/>
      <c r="H737" s="1416"/>
      <c r="I737" s="69"/>
      <c r="J737" s="108"/>
      <c r="K737" s="68"/>
      <c r="L737" s="68"/>
      <c r="M737" s="103"/>
      <c r="N737" s="21"/>
      <c r="O737" s="840" t="s">
        <v>2141</v>
      </c>
      <c r="P737" s="109" t="s">
        <v>1200</v>
      </c>
      <c r="Q737" s="1529"/>
    </row>
    <row r="738" spans="1:19" s="13" customFormat="1" ht="36" customHeight="1" x14ac:dyDescent="0.2">
      <c r="A738" s="1526"/>
      <c r="B738" s="1427" t="s">
        <v>2239</v>
      </c>
      <c r="C738" s="1427" t="s">
        <v>2240</v>
      </c>
      <c r="D738" s="1400" t="s">
        <v>26</v>
      </c>
      <c r="E738" s="1408" t="s">
        <v>1313</v>
      </c>
      <c r="F738" s="806" t="s">
        <v>2225</v>
      </c>
      <c r="G738" s="804" t="s">
        <v>1163</v>
      </c>
      <c r="H738" s="1414" t="s">
        <v>2241</v>
      </c>
      <c r="I738" s="69"/>
      <c r="J738" s="108"/>
      <c r="K738" s="68"/>
      <c r="L738" s="68"/>
      <c r="M738" s="103"/>
      <c r="N738" s="21"/>
      <c r="O738" s="840"/>
      <c r="P738" s="109"/>
      <c r="Q738" s="840"/>
    </row>
    <row r="739" spans="1:19" s="13" customFormat="1" ht="36" customHeight="1" x14ac:dyDescent="0.2">
      <c r="A739" s="1526"/>
      <c r="B739" s="1427"/>
      <c r="C739" s="1427"/>
      <c r="D739" s="1400"/>
      <c r="E739" s="1408"/>
      <c r="F739" s="806" t="s">
        <v>2226</v>
      </c>
      <c r="G739" s="804" t="s">
        <v>2179</v>
      </c>
      <c r="H739" s="1415"/>
      <c r="I739" s="69"/>
      <c r="J739" s="108"/>
      <c r="K739" s="68"/>
      <c r="L739" s="68"/>
      <c r="M739" s="103"/>
      <c r="N739" s="21"/>
      <c r="O739" s="840"/>
      <c r="P739" s="109"/>
      <c r="Q739" s="840"/>
    </row>
    <row r="740" spans="1:19" s="13" customFormat="1" ht="36" customHeight="1" x14ac:dyDescent="0.2">
      <c r="A740" s="1526"/>
      <c r="B740" s="1427"/>
      <c r="C740" s="1427"/>
      <c r="D740" s="1400"/>
      <c r="E740" s="1408"/>
      <c r="F740" s="806" t="s">
        <v>2141</v>
      </c>
      <c r="G740" s="804" t="s">
        <v>1200</v>
      </c>
      <c r="H740" s="1416"/>
      <c r="I740" s="69"/>
      <c r="J740" s="108"/>
      <c r="K740" s="68"/>
      <c r="L740" s="68"/>
      <c r="M740" s="103"/>
      <c r="N740" s="21"/>
      <c r="O740" s="840"/>
      <c r="P740" s="109"/>
      <c r="Q740" s="840"/>
    </row>
    <row r="741" spans="1:19" s="13" customFormat="1" ht="36" customHeight="1" x14ac:dyDescent="0.2">
      <c r="A741" s="1526"/>
      <c r="B741" s="1427" t="s">
        <v>2242</v>
      </c>
      <c r="C741" s="1427" t="s">
        <v>2243</v>
      </c>
      <c r="D741" s="1400" t="s">
        <v>26</v>
      </c>
      <c r="E741" s="1408" t="s">
        <v>1313</v>
      </c>
      <c r="F741" s="806" t="s">
        <v>2225</v>
      </c>
      <c r="G741" s="801" t="s">
        <v>2186</v>
      </c>
      <c r="H741" s="1427" t="s">
        <v>2244</v>
      </c>
      <c r="I741" s="110"/>
      <c r="J741" s="108">
        <v>155</v>
      </c>
      <c r="K741" s="68"/>
      <c r="L741" s="68"/>
      <c r="M741" s="103"/>
      <c r="N741" s="21" t="s">
        <v>1411</v>
      </c>
    </row>
    <row r="742" spans="1:19" s="13" customFormat="1" ht="34.5" customHeight="1" x14ac:dyDescent="0.2">
      <c r="A742" s="1526"/>
      <c r="B742" s="1427"/>
      <c r="C742" s="1427"/>
      <c r="D742" s="1400"/>
      <c r="E742" s="1408"/>
      <c r="F742" s="806" t="s">
        <v>2226</v>
      </c>
      <c r="G742" s="801" t="s">
        <v>1558</v>
      </c>
      <c r="H742" s="1427"/>
      <c r="I742" s="110"/>
      <c r="J742" s="108"/>
      <c r="K742" s="68"/>
      <c r="L742" s="68"/>
      <c r="M742" s="103"/>
      <c r="N742" s="21"/>
    </row>
    <row r="743" spans="1:19" s="13" customFormat="1" ht="28.5" customHeight="1" x14ac:dyDescent="0.2">
      <c r="A743" s="1526"/>
      <c r="B743" s="1427"/>
      <c r="C743" s="1427"/>
      <c r="D743" s="1400"/>
      <c r="E743" s="1408"/>
      <c r="F743" s="806" t="s">
        <v>2141</v>
      </c>
      <c r="G743" s="801" t="s">
        <v>1200</v>
      </c>
      <c r="H743" s="1427"/>
      <c r="I743" s="110"/>
      <c r="J743" s="108"/>
      <c r="K743" s="68"/>
      <c r="L743" s="68"/>
      <c r="M743" s="103"/>
      <c r="N743" s="21"/>
    </row>
    <row r="744" spans="1:19" s="13" customFormat="1" ht="30.75" customHeight="1" x14ac:dyDescent="0.2">
      <c r="A744" s="1526"/>
      <c r="B744" s="1427" t="s">
        <v>2245</v>
      </c>
      <c r="C744" s="1427" t="s">
        <v>2246</v>
      </c>
      <c r="D744" s="1400" t="s">
        <v>26</v>
      </c>
      <c r="E744" s="1408" t="s">
        <v>1313</v>
      </c>
      <c r="F744" s="806" t="s">
        <v>2039</v>
      </c>
      <c r="G744" s="801" t="s">
        <v>2186</v>
      </c>
      <c r="H744" s="1427" t="s">
        <v>2244</v>
      </c>
      <c r="I744" s="110"/>
      <c r="J744" s="108">
        <v>155</v>
      </c>
      <c r="K744" s="68"/>
      <c r="L744" s="68"/>
      <c r="M744" s="103"/>
      <c r="N744" s="21" t="s">
        <v>1411</v>
      </c>
    </row>
    <row r="745" spans="1:19" s="13" customFormat="1" ht="25.5" customHeight="1" x14ac:dyDescent="0.2">
      <c r="A745" s="1526"/>
      <c r="B745" s="1427"/>
      <c r="C745" s="1427"/>
      <c r="D745" s="1400"/>
      <c r="E745" s="1408"/>
      <c r="F745" s="806" t="s">
        <v>2140</v>
      </c>
      <c r="G745" s="801" t="s">
        <v>2155</v>
      </c>
      <c r="H745" s="1427"/>
      <c r="I745" s="110"/>
      <c r="J745" s="108"/>
      <c r="K745" s="68"/>
      <c r="L745" s="68"/>
      <c r="M745" s="103"/>
      <c r="N745" s="21"/>
    </row>
    <row r="746" spans="1:19" s="13" customFormat="1" ht="25.5" customHeight="1" x14ac:dyDescent="0.2">
      <c r="A746" s="1526"/>
      <c r="B746" s="1427"/>
      <c r="C746" s="1427"/>
      <c r="D746" s="1400"/>
      <c r="E746" s="1408"/>
      <c r="F746" s="806" t="s">
        <v>2141</v>
      </c>
      <c r="G746" s="801" t="s">
        <v>1200</v>
      </c>
      <c r="H746" s="1427"/>
      <c r="I746" s="110"/>
      <c r="J746" s="108"/>
      <c r="K746" s="68"/>
      <c r="L746" s="68"/>
      <c r="M746" s="103"/>
      <c r="N746" s="21"/>
    </row>
    <row r="747" spans="1:19" s="13" customFormat="1" ht="34.5" customHeight="1" x14ac:dyDescent="0.2">
      <c r="A747" s="1526"/>
      <c r="B747" s="1427" t="s">
        <v>2247</v>
      </c>
      <c r="C747" s="1427" t="s">
        <v>2248</v>
      </c>
      <c r="D747" s="1400" t="s">
        <v>26</v>
      </c>
      <c r="E747" s="1408" t="s">
        <v>1313</v>
      </c>
      <c r="F747" s="1427" t="s">
        <v>2153</v>
      </c>
      <c r="G747" s="1400" t="s">
        <v>1156</v>
      </c>
      <c r="H747" s="1414" t="s">
        <v>2154</v>
      </c>
      <c r="I747" s="69">
        <v>2018</v>
      </c>
      <c r="J747" s="108">
        <v>100</v>
      </c>
      <c r="K747" s="68"/>
      <c r="L747" s="68"/>
      <c r="M747" s="103"/>
      <c r="N747" s="21" t="s">
        <v>1411</v>
      </c>
      <c r="O747" s="840" t="s">
        <v>2225</v>
      </c>
      <c r="P747" s="109" t="s">
        <v>2186</v>
      </c>
      <c r="Q747" s="1529" t="s">
        <v>2244</v>
      </c>
    </row>
    <row r="748" spans="1:19" s="13" customFormat="1" ht="31.5" customHeight="1" x14ac:dyDescent="0.2">
      <c r="A748" s="1526"/>
      <c r="B748" s="1427"/>
      <c r="C748" s="1427"/>
      <c r="D748" s="1400"/>
      <c r="E748" s="1408"/>
      <c r="F748" s="1427"/>
      <c r="G748" s="1400"/>
      <c r="H748" s="1415"/>
      <c r="I748" s="69"/>
      <c r="J748" s="108"/>
      <c r="K748" s="68"/>
      <c r="L748" s="68"/>
      <c r="M748" s="103"/>
      <c r="N748" s="21"/>
      <c r="O748" s="840" t="s">
        <v>2226</v>
      </c>
      <c r="P748" s="109" t="s">
        <v>1558</v>
      </c>
      <c r="Q748" s="1529"/>
    </row>
    <row r="749" spans="1:19" s="13" customFormat="1" ht="26.25" customHeight="1" x14ac:dyDescent="0.2">
      <c r="A749" s="1526"/>
      <c r="B749" s="1427"/>
      <c r="C749" s="1427"/>
      <c r="D749" s="1400"/>
      <c r="E749" s="1408"/>
      <c r="F749" s="1427"/>
      <c r="G749" s="1400"/>
      <c r="H749" s="1416"/>
      <c r="I749" s="69"/>
      <c r="J749" s="108"/>
      <c r="K749" s="68"/>
      <c r="L749" s="68"/>
      <c r="M749" s="103"/>
      <c r="N749" s="21"/>
      <c r="O749" s="840" t="s">
        <v>2141</v>
      </c>
      <c r="P749" s="109" t="s">
        <v>2249</v>
      </c>
      <c r="Q749" s="1529"/>
    </row>
    <row r="750" spans="1:19" s="13" customFormat="1" ht="33.75" customHeight="1" x14ac:dyDescent="0.2">
      <c r="A750" s="1526"/>
      <c r="B750" s="1427" t="s">
        <v>2250</v>
      </c>
      <c r="C750" s="1427" t="s">
        <v>2251</v>
      </c>
      <c r="D750" s="1400" t="s">
        <v>26</v>
      </c>
      <c r="E750" s="1408" t="s">
        <v>2173</v>
      </c>
      <c r="F750" s="1530" t="s">
        <v>2252</v>
      </c>
      <c r="G750" s="1531" t="s">
        <v>1257</v>
      </c>
      <c r="H750" s="1427" t="s">
        <v>2253</v>
      </c>
      <c r="I750" s="110"/>
      <c r="J750" s="108">
        <v>232</v>
      </c>
      <c r="K750" s="68"/>
      <c r="L750" s="68"/>
      <c r="M750" s="103"/>
      <c r="N750" s="21" t="s">
        <v>1411</v>
      </c>
      <c r="R750" s="840" t="s">
        <v>2039</v>
      </c>
      <c r="S750" s="109" t="s">
        <v>2186</v>
      </c>
    </row>
    <row r="751" spans="1:19" s="13" customFormat="1" ht="30" customHeight="1" x14ac:dyDescent="0.2">
      <c r="A751" s="1526"/>
      <c r="B751" s="1427"/>
      <c r="C751" s="1427"/>
      <c r="D751" s="1400"/>
      <c r="E751" s="1408"/>
      <c r="F751" s="1530"/>
      <c r="G751" s="1531"/>
      <c r="H751" s="1427"/>
      <c r="I751" s="110"/>
      <c r="J751" s="108"/>
      <c r="K751" s="68"/>
      <c r="L751" s="68"/>
      <c r="M751" s="103"/>
      <c r="N751" s="21"/>
      <c r="R751" s="840" t="s">
        <v>2140</v>
      </c>
      <c r="S751" s="109" t="s">
        <v>1558</v>
      </c>
    </row>
    <row r="752" spans="1:19" s="13" customFormat="1" ht="30" customHeight="1" x14ac:dyDescent="0.2">
      <c r="A752" s="1526"/>
      <c r="B752" s="1427"/>
      <c r="C752" s="1427"/>
      <c r="D752" s="1400"/>
      <c r="E752" s="1408"/>
      <c r="F752" s="1530"/>
      <c r="G752" s="1531"/>
      <c r="H752" s="1427"/>
      <c r="I752" s="110"/>
      <c r="J752" s="108"/>
      <c r="K752" s="68"/>
      <c r="L752" s="68"/>
      <c r="M752" s="103"/>
      <c r="N752" s="21"/>
      <c r="R752" s="840" t="s">
        <v>2141</v>
      </c>
      <c r="S752" s="109" t="s">
        <v>1200</v>
      </c>
    </row>
    <row r="753" spans="1:14" s="13" customFormat="1" ht="33.75" customHeight="1" x14ac:dyDescent="0.2">
      <c r="A753" s="1526"/>
      <c r="B753" s="1427" t="s">
        <v>2254</v>
      </c>
      <c r="C753" s="1427" t="s">
        <v>2255</v>
      </c>
      <c r="D753" s="1400" t="s">
        <v>26</v>
      </c>
      <c r="E753" s="1408" t="s">
        <v>2173</v>
      </c>
      <c r="F753" s="806" t="s">
        <v>2039</v>
      </c>
      <c r="G753" s="801" t="s">
        <v>2186</v>
      </c>
      <c r="H753" s="1427" t="s">
        <v>1338</v>
      </c>
      <c r="I753" s="110"/>
      <c r="J753" s="108">
        <v>116</v>
      </c>
      <c r="K753" s="68"/>
      <c r="L753" s="68"/>
      <c r="M753" s="103"/>
      <c r="N753" s="21" t="s">
        <v>1411</v>
      </c>
    </row>
    <row r="754" spans="1:14" s="13" customFormat="1" ht="40.5" customHeight="1" x14ac:dyDescent="0.2">
      <c r="A754" s="1526"/>
      <c r="B754" s="1427"/>
      <c r="C754" s="1427"/>
      <c r="D754" s="1400"/>
      <c r="E754" s="1408"/>
      <c r="F754" s="806" t="s">
        <v>2140</v>
      </c>
      <c r="G754" s="801" t="s">
        <v>2155</v>
      </c>
      <c r="H754" s="1427"/>
      <c r="I754" s="110"/>
      <c r="J754" s="108"/>
      <c r="K754" s="68"/>
      <c r="L754" s="68"/>
      <c r="M754" s="103"/>
      <c r="N754" s="21"/>
    </row>
    <row r="755" spans="1:14" s="13" customFormat="1" ht="40.5" customHeight="1" x14ac:dyDescent="0.2">
      <c r="A755" s="1526"/>
      <c r="B755" s="1427"/>
      <c r="C755" s="1427"/>
      <c r="D755" s="1400"/>
      <c r="E755" s="1408"/>
      <c r="F755" s="806" t="s">
        <v>2141</v>
      </c>
      <c r="G755" s="801" t="s">
        <v>1200</v>
      </c>
      <c r="H755" s="1427"/>
      <c r="I755" s="110"/>
      <c r="J755" s="108"/>
      <c r="K755" s="68"/>
      <c r="L755" s="68"/>
      <c r="M755" s="103"/>
      <c r="N755" s="21"/>
    </row>
    <row r="756" spans="1:14" s="13" customFormat="1" ht="33.75" customHeight="1" x14ac:dyDescent="0.2">
      <c r="A756" s="1526"/>
      <c r="B756" s="1427" t="s">
        <v>2256</v>
      </c>
      <c r="C756" s="1427" t="s">
        <v>2257</v>
      </c>
      <c r="D756" s="1400" t="s">
        <v>26</v>
      </c>
      <c r="E756" s="1408" t="s">
        <v>2173</v>
      </c>
      <c r="F756" s="806" t="s">
        <v>2225</v>
      </c>
      <c r="G756" s="801" t="s">
        <v>1159</v>
      </c>
      <c r="H756" s="1427" t="s">
        <v>2244</v>
      </c>
      <c r="I756" s="110"/>
      <c r="J756" s="108">
        <v>116</v>
      </c>
      <c r="K756" s="68"/>
      <c r="L756" s="68"/>
      <c r="M756" s="103"/>
      <c r="N756" s="21" t="s">
        <v>1411</v>
      </c>
    </row>
    <row r="757" spans="1:14" s="13" customFormat="1" ht="34.5" customHeight="1" x14ac:dyDescent="0.2">
      <c r="A757" s="1526"/>
      <c r="B757" s="1427"/>
      <c r="C757" s="1427"/>
      <c r="D757" s="1400"/>
      <c r="E757" s="1408"/>
      <c r="F757" s="806" t="s">
        <v>2226</v>
      </c>
      <c r="G757" s="801" t="s">
        <v>2155</v>
      </c>
      <c r="H757" s="1427"/>
      <c r="I757" s="110"/>
      <c r="J757" s="108"/>
      <c r="K757" s="68"/>
      <c r="L757" s="68"/>
      <c r="M757" s="103"/>
      <c r="N757" s="21"/>
    </row>
    <row r="758" spans="1:14" s="13" customFormat="1" ht="34.5" customHeight="1" x14ac:dyDescent="0.2">
      <c r="A758" s="1526"/>
      <c r="B758" s="1427"/>
      <c r="C758" s="1427"/>
      <c r="D758" s="1400"/>
      <c r="E758" s="1408"/>
      <c r="F758" s="806" t="s">
        <v>2141</v>
      </c>
      <c r="G758" s="801" t="s">
        <v>1200</v>
      </c>
      <c r="H758" s="1427"/>
      <c r="I758" s="110"/>
      <c r="J758" s="108"/>
      <c r="K758" s="68"/>
      <c r="L758" s="68"/>
      <c r="M758" s="103"/>
      <c r="N758" s="21"/>
    </row>
    <row r="759" spans="1:14" s="13" customFormat="1" ht="35.25" customHeight="1" x14ac:dyDescent="0.2">
      <c r="A759" s="1526"/>
      <c r="B759" s="1427" t="s">
        <v>2258</v>
      </c>
      <c r="C759" s="1427" t="s">
        <v>2259</v>
      </c>
      <c r="D759" s="1400" t="s">
        <v>26</v>
      </c>
      <c r="E759" s="1408" t="s">
        <v>2173</v>
      </c>
      <c r="F759" s="806" t="s">
        <v>2225</v>
      </c>
      <c r="G759" s="801" t="s">
        <v>1163</v>
      </c>
      <c r="H759" s="1427" t="s">
        <v>2244</v>
      </c>
      <c r="I759" s="110"/>
      <c r="J759" s="108">
        <v>1000</v>
      </c>
      <c r="K759" s="68"/>
      <c r="L759" s="68"/>
      <c r="M759" s="103"/>
      <c r="N759" s="21" t="s">
        <v>1411</v>
      </c>
    </row>
    <row r="760" spans="1:14" s="13" customFormat="1" ht="34.5" customHeight="1" x14ac:dyDescent="0.2">
      <c r="A760" s="1526"/>
      <c r="B760" s="1427"/>
      <c r="C760" s="1427"/>
      <c r="D760" s="1400"/>
      <c r="E760" s="1408"/>
      <c r="F760" s="806" t="s">
        <v>2226</v>
      </c>
      <c r="G760" s="801" t="s">
        <v>2155</v>
      </c>
      <c r="H760" s="1427"/>
      <c r="I760" s="110"/>
      <c r="J760" s="108"/>
      <c r="K760" s="68"/>
      <c r="L760" s="68"/>
      <c r="M760" s="103"/>
      <c r="N760" s="21"/>
    </row>
    <row r="761" spans="1:14" s="13" customFormat="1" ht="27" customHeight="1" x14ac:dyDescent="0.2">
      <c r="A761" s="1526"/>
      <c r="B761" s="1427"/>
      <c r="C761" s="1427"/>
      <c r="D761" s="1400"/>
      <c r="E761" s="1408"/>
      <c r="F761" s="806" t="s">
        <v>2141</v>
      </c>
      <c r="G761" s="801" t="s">
        <v>1200</v>
      </c>
      <c r="H761" s="1427"/>
      <c r="I761" s="110"/>
      <c r="J761" s="108"/>
      <c r="K761" s="68"/>
      <c r="L761" s="68"/>
      <c r="M761" s="103"/>
      <c r="N761" s="21"/>
    </row>
    <row r="762" spans="1:14" s="13" customFormat="1" ht="33.75" customHeight="1" x14ac:dyDescent="0.2">
      <c r="A762" s="1526"/>
      <c r="B762" s="1427" t="s">
        <v>2260</v>
      </c>
      <c r="C762" s="1427" t="s">
        <v>2261</v>
      </c>
      <c r="D762" s="1400" t="s">
        <v>26</v>
      </c>
      <c r="E762" s="1408" t="s">
        <v>2173</v>
      </c>
      <c r="F762" s="806" t="s">
        <v>2039</v>
      </c>
      <c r="G762" s="801" t="s">
        <v>1163</v>
      </c>
      <c r="H762" s="1427" t="s">
        <v>2244</v>
      </c>
      <c r="I762" s="110"/>
      <c r="J762" s="108">
        <f>500-168-168</f>
        <v>164</v>
      </c>
      <c r="K762" s="68"/>
      <c r="L762" s="68"/>
      <c r="M762" s="103"/>
      <c r="N762" s="21" t="s">
        <v>1411</v>
      </c>
    </row>
    <row r="763" spans="1:14" s="13" customFormat="1" ht="36.75" customHeight="1" x14ac:dyDescent="0.2">
      <c r="A763" s="1526"/>
      <c r="B763" s="1427"/>
      <c r="C763" s="1427"/>
      <c r="D763" s="1400"/>
      <c r="E763" s="1408"/>
      <c r="F763" s="806" t="s">
        <v>2140</v>
      </c>
      <c r="G763" s="801" t="s">
        <v>2155</v>
      </c>
      <c r="H763" s="1427"/>
      <c r="I763" s="110"/>
      <c r="J763" s="108"/>
      <c r="K763" s="68"/>
      <c r="L763" s="68"/>
      <c r="M763" s="103"/>
      <c r="N763" s="21"/>
    </row>
    <row r="764" spans="1:14" s="13" customFormat="1" ht="30.75" customHeight="1" x14ac:dyDescent="0.2">
      <c r="A764" s="1526"/>
      <c r="B764" s="1427"/>
      <c r="C764" s="1427"/>
      <c r="D764" s="1400"/>
      <c r="E764" s="1408"/>
      <c r="F764" s="806" t="s">
        <v>2141</v>
      </c>
      <c r="G764" s="801" t="s">
        <v>1200</v>
      </c>
      <c r="H764" s="1427"/>
      <c r="I764" s="110"/>
      <c r="J764" s="108"/>
      <c r="K764" s="68"/>
      <c r="L764" s="68"/>
      <c r="M764" s="103"/>
      <c r="N764" s="21"/>
    </row>
    <row r="765" spans="1:14" s="13" customFormat="1" ht="27.75" customHeight="1" x14ac:dyDescent="0.2">
      <c r="A765" s="1526"/>
      <c r="B765" s="1427" t="s">
        <v>2262</v>
      </c>
      <c r="C765" s="1427" t="s">
        <v>2263</v>
      </c>
      <c r="D765" s="1400" t="s">
        <v>26</v>
      </c>
      <c r="E765" s="1408" t="s">
        <v>2173</v>
      </c>
      <c r="F765" s="806" t="s">
        <v>2264</v>
      </c>
      <c r="G765" s="801" t="s">
        <v>1159</v>
      </c>
      <c r="H765" s="1427" t="s">
        <v>2244</v>
      </c>
      <c r="I765" s="69"/>
      <c r="J765" s="108">
        <v>154</v>
      </c>
      <c r="K765" s="68"/>
      <c r="L765" s="68"/>
      <c r="M765" s="103"/>
      <c r="N765" s="21" t="s">
        <v>1411</v>
      </c>
    </row>
    <row r="766" spans="1:14" s="13" customFormat="1" ht="33.75" customHeight="1" x14ac:dyDescent="0.2">
      <c r="A766" s="1526"/>
      <c r="B766" s="1427"/>
      <c r="C766" s="1427"/>
      <c r="D766" s="1400"/>
      <c r="E766" s="1408"/>
      <c r="F766" s="806" t="s">
        <v>2265</v>
      </c>
      <c r="G766" s="801" t="s">
        <v>2179</v>
      </c>
      <c r="H766" s="1427"/>
      <c r="I766" s="69"/>
      <c r="J766" s="108"/>
      <c r="K766" s="68"/>
      <c r="L766" s="68"/>
      <c r="M766" s="103"/>
      <c r="N766" s="21"/>
    </row>
    <row r="767" spans="1:14" s="13" customFormat="1" ht="33.75" customHeight="1" x14ac:dyDescent="0.2">
      <c r="A767" s="1526"/>
      <c r="B767" s="1427"/>
      <c r="C767" s="1427"/>
      <c r="D767" s="1400"/>
      <c r="E767" s="1408"/>
      <c r="F767" s="806" t="s">
        <v>2141</v>
      </c>
      <c r="G767" s="801" t="s">
        <v>1200</v>
      </c>
      <c r="H767" s="1427"/>
      <c r="I767" s="69"/>
      <c r="J767" s="108"/>
      <c r="K767" s="68"/>
      <c r="L767" s="68"/>
      <c r="M767" s="103"/>
      <c r="N767" s="21"/>
    </row>
    <row r="768" spans="1:14" s="13" customFormat="1" ht="33.75" customHeight="1" x14ac:dyDescent="0.2">
      <c r="A768" s="1526"/>
      <c r="B768" s="1427" t="s">
        <v>2266</v>
      </c>
      <c r="C768" s="1427" t="s">
        <v>2267</v>
      </c>
      <c r="D768" s="1400" t="s">
        <v>26</v>
      </c>
      <c r="E768" s="1408" t="s">
        <v>2173</v>
      </c>
      <c r="F768" s="806" t="s">
        <v>2264</v>
      </c>
      <c r="G768" s="801" t="s">
        <v>1163</v>
      </c>
      <c r="H768" s="1427" t="s">
        <v>2244</v>
      </c>
      <c r="I768" s="69"/>
      <c r="J768" s="108">
        <v>168</v>
      </c>
      <c r="K768" s="68"/>
      <c r="L768" s="68"/>
      <c r="M768" s="103"/>
      <c r="N768" s="21" t="s">
        <v>1411</v>
      </c>
    </row>
    <row r="769" spans="1:14" s="13" customFormat="1" ht="38.25" customHeight="1" x14ac:dyDescent="0.2">
      <c r="A769" s="1526"/>
      <c r="B769" s="1427"/>
      <c r="C769" s="1427"/>
      <c r="D769" s="1400"/>
      <c r="E769" s="1408"/>
      <c r="F769" s="806" t="s">
        <v>2265</v>
      </c>
      <c r="G769" s="801" t="s">
        <v>2179</v>
      </c>
      <c r="H769" s="1427"/>
      <c r="I769" s="69"/>
      <c r="J769" s="108"/>
      <c r="K769" s="68"/>
      <c r="L769" s="68"/>
      <c r="M769" s="103"/>
      <c r="N769" s="21"/>
    </row>
    <row r="770" spans="1:14" s="13" customFormat="1" ht="27.75" customHeight="1" x14ac:dyDescent="0.2">
      <c r="A770" s="1526"/>
      <c r="B770" s="1427"/>
      <c r="C770" s="1427"/>
      <c r="D770" s="1400"/>
      <c r="E770" s="1408"/>
      <c r="F770" s="806" t="s">
        <v>2141</v>
      </c>
      <c r="G770" s="801" t="s">
        <v>1200</v>
      </c>
      <c r="H770" s="1427"/>
      <c r="I770" s="69"/>
      <c r="J770" s="108"/>
      <c r="K770" s="68"/>
      <c r="L770" s="68"/>
      <c r="M770" s="103"/>
      <c r="N770" s="21"/>
    </row>
    <row r="771" spans="1:14" s="13" customFormat="1" ht="26.25" customHeight="1" x14ac:dyDescent="0.2">
      <c r="A771" s="1526"/>
      <c r="B771" s="1427" t="s">
        <v>2268</v>
      </c>
      <c r="C771" s="1427" t="s">
        <v>2269</v>
      </c>
      <c r="D771" s="1400" t="s">
        <v>26</v>
      </c>
      <c r="E771" s="1408" t="s">
        <v>2173</v>
      </c>
      <c r="F771" s="806" t="s">
        <v>2264</v>
      </c>
      <c r="G771" s="801" t="s">
        <v>2186</v>
      </c>
      <c r="H771" s="1427" t="s">
        <v>2270</v>
      </c>
      <c r="I771" s="69"/>
      <c r="J771" s="108">
        <v>168</v>
      </c>
      <c r="K771" s="68"/>
      <c r="L771" s="68"/>
      <c r="M771" s="103"/>
      <c r="N771" s="21" t="s">
        <v>1411</v>
      </c>
    </row>
    <row r="772" spans="1:14" s="13" customFormat="1" ht="29.25" customHeight="1" x14ac:dyDescent="0.2">
      <c r="A772" s="1526"/>
      <c r="B772" s="1427"/>
      <c r="C772" s="1427"/>
      <c r="D772" s="1400"/>
      <c r="E772" s="1408"/>
      <c r="F772" s="806" t="s">
        <v>2265</v>
      </c>
      <c r="G772" s="801" t="s">
        <v>1973</v>
      </c>
      <c r="H772" s="1427"/>
      <c r="I772" s="69"/>
      <c r="J772" s="108"/>
      <c r="K772" s="68"/>
      <c r="L772" s="68"/>
      <c r="M772" s="103"/>
      <c r="N772" s="21"/>
    </row>
    <row r="773" spans="1:14" s="13" customFormat="1" ht="28.5" customHeight="1" x14ac:dyDescent="0.2">
      <c r="A773" s="1526"/>
      <c r="B773" s="1427"/>
      <c r="C773" s="1427"/>
      <c r="D773" s="1400"/>
      <c r="E773" s="1408"/>
      <c r="F773" s="806" t="s">
        <v>2141</v>
      </c>
      <c r="G773" s="801" t="s">
        <v>1200</v>
      </c>
      <c r="H773" s="1427"/>
      <c r="I773" s="69"/>
      <c r="J773" s="108"/>
      <c r="K773" s="68"/>
      <c r="L773" s="68"/>
      <c r="M773" s="103"/>
      <c r="N773" s="21"/>
    </row>
    <row r="774" spans="1:14" s="13" customFormat="1" ht="24" customHeight="1" x14ac:dyDescent="0.2">
      <c r="A774" s="1526"/>
      <c r="B774" s="1427" t="s">
        <v>2271</v>
      </c>
      <c r="C774" s="1427" t="s">
        <v>2272</v>
      </c>
      <c r="D774" s="1400" t="s">
        <v>26</v>
      </c>
      <c r="E774" s="1408" t="s">
        <v>2173</v>
      </c>
      <c r="F774" s="806" t="s">
        <v>2264</v>
      </c>
      <c r="G774" s="801" t="s">
        <v>1159</v>
      </c>
      <c r="H774" s="1427" t="s">
        <v>2244</v>
      </c>
      <c r="I774" s="69"/>
      <c r="J774" s="108">
        <v>168</v>
      </c>
      <c r="K774" s="68"/>
      <c r="L774" s="68"/>
      <c r="M774" s="103"/>
      <c r="N774" s="21" t="s">
        <v>1411</v>
      </c>
    </row>
    <row r="775" spans="1:14" s="13" customFormat="1" ht="36.75" customHeight="1" x14ac:dyDescent="0.2">
      <c r="A775" s="1526"/>
      <c r="B775" s="1427"/>
      <c r="C775" s="1427"/>
      <c r="D775" s="1400"/>
      <c r="E775" s="1408"/>
      <c r="F775" s="806" t="s">
        <v>2265</v>
      </c>
      <c r="G775" s="801" t="s">
        <v>2003</v>
      </c>
      <c r="H775" s="1427"/>
      <c r="I775" s="69"/>
      <c r="J775" s="108"/>
      <c r="K775" s="68"/>
      <c r="L775" s="68"/>
      <c r="M775" s="103"/>
      <c r="N775" s="21"/>
    </row>
    <row r="776" spans="1:14" s="13" customFormat="1" ht="24" customHeight="1" x14ac:dyDescent="0.2">
      <c r="A776" s="1526"/>
      <c r="B776" s="1427"/>
      <c r="C776" s="1427"/>
      <c r="D776" s="1400"/>
      <c r="E776" s="1408"/>
      <c r="F776" s="806" t="s">
        <v>2141</v>
      </c>
      <c r="G776" s="801" t="s">
        <v>1200</v>
      </c>
      <c r="H776" s="1427"/>
      <c r="I776" s="69"/>
      <c r="J776" s="108"/>
      <c r="K776" s="68"/>
      <c r="L776" s="68"/>
      <c r="M776" s="103"/>
      <c r="N776" s="21"/>
    </row>
    <row r="777" spans="1:14" s="13" customFormat="1" ht="29.25" customHeight="1" x14ac:dyDescent="0.2">
      <c r="A777" s="1526"/>
      <c r="B777" s="1427" t="s">
        <v>2273</v>
      </c>
      <c r="C777" s="1427" t="s">
        <v>2274</v>
      </c>
      <c r="D777" s="1532" t="s">
        <v>26</v>
      </c>
      <c r="E777" s="1408" t="s">
        <v>2173</v>
      </c>
      <c r="F777" s="806" t="s">
        <v>2264</v>
      </c>
      <c r="G777" s="801" t="s">
        <v>2186</v>
      </c>
      <c r="H777" s="1427" t="s">
        <v>2244</v>
      </c>
      <c r="I777" s="69"/>
      <c r="J777" s="108">
        <v>168</v>
      </c>
      <c r="K777" s="68"/>
      <c r="L777" s="68"/>
      <c r="M777" s="103"/>
      <c r="N777" s="21" t="s">
        <v>1411</v>
      </c>
    </row>
    <row r="778" spans="1:14" s="13" customFormat="1" ht="32.25" customHeight="1" x14ac:dyDescent="0.2">
      <c r="A778" s="1526"/>
      <c r="B778" s="1427"/>
      <c r="C778" s="1427"/>
      <c r="D778" s="1532"/>
      <c r="E778" s="1408"/>
      <c r="F778" s="806" t="s">
        <v>2265</v>
      </c>
      <c r="G778" s="801" t="s">
        <v>1558</v>
      </c>
      <c r="H778" s="1427"/>
      <c r="I778" s="69"/>
      <c r="J778" s="108"/>
      <c r="K778" s="68"/>
      <c r="L778" s="68"/>
      <c r="M778" s="103"/>
      <c r="N778" s="21"/>
    </row>
    <row r="779" spans="1:14" s="13" customFormat="1" ht="32.25" customHeight="1" x14ac:dyDescent="0.2">
      <c r="A779" s="1526"/>
      <c r="B779" s="1427"/>
      <c r="C779" s="1427"/>
      <c r="D779" s="1532"/>
      <c r="E779" s="1408"/>
      <c r="F779" s="806" t="s">
        <v>2141</v>
      </c>
      <c r="G779" s="801" t="s">
        <v>2249</v>
      </c>
      <c r="H779" s="1427"/>
      <c r="I779" s="69"/>
      <c r="J779" s="108"/>
      <c r="K779" s="68"/>
      <c r="L779" s="68"/>
      <c r="M779" s="103"/>
      <c r="N779" s="21"/>
    </row>
    <row r="780" spans="1:14" s="13" customFormat="1" ht="33.75" customHeight="1" x14ac:dyDescent="0.2">
      <c r="A780" s="1526"/>
      <c r="B780" s="1427" t="s">
        <v>2275</v>
      </c>
      <c r="C780" s="1427" t="s">
        <v>2276</v>
      </c>
      <c r="D780" s="1532" t="s">
        <v>26</v>
      </c>
      <c r="E780" s="1408" t="s">
        <v>2173</v>
      </c>
      <c r="F780" s="806" t="s">
        <v>2264</v>
      </c>
      <c r="G780" s="801" t="s">
        <v>1163</v>
      </c>
      <c r="H780" s="1427" t="s">
        <v>2244</v>
      </c>
      <c r="I780" s="69"/>
      <c r="J780" s="108">
        <v>168</v>
      </c>
      <c r="K780" s="68"/>
      <c r="L780" s="68"/>
      <c r="M780" s="103"/>
      <c r="N780" s="21" t="s">
        <v>1411</v>
      </c>
    </row>
    <row r="781" spans="1:14" s="13" customFormat="1" ht="37.5" customHeight="1" x14ac:dyDescent="0.2">
      <c r="A781" s="1526"/>
      <c r="B781" s="1427"/>
      <c r="C781" s="1427"/>
      <c r="D781" s="1532"/>
      <c r="E781" s="1408"/>
      <c r="F781" s="806" t="s">
        <v>2265</v>
      </c>
      <c r="G781" s="801" t="s">
        <v>1558</v>
      </c>
      <c r="H781" s="1427"/>
      <c r="I781" s="69"/>
      <c r="J781" s="108"/>
      <c r="K781" s="68"/>
      <c r="L781" s="68"/>
      <c r="M781" s="103"/>
      <c r="N781" s="21"/>
    </row>
    <row r="782" spans="1:14" s="13" customFormat="1" ht="37.5" customHeight="1" x14ac:dyDescent="0.2">
      <c r="A782" s="1526"/>
      <c r="B782" s="1427"/>
      <c r="C782" s="1427"/>
      <c r="D782" s="1532"/>
      <c r="E782" s="1408"/>
      <c r="F782" s="806" t="s">
        <v>2141</v>
      </c>
      <c r="G782" s="801" t="s">
        <v>2249</v>
      </c>
      <c r="H782" s="1427"/>
      <c r="I782" s="69"/>
      <c r="J782" s="108"/>
      <c r="K782" s="68"/>
      <c r="L782" s="68"/>
      <c r="M782" s="103"/>
      <c r="N782" s="21"/>
    </row>
    <row r="783" spans="1:14" s="13" customFormat="1" ht="34.5" customHeight="1" x14ac:dyDescent="0.2">
      <c r="A783" s="1526"/>
      <c r="B783" s="1427" t="s">
        <v>2277</v>
      </c>
      <c r="C783" s="1427" t="s">
        <v>2278</v>
      </c>
      <c r="D783" s="1532" t="s">
        <v>26</v>
      </c>
      <c r="E783" s="1408" t="s">
        <v>2173</v>
      </c>
      <c r="F783" s="806" t="s">
        <v>2264</v>
      </c>
      <c r="G783" s="801" t="s">
        <v>1163</v>
      </c>
      <c r="H783" s="1427" t="s">
        <v>2244</v>
      </c>
      <c r="I783" s="69"/>
      <c r="J783" s="108">
        <v>168</v>
      </c>
      <c r="K783" s="68"/>
      <c r="L783" s="68"/>
      <c r="M783" s="103"/>
      <c r="N783" s="21" t="s">
        <v>1411</v>
      </c>
    </row>
    <row r="784" spans="1:14" s="13" customFormat="1" ht="34.5" customHeight="1" x14ac:dyDescent="0.2">
      <c r="A784" s="1526"/>
      <c r="B784" s="1427"/>
      <c r="C784" s="1427"/>
      <c r="D784" s="1532"/>
      <c r="E784" s="1408"/>
      <c r="F784" s="806" t="s">
        <v>2265</v>
      </c>
      <c r="G784" s="801" t="s">
        <v>1558</v>
      </c>
      <c r="H784" s="1427"/>
      <c r="I784" s="69"/>
      <c r="J784" s="108"/>
      <c r="K784" s="68"/>
      <c r="L784" s="68"/>
      <c r="M784" s="103"/>
      <c r="N784" s="21"/>
    </row>
    <row r="785" spans="1:20" s="13" customFormat="1" ht="23.25" customHeight="1" x14ac:dyDescent="0.2">
      <c r="A785" s="1526"/>
      <c r="B785" s="1427"/>
      <c r="C785" s="1427"/>
      <c r="D785" s="1532"/>
      <c r="E785" s="1408"/>
      <c r="F785" s="806" t="s">
        <v>2141</v>
      </c>
      <c r="G785" s="801" t="s">
        <v>2249</v>
      </c>
      <c r="H785" s="1427"/>
      <c r="I785" s="69"/>
      <c r="J785" s="108"/>
      <c r="K785" s="68"/>
      <c r="L785" s="68"/>
      <c r="M785" s="103"/>
      <c r="N785" s="21"/>
    </row>
    <row r="786" spans="1:20" s="13" customFormat="1" ht="28.5" customHeight="1" x14ac:dyDescent="0.2">
      <c r="A786" s="1526"/>
      <c r="B786" s="1427" t="s">
        <v>2279</v>
      </c>
      <c r="C786" s="1427" t="s">
        <v>2280</v>
      </c>
      <c r="D786" s="1532" t="s">
        <v>26</v>
      </c>
      <c r="E786" s="1408" t="s">
        <v>2173</v>
      </c>
      <c r="F786" s="806" t="s">
        <v>2281</v>
      </c>
      <c r="G786" s="801" t="s">
        <v>1163</v>
      </c>
      <c r="H786" s="1427" t="s">
        <v>2244</v>
      </c>
      <c r="I786" s="69"/>
      <c r="J786" s="108">
        <v>232</v>
      </c>
      <c r="K786" s="68"/>
      <c r="L786" s="68"/>
      <c r="M786" s="103"/>
      <c r="N786" s="21" t="s">
        <v>1411</v>
      </c>
    </row>
    <row r="787" spans="1:20" s="13" customFormat="1" ht="28.5" customHeight="1" x14ac:dyDescent="0.2">
      <c r="A787" s="1526"/>
      <c r="B787" s="1427"/>
      <c r="C787" s="1427"/>
      <c r="D787" s="1532"/>
      <c r="E787" s="1408"/>
      <c r="F787" s="806" t="s">
        <v>2265</v>
      </c>
      <c r="G787" s="801" t="s">
        <v>1558</v>
      </c>
      <c r="H787" s="1427"/>
      <c r="I787" s="69"/>
      <c r="J787" s="108"/>
      <c r="K787" s="68"/>
      <c r="L787" s="68"/>
      <c r="M787" s="103"/>
      <c r="N787" s="21"/>
    </row>
    <row r="788" spans="1:20" s="13" customFormat="1" ht="28.5" customHeight="1" x14ac:dyDescent="0.2">
      <c r="A788" s="1526"/>
      <c r="B788" s="1427"/>
      <c r="C788" s="1427"/>
      <c r="D788" s="1532"/>
      <c r="E788" s="1408"/>
      <c r="F788" s="806" t="s">
        <v>2141</v>
      </c>
      <c r="G788" s="801" t="s">
        <v>2249</v>
      </c>
      <c r="H788" s="1427"/>
      <c r="I788" s="69"/>
      <c r="J788" s="108"/>
      <c r="K788" s="68"/>
      <c r="L788" s="68"/>
      <c r="M788" s="103"/>
      <c r="N788" s="21"/>
    </row>
    <row r="789" spans="1:20" s="13" customFormat="1" ht="24" customHeight="1" x14ac:dyDescent="0.2">
      <c r="A789" s="1526"/>
      <c r="B789" s="1427" t="s">
        <v>2282</v>
      </c>
      <c r="C789" s="1427" t="s">
        <v>2283</v>
      </c>
      <c r="D789" s="1532" t="s">
        <v>26</v>
      </c>
      <c r="E789" s="1408" t="s">
        <v>2173</v>
      </c>
      <c r="F789" s="806" t="s">
        <v>2264</v>
      </c>
      <c r="G789" s="801" t="s">
        <v>1163</v>
      </c>
      <c r="H789" s="1427" t="s">
        <v>2284</v>
      </c>
      <c r="I789" s="69"/>
      <c r="J789" s="108">
        <v>100</v>
      </c>
      <c r="K789" s="68"/>
      <c r="L789" s="68"/>
      <c r="M789" s="103"/>
      <c r="N789" s="21" t="s">
        <v>1411</v>
      </c>
    </row>
    <row r="790" spans="1:20" s="13" customFormat="1" ht="33" customHeight="1" x14ac:dyDescent="0.2">
      <c r="A790" s="1526"/>
      <c r="B790" s="1427"/>
      <c r="C790" s="1427"/>
      <c r="D790" s="1532"/>
      <c r="E790" s="1408"/>
      <c r="F790" s="806" t="s">
        <v>2265</v>
      </c>
      <c r="G790" s="801" t="s">
        <v>1558</v>
      </c>
      <c r="H790" s="1427"/>
      <c r="I790" s="69"/>
      <c r="J790" s="108"/>
      <c r="K790" s="68"/>
      <c r="L790" s="68"/>
      <c r="M790" s="103"/>
      <c r="N790" s="21"/>
    </row>
    <row r="791" spans="1:20" s="13" customFormat="1" ht="24" customHeight="1" x14ac:dyDescent="0.2">
      <c r="A791" s="1526"/>
      <c r="B791" s="1414"/>
      <c r="C791" s="1414"/>
      <c r="D791" s="1533"/>
      <c r="E791" s="1409"/>
      <c r="F791" s="770" t="s">
        <v>2141</v>
      </c>
      <c r="G791" s="776" t="s">
        <v>1200</v>
      </c>
      <c r="H791" s="1414"/>
      <c r="I791" s="69"/>
      <c r="J791" s="108"/>
      <c r="K791" s="68"/>
      <c r="L791" s="68"/>
      <c r="M791" s="103"/>
      <c r="N791" s="21"/>
    </row>
    <row r="792" spans="1:20" s="13" customFormat="1" ht="24" customHeight="1" x14ac:dyDescent="0.2">
      <c r="A792" s="1526"/>
      <c r="B792" s="1427" t="s">
        <v>2285</v>
      </c>
      <c r="C792" s="1427" t="s">
        <v>2286</v>
      </c>
      <c r="D792" s="1532" t="s">
        <v>26</v>
      </c>
      <c r="E792" s="1408" t="s">
        <v>2173</v>
      </c>
      <c r="F792" s="806" t="s">
        <v>2264</v>
      </c>
      <c r="G792" s="801" t="s">
        <v>1159</v>
      </c>
      <c r="H792" s="1427" t="s">
        <v>2244</v>
      </c>
      <c r="I792" s="69"/>
      <c r="J792" s="108"/>
      <c r="K792" s="68"/>
      <c r="L792" s="68"/>
      <c r="M792" s="103"/>
      <c r="N792" s="21"/>
    </row>
    <row r="793" spans="1:20" s="13" customFormat="1" ht="24" customHeight="1" x14ac:dyDescent="0.2">
      <c r="A793" s="1526"/>
      <c r="B793" s="1427"/>
      <c r="C793" s="1427"/>
      <c r="D793" s="1532"/>
      <c r="E793" s="1408"/>
      <c r="F793" s="806" t="s">
        <v>2265</v>
      </c>
      <c r="G793" s="801" t="s">
        <v>1558</v>
      </c>
      <c r="H793" s="1427"/>
      <c r="I793" s="69"/>
      <c r="J793" s="108"/>
      <c r="K793" s="68"/>
      <c r="L793" s="68"/>
      <c r="M793" s="103"/>
      <c r="N793" s="21"/>
    </row>
    <row r="794" spans="1:20" s="13" customFormat="1" ht="24" customHeight="1" x14ac:dyDescent="0.2">
      <c r="A794" s="1526"/>
      <c r="B794" s="1427"/>
      <c r="C794" s="1427"/>
      <c r="D794" s="1532"/>
      <c r="E794" s="1408"/>
      <c r="F794" s="806" t="s">
        <v>2141</v>
      </c>
      <c r="G794" s="801" t="s">
        <v>1200</v>
      </c>
      <c r="H794" s="1427"/>
      <c r="I794" s="69"/>
      <c r="J794" s="108"/>
      <c r="K794" s="68"/>
      <c r="L794" s="68"/>
      <c r="M794" s="103"/>
      <c r="N794" s="21"/>
    </row>
    <row r="795" spans="1:20" s="13" customFormat="1" ht="24" customHeight="1" x14ac:dyDescent="0.2">
      <c r="A795" s="1526"/>
      <c r="B795" s="1427" t="s">
        <v>2287</v>
      </c>
      <c r="C795" s="1427" t="s">
        <v>2288</v>
      </c>
      <c r="D795" s="1400" t="s">
        <v>26</v>
      </c>
      <c r="E795" s="1408" t="s">
        <v>2173</v>
      </c>
      <c r="F795" s="839" t="s">
        <v>1116</v>
      </c>
      <c r="G795" s="1400" t="s">
        <v>1271</v>
      </c>
      <c r="H795" s="1427" t="s">
        <v>2289</v>
      </c>
      <c r="I795" s="69">
        <v>2018</v>
      </c>
      <c r="J795" s="108"/>
      <c r="K795" s="68"/>
      <c r="L795" s="68"/>
      <c r="M795" s="103"/>
      <c r="N795" s="21"/>
      <c r="R795" s="830" t="s">
        <v>2290</v>
      </c>
      <c r="S795" s="1534" t="s">
        <v>1271</v>
      </c>
    </row>
    <row r="796" spans="1:20" s="13" customFormat="1" ht="24" customHeight="1" x14ac:dyDescent="0.2">
      <c r="A796" s="1526"/>
      <c r="B796" s="1427"/>
      <c r="C796" s="1427"/>
      <c r="D796" s="1400"/>
      <c r="E796" s="1408"/>
      <c r="F796" s="1427" t="s">
        <v>1117</v>
      </c>
      <c r="G796" s="1400"/>
      <c r="H796" s="1427"/>
      <c r="I796" s="69"/>
      <c r="J796" s="108"/>
      <c r="K796" s="68"/>
      <c r="L796" s="68"/>
      <c r="M796" s="103"/>
      <c r="N796" s="21"/>
      <c r="R796" s="830" t="s">
        <v>2291</v>
      </c>
      <c r="S796" s="1534"/>
    </row>
    <row r="797" spans="1:20" s="13" customFormat="1" ht="24" customHeight="1" x14ac:dyDescent="0.2">
      <c r="A797" s="1526"/>
      <c r="B797" s="1427"/>
      <c r="C797" s="1427"/>
      <c r="D797" s="1400"/>
      <c r="E797" s="1408"/>
      <c r="F797" s="1427"/>
      <c r="G797" s="1400"/>
      <c r="H797" s="1427"/>
      <c r="I797" s="69"/>
      <c r="J797" s="108"/>
      <c r="K797" s="68"/>
      <c r="L797" s="68"/>
      <c r="M797" s="103"/>
      <c r="N797" s="21"/>
      <c r="R797" s="830" t="s">
        <v>2141</v>
      </c>
      <c r="S797" s="1534"/>
    </row>
    <row r="798" spans="1:20" s="13" customFormat="1" ht="29.25" customHeight="1" x14ac:dyDescent="0.2">
      <c r="A798" s="1526"/>
      <c r="B798" s="1427" t="s">
        <v>2292</v>
      </c>
      <c r="C798" s="1427" t="s">
        <v>2293</v>
      </c>
      <c r="D798" s="1400" t="s">
        <v>26</v>
      </c>
      <c r="E798" s="1408" t="s">
        <v>2173</v>
      </c>
      <c r="F798" s="839" t="s">
        <v>1160</v>
      </c>
      <c r="G798" s="1408" t="s">
        <v>1200</v>
      </c>
      <c r="H798" s="1427" t="s">
        <v>1575</v>
      </c>
      <c r="I798" s="69">
        <v>2018</v>
      </c>
      <c r="J798" s="108"/>
      <c r="K798" s="68"/>
      <c r="L798" s="68"/>
      <c r="M798" s="103"/>
      <c r="N798" s="21"/>
      <c r="R798" s="830" t="s">
        <v>2290</v>
      </c>
      <c r="S798" s="1534" t="s">
        <v>1271</v>
      </c>
      <c r="T798" s="1529" t="s">
        <v>1722</v>
      </c>
    </row>
    <row r="799" spans="1:20" s="13" customFormat="1" ht="24" customHeight="1" x14ac:dyDescent="0.2">
      <c r="A799" s="1526"/>
      <c r="B799" s="1427"/>
      <c r="C799" s="1427"/>
      <c r="D799" s="1400"/>
      <c r="E799" s="1408"/>
      <c r="F799" s="839" t="s">
        <v>1786</v>
      </c>
      <c r="G799" s="1408"/>
      <c r="H799" s="1427"/>
      <c r="I799" s="69"/>
      <c r="J799" s="108"/>
      <c r="K799" s="68"/>
      <c r="L799" s="68"/>
      <c r="M799" s="103"/>
      <c r="N799" s="21"/>
      <c r="R799" s="830" t="s">
        <v>2291</v>
      </c>
      <c r="S799" s="1534"/>
      <c r="T799" s="1529"/>
    </row>
    <row r="800" spans="1:20" s="13" customFormat="1" ht="24" customHeight="1" x14ac:dyDescent="0.2">
      <c r="A800" s="1526"/>
      <c r="B800" s="1427"/>
      <c r="C800" s="1427"/>
      <c r="D800" s="1400"/>
      <c r="E800" s="1408"/>
      <c r="F800" s="839" t="s">
        <v>1158</v>
      </c>
      <c r="G800" s="1408"/>
      <c r="H800" s="1427"/>
      <c r="I800" s="69"/>
      <c r="J800" s="108"/>
      <c r="K800" s="68"/>
      <c r="L800" s="68"/>
      <c r="M800" s="103"/>
      <c r="N800" s="21"/>
      <c r="R800" s="830" t="s">
        <v>2141</v>
      </c>
      <c r="S800" s="1534"/>
      <c r="T800" s="1529"/>
    </row>
    <row r="801" spans="1:20" s="13" customFormat="1" ht="24" customHeight="1" x14ac:dyDescent="0.2">
      <c r="A801" s="1526"/>
      <c r="B801" s="1427" t="s">
        <v>2294</v>
      </c>
      <c r="C801" s="1427" t="s">
        <v>2295</v>
      </c>
      <c r="D801" s="1400" t="s">
        <v>21</v>
      </c>
      <c r="E801" s="1408" t="s">
        <v>1313</v>
      </c>
      <c r="F801" s="839" t="s">
        <v>1116</v>
      </c>
      <c r="G801" s="1400" t="s">
        <v>1271</v>
      </c>
      <c r="H801" s="1427" t="s">
        <v>2296</v>
      </c>
      <c r="I801" s="69">
        <v>2018</v>
      </c>
      <c r="J801" s="108"/>
      <c r="K801" s="68"/>
      <c r="L801" s="68"/>
      <c r="M801" s="103"/>
      <c r="N801" s="21"/>
      <c r="R801" s="830" t="s">
        <v>2039</v>
      </c>
      <c r="S801" s="844" t="s">
        <v>2297</v>
      </c>
    </row>
    <row r="802" spans="1:20" s="13" customFormat="1" ht="24" customHeight="1" x14ac:dyDescent="0.2">
      <c r="A802" s="1526"/>
      <c r="B802" s="1427"/>
      <c r="C802" s="1427"/>
      <c r="D802" s="1400"/>
      <c r="E802" s="1408"/>
      <c r="F802" s="1427" t="s">
        <v>1117</v>
      </c>
      <c r="G802" s="1400"/>
      <c r="H802" s="1427"/>
      <c r="I802" s="69"/>
      <c r="J802" s="108"/>
      <c r="K802" s="68"/>
      <c r="L802" s="68"/>
      <c r="M802" s="103"/>
      <c r="N802" s="21"/>
      <c r="R802" s="830" t="s">
        <v>2193</v>
      </c>
      <c r="S802" s="844" t="s">
        <v>2298</v>
      </c>
    </row>
    <row r="803" spans="1:20" s="13" customFormat="1" ht="24" customHeight="1" x14ac:dyDescent="0.2">
      <c r="A803" s="1526"/>
      <c r="B803" s="1427"/>
      <c r="C803" s="1427"/>
      <c r="D803" s="1400"/>
      <c r="E803" s="1408"/>
      <c r="F803" s="1427"/>
      <c r="G803" s="1400"/>
      <c r="H803" s="1427"/>
      <c r="I803" s="69"/>
      <c r="J803" s="108"/>
      <c r="K803" s="68"/>
      <c r="L803" s="68"/>
      <c r="M803" s="103"/>
      <c r="N803" s="21"/>
      <c r="R803" s="830" t="s">
        <v>2141</v>
      </c>
      <c r="S803" s="844" t="s">
        <v>1224</v>
      </c>
    </row>
    <row r="804" spans="1:20" s="13" customFormat="1" ht="24" customHeight="1" x14ac:dyDescent="0.2">
      <c r="A804" s="1526"/>
      <c r="B804" s="1427" t="s">
        <v>2299</v>
      </c>
      <c r="C804" s="1427" t="s">
        <v>2300</v>
      </c>
      <c r="D804" s="1400" t="s">
        <v>26</v>
      </c>
      <c r="E804" s="1408" t="s">
        <v>27</v>
      </c>
      <c r="F804" s="806" t="s">
        <v>1116</v>
      </c>
      <c r="G804" s="1400" t="s">
        <v>1200</v>
      </c>
      <c r="H804" s="1427" t="s">
        <v>1575</v>
      </c>
      <c r="I804" s="69"/>
      <c r="J804" s="108"/>
      <c r="K804" s="68"/>
      <c r="L804" s="68"/>
      <c r="M804" s="103"/>
      <c r="N804" s="21"/>
    </row>
    <row r="805" spans="1:20" s="13" customFormat="1" ht="24" customHeight="1" x14ac:dyDescent="0.2">
      <c r="A805" s="1526"/>
      <c r="B805" s="1427"/>
      <c r="C805" s="1427"/>
      <c r="D805" s="1400"/>
      <c r="E805" s="1408"/>
      <c r="F805" s="806" t="s">
        <v>1786</v>
      </c>
      <c r="G805" s="1400"/>
      <c r="H805" s="1427"/>
      <c r="I805" s="69"/>
      <c r="J805" s="108"/>
      <c r="K805" s="68"/>
      <c r="L805" s="68"/>
      <c r="M805" s="103"/>
      <c r="N805" s="21"/>
    </row>
    <row r="806" spans="1:20" s="13" customFormat="1" ht="24" customHeight="1" x14ac:dyDescent="0.2">
      <c r="A806" s="1526"/>
      <c r="B806" s="1427"/>
      <c r="C806" s="1427"/>
      <c r="D806" s="1400"/>
      <c r="E806" s="1408"/>
      <c r="F806" s="806" t="s">
        <v>1158</v>
      </c>
      <c r="G806" s="1400"/>
      <c r="H806" s="1427"/>
      <c r="I806" s="69"/>
      <c r="J806" s="108"/>
      <c r="K806" s="68"/>
      <c r="L806" s="68"/>
      <c r="M806" s="103"/>
      <c r="N806" s="21"/>
    </row>
    <row r="807" spans="1:20" s="13" customFormat="1" ht="24" customHeight="1" x14ac:dyDescent="0.2">
      <c r="A807" s="1526"/>
      <c r="B807" s="1427" t="s">
        <v>2301</v>
      </c>
      <c r="C807" s="1427" t="s">
        <v>2302</v>
      </c>
      <c r="D807" s="1400" t="s">
        <v>26</v>
      </c>
      <c r="E807" s="1408" t="s">
        <v>27</v>
      </c>
      <c r="F807" s="806" t="s">
        <v>1116</v>
      </c>
      <c r="G807" s="1400" t="s">
        <v>1200</v>
      </c>
      <c r="H807" s="1427" t="s">
        <v>2303</v>
      </c>
      <c r="I807" s="69">
        <v>2018</v>
      </c>
      <c r="J807" s="108"/>
      <c r="K807" s="68"/>
      <c r="L807" s="68"/>
      <c r="M807" s="103"/>
      <c r="N807" s="21"/>
      <c r="R807" s="830" t="s">
        <v>2304</v>
      </c>
      <c r="S807" s="844" t="s">
        <v>2305</v>
      </c>
      <c r="T807" s="1529" t="s">
        <v>1506</v>
      </c>
    </row>
    <row r="808" spans="1:20" s="13" customFormat="1" ht="25.5" customHeight="1" x14ac:dyDescent="0.2">
      <c r="A808" s="1526"/>
      <c r="B808" s="1427"/>
      <c r="C808" s="1427"/>
      <c r="D808" s="1400"/>
      <c r="E808" s="1408"/>
      <c r="F808" s="841" t="s">
        <v>1786</v>
      </c>
      <c r="G808" s="1400"/>
      <c r="H808" s="1427"/>
      <c r="I808" s="69"/>
      <c r="J808" s="108"/>
      <c r="K808" s="68"/>
      <c r="L808" s="68"/>
      <c r="M808" s="103"/>
      <c r="N808" s="21"/>
      <c r="R808" s="830" t="s">
        <v>2306</v>
      </c>
      <c r="S808" s="844" t="s">
        <v>1156</v>
      </c>
      <c r="T808" s="1529"/>
    </row>
    <row r="809" spans="1:20" s="13" customFormat="1" ht="25.5" customHeight="1" x14ac:dyDescent="0.2">
      <c r="A809" s="1526"/>
      <c r="B809" s="1427"/>
      <c r="C809" s="1427"/>
      <c r="D809" s="1400"/>
      <c r="E809" s="1408"/>
      <c r="F809" s="841" t="s">
        <v>1158</v>
      </c>
      <c r="G809" s="1400"/>
      <c r="H809" s="1427"/>
      <c r="I809" s="69"/>
      <c r="J809" s="108"/>
      <c r="K809" s="68"/>
      <c r="L809" s="68"/>
      <c r="M809" s="103"/>
      <c r="N809" s="21"/>
      <c r="R809" s="830"/>
      <c r="S809" s="844"/>
      <c r="T809" s="840"/>
    </row>
    <row r="810" spans="1:20" s="13" customFormat="1" ht="33.75" customHeight="1" x14ac:dyDescent="0.2">
      <c r="A810" s="1526"/>
      <c r="B810" s="806" t="s">
        <v>2307</v>
      </c>
      <c r="C810" s="832" t="s">
        <v>2308</v>
      </c>
      <c r="D810" s="801" t="s">
        <v>26</v>
      </c>
      <c r="E810" s="802" t="s">
        <v>27</v>
      </c>
      <c r="F810" s="839" t="s">
        <v>2153</v>
      </c>
      <c r="G810" s="801" t="s">
        <v>1156</v>
      </c>
      <c r="H810" s="806" t="s">
        <v>2154</v>
      </c>
      <c r="I810" s="69">
        <v>2018</v>
      </c>
      <c r="J810" s="108"/>
      <c r="K810" s="68"/>
      <c r="L810" s="68"/>
      <c r="M810" s="103"/>
      <c r="N810" s="21"/>
    </row>
    <row r="811" spans="1:20" s="13" customFormat="1" ht="54.75" customHeight="1" x14ac:dyDescent="0.2">
      <c r="A811" s="1526"/>
      <c r="B811" s="806" t="s">
        <v>2309</v>
      </c>
      <c r="C811" s="832" t="s">
        <v>2310</v>
      </c>
      <c r="D811" s="801" t="s">
        <v>26</v>
      </c>
      <c r="E811" s="802" t="s">
        <v>27</v>
      </c>
      <c r="F811" s="839" t="s">
        <v>2153</v>
      </c>
      <c r="G811" s="801" t="s">
        <v>1156</v>
      </c>
      <c r="H811" s="806" t="s">
        <v>2154</v>
      </c>
      <c r="I811" s="69">
        <v>2018</v>
      </c>
      <c r="J811" s="108"/>
      <c r="K811" s="68"/>
      <c r="L811" s="68"/>
      <c r="M811" s="103"/>
      <c r="N811" s="21"/>
    </row>
    <row r="812" spans="1:20" s="13" customFormat="1" ht="25.5" customHeight="1" x14ac:dyDescent="0.2">
      <c r="A812" s="1526"/>
      <c r="B812" s="1427" t="s">
        <v>2311</v>
      </c>
      <c r="C812" s="1510" t="s">
        <v>2312</v>
      </c>
      <c r="D812" s="1400" t="s">
        <v>26</v>
      </c>
      <c r="E812" s="1408" t="s">
        <v>27</v>
      </c>
      <c r="F812" s="806" t="s">
        <v>1116</v>
      </c>
      <c r="G812" s="1400" t="s">
        <v>1200</v>
      </c>
      <c r="H812" s="1427" t="s">
        <v>1575</v>
      </c>
      <c r="I812" s="69"/>
      <c r="J812" s="108"/>
      <c r="K812" s="68"/>
      <c r="L812" s="68"/>
      <c r="M812" s="103"/>
      <c r="N812" s="21"/>
    </row>
    <row r="813" spans="1:20" s="13" customFormat="1" ht="25.5" customHeight="1" x14ac:dyDescent="0.2">
      <c r="A813" s="1526"/>
      <c r="B813" s="1427"/>
      <c r="C813" s="1510"/>
      <c r="D813" s="1400"/>
      <c r="E813" s="1408"/>
      <c r="F813" s="806" t="s">
        <v>1786</v>
      </c>
      <c r="G813" s="1400"/>
      <c r="H813" s="1427"/>
      <c r="I813" s="69"/>
      <c r="J813" s="108"/>
      <c r="K813" s="68"/>
      <c r="L813" s="68"/>
      <c r="M813" s="103"/>
      <c r="N813" s="21"/>
    </row>
    <row r="814" spans="1:20" s="13" customFormat="1" ht="25.5" customHeight="1" x14ac:dyDescent="0.2">
      <c r="A814" s="1526"/>
      <c r="B814" s="1427"/>
      <c r="C814" s="1510"/>
      <c r="D814" s="1400"/>
      <c r="E814" s="1408"/>
      <c r="F814" s="806" t="s">
        <v>1158</v>
      </c>
      <c r="G814" s="1400"/>
      <c r="H814" s="1427"/>
      <c r="I814" s="69"/>
      <c r="J814" s="108"/>
      <c r="K814" s="68"/>
      <c r="L814" s="68"/>
      <c r="M814" s="103"/>
      <c r="N814" s="21"/>
    </row>
    <row r="815" spans="1:20" s="13" customFormat="1" ht="33.75" customHeight="1" x14ac:dyDescent="0.2">
      <c r="A815" s="1526"/>
      <c r="B815" s="806" t="s">
        <v>2313</v>
      </c>
      <c r="C815" s="832" t="s">
        <v>2314</v>
      </c>
      <c r="D815" s="801" t="s">
        <v>26</v>
      </c>
      <c r="E815" s="802" t="s">
        <v>27</v>
      </c>
      <c r="F815" s="839" t="s">
        <v>2153</v>
      </c>
      <c r="G815" s="801" t="s">
        <v>1156</v>
      </c>
      <c r="H815" s="806" t="s">
        <v>2154</v>
      </c>
      <c r="I815" s="69">
        <v>2018</v>
      </c>
      <c r="J815" s="108"/>
      <c r="K815" s="68"/>
      <c r="L815" s="68"/>
      <c r="M815" s="103"/>
      <c r="N815" s="21"/>
    </row>
    <row r="816" spans="1:20" s="13" customFormat="1" ht="21.75" customHeight="1" x14ac:dyDescent="0.2">
      <c r="A816" s="1526"/>
      <c r="B816" s="1427" t="s">
        <v>209</v>
      </c>
      <c r="C816" s="1510" t="s">
        <v>1164</v>
      </c>
      <c r="D816" s="1400" t="s">
        <v>26</v>
      </c>
      <c r="E816" s="1408" t="s">
        <v>27</v>
      </c>
      <c r="F816" s="806" t="s">
        <v>1116</v>
      </c>
      <c r="G816" s="1400" t="s">
        <v>1200</v>
      </c>
      <c r="H816" s="1494" t="s">
        <v>1471</v>
      </c>
      <c r="I816" s="69"/>
      <c r="J816" s="108"/>
      <c r="K816" s="68"/>
      <c r="L816" s="68"/>
      <c r="M816" s="103"/>
      <c r="N816" s="21"/>
    </row>
    <row r="817" spans="1:20" s="13" customFormat="1" ht="21.75" customHeight="1" x14ac:dyDescent="0.2">
      <c r="A817" s="1526"/>
      <c r="B817" s="1427"/>
      <c r="C817" s="1510"/>
      <c r="D817" s="1400"/>
      <c r="E817" s="1408"/>
      <c r="F817" s="806" t="s">
        <v>1786</v>
      </c>
      <c r="G817" s="1400"/>
      <c r="H817" s="1494"/>
      <c r="I817" s="69"/>
      <c r="J817" s="108"/>
      <c r="K817" s="68"/>
      <c r="L817" s="68"/>
      <c r="M817" s="103"/>
      <c r="N817" s="21"/>
    </row>
    <row r="818" spans="1:20" s="13" customFormat="1" ht="21.75" customHeight="1" x14ac:dyDescent="0.2">
      <c r="A818" s="1526"/>
      <c r="B818" s="1427"/>
      <c r="C818" s="1510"/>
      <c r="D818" s="1400"/>
      <c r="E818" s="1408"/>
      <c r="F818" s="806" t="s">
        <v>1158</v>
      </c>
      <c r="G818" s="1400"/>
      <c r="H818" s="1494"/>
      <c r="I818" s="69"/>
      <c r="J818" s="108"/>
      <c r="K818" s="68"/>
      <c r="L818" s="68"/>
      <c r="M818" s="103"/>
      <c r="N818" s="21"/>
    </row>
    <row r="819" spans="1:20" s="13" customFormat="1" ht="33.75" customHeight="1" x14ac:dyDescent="0.2">
      <c r="A819" s="1526"/>
      <c r="B819" s="1427" t="s">
        <v>2315</v>
      </c>
      <c r="C819" s="1510" t="s">
        <v>2316</v>
      </c>
      <c r="D819" s="1400" t="s">
        <v>26</v>
      </c>
      <c r="E819" s="1408" t="s">
        <v>27</v>
      </c>
      <c r="F819" s="806" t="s">
        <v>1160</v>
      </c>
      <c r="G819" s="1400" t="s">
        <v>1200</v>
      </c>
      <c r="H819" s="1427" t="s">
        <v>2317</v>
      </c>
      <c r="I819" s="69">
        <v>2018</v>
      </c>
      <c r="J819" s="108"/>
      <c r="K819" s="68"/>
      <c r="L819" s="68"/>
      <c r="M819" s="103"/>
      <c r="N819" s="21"/>
      <c r="R819" s="830" t="s">
        <v>2318</v>
      </c>
      <c r="S819" s="844" t="s">
        <v>1155</v>
      </c>
      <c r="T819" s="1529" t="s">
        <v>2319</v>
      </c>
    </row>
    <row r="820" spans="1:20" s="13" customFormat="1" ht="33.75" customHeight="1" x14ac:dyDescent="0.2">
      <c r="A820" s="1526"/>
      <c r="B820" s="1427"/>
      <c r="C820" s="1510"/>
      <c r="D820" s="1400"/>
      <c r="E820" s="1408"/>
      <c r="F820" s="841" t="s">
        <v>1786</v>
      </c>
      <c r="G820" s="1400"/>
      <c r="H820" s="1427"/>
      <c r="I820" s="69"/>
      <c r="J820" s="108"/>
      <c r="K820" s="68"/>
      <c r="L820" s="68"/>
      <c r="M820" s="103"/>
      <c r="N820" s="21"/>
      <c r="R820" s="830" t="s">
        <v>2320</v>
      </c>
      <c r="S820" s="844" t="s">
        <v>1156</v>
      </c>
      <c r="T820" s="1529"/>
    </row>
    <row r="821" spans="1:20" s="13" customFormat="1" ht="33.75" customHeight="1" x14ac:dyDescent="0.2">
      <c r="A821" s="1526"/>
      <c r="B821" s="1427"/>
      <c r="C821" s="1510"/>
      <c r="D821" s="1400"/>
      <c r="E821" s="1408"/>
      <c r="F821" s="841" t="s">
        <v>1158</v>
      </c>
      <c r="G821" s="1400"/>
      <c r="H821" s="1427"/>
      <c r="I821" s="69"/>
      <c r="J821" s="108"/>
      <c r="K821" s="68"/>
      <c r="L821" s="68"/>
      <c r="M821" s="103"/>
      <c r="N821" s="21"/>
      <c r="R821" s="830"/>
      <c r="S821" s="844"/>
      <c r="T821" s="840"/>
    </row>
    <row r="822" spans="1:20" s="13" customFormat="1" ht="24" customHeight="1" x14ac:dyDescent="0.2">
      <c r="A822" s="1526"/>
      <c r="B822" s="1427" t="s">
        <v>2321</v>
      </c>
      <c r="C822" s="1510" t="s">
        <v>2322</v>
      </c>
      <c r="D822" s="1400" t="s">
        <v>26</v>
      </c>
      <c r="E822" s="1408" t="s">
        <v>27</v>
      </c>
      <c r="F822" s="806" t="s">
        <v>2039</v>
      </c>
      <c r="G822" s="801" t="s">
        <v>2297</v>
      </c>
      <c r="H822" s="1427" t="s">
        <v>2323</v>
      </c>
      <c r="I822" s="69">
        <v>2018</v>
      </c>
      <c r="J822" s="108"/>
      <c r="K822" s="68"/>
      <c r="L822" s="68"/>
      <c r="M822" s="103"/>
      <c r="N822" s="21"/>
    </row>
    <row r="823" spans="1:20" s="13" customFormat="1" ht="24" customHeight="1" x14ac:dyDescent="0.2">
      <c r="A823" s="1526"/>
      <c r="B823" s="1427"/>
      <c r="C823" s="1510"/>
      <c r="D823" s="1400"/>
      <c r="E823" s="1408"/>
      <c r="F823" s="806" t="s">
        <v>2324</v>
      </c>
      <c r="G823" s="801" t="s">
        <v>2325</v>
      </c>
      <c r="H823" s="1427"/>
      <c r="I823" s="69"/>
      <c r="J823" s="108"/>
      <c r="K823" s="68"/>
      <c r="L823" s="68"/>
      <c r="M823" s="103"/>
      <c r="N823" s="21"/>
    </row>
    <row r="824" spans="1:20" s="13" customFormat="1" ht="24" customHeight="1" x14ac:dyDescent="0.2">
      <c r="A824" s="1526"/>
      <c r="B824" s="1427"/>
      <c r="C824" s="1510"/>
      <c r="D824" s="1400"/>
      <c r="E824" s="1408"/>
      <c r="F824" s="806" t="s">
        <v>2141</v>
      </c>
      <c r="G824" s="801" t="s">
        <v>1224</v>
      </c>
      <c r="H824" s="1427"/>
      <c r="I824" s="69"/>
      <c r="J824" s="108"/>
      <c r="K824" s="68"/>
      <c r="L824" s="68"/>
      <c r="M824" s="103"/>
      <c r="N824" s="21"/>
    </row>
    <row r="825" spans="1:20" s="13" customFormat="1" ht="24" customHeight="1" x14ac:dyDescent="0.2">
      <c r="A825" s="1526"/>
      <c r="B825" s="1427" t="s">
        <v>2326</v>
      </c>
      <c r="C825" s="1510" t="s">
        <v>2327</v>
      </c>
      <c r="D825" s="1400" t="s">
        <v>26</v>
      </c>
      <c r="E825" s="1408" t="s">
        <v>27</v>
      </c>
      <c r="F825" s="806" t="s">
        <v>1160</v>
      </c>
      <c r="G825" s="1400" t="s">
        <v>1200</v>
      </c>
      <c r="H825" s="1427" t="s">
        <v>2328</v>
      </c>
      <c r="I825" s="69">
        <v>2018</v>
      </c>
      <c r="J825" s="108"/>
      <c r="K825" s="68"/>
      <c r="L825" s="68"/>
      <c r="M825" s="103"/>
      <c r="N825" s="21"/>
      <c r="R825" s="830" t="s">
        <v>2318</v>
      </c>
      <c r="S825" s="844" t="s">
        <v>1155</v>
      </c>
      <c r="T825" s="1529" t="s">
        <v>2319</v>
      </c>
    </row>
    <row r="826" spans="1:20" s="13" customFormat="1" ht="24" customHeight="1" x14ac:dyDescent="0.2">
      <c r="A826" s="1526"/>
      <c r="B826" s="1427"/>
      <c r="C826" s="1510"/>
      <c r="D826" s="1400"/>
      <c r="E826" s="1408"/>
      <c r="F826" s="841" t="s">
        <v>1786</v>
      </c>
      <c r="G826" s="1400"/>
      <c r="H826" s="1427"/>
      <c r="I826" s="69"/>
      <c r="J826" s="108"/>
      <c r="K826" s="68"/>
      <c r="L826" s="68"/>
      <c r="M826" s="103"/>
      <c r="N826" s="21"/>
      <c r="R826" s="830" t="s">
        <v>2320</v>
      </c>
      <c r="S826" s="844" t="s">
        <v>1156</v>
      </c>
      <c r="T826" s="1529"/>
    </row>
    <row r="827" spans="1:20" s="13" customFormat="1" ht="24" customHeight="1" x14ac:dyDescent="0.2">
      <c r="A827" s="1526"/>
      <c r="B827" s="1427"/>
      <c r="C827" s="1510"/>
      <c r="D827" s="1400"/>
      <c r="E827" s="1408"/>
      <c r="F827" s="841" t="s">
        <v>1158</v>
      </c>
      <c r="G827" s="1400"/>
      <c r="H827" s="1427"/>
      <c r="I827" s="69"/>
      <c r="J827" s="108"/>
      <c r="K827" s="68"/>
      <c r="L827" s="68"/>
      <c r="M827" s="103"/>
      <c r="N827" s="21"/>
      <c r="R827" s="830"/>
      <c r="S827" s="844"/>
      <c r="T827" s="840"/>
    </row>
    <row r="828" spans="1:20" s="13" customFormat="1" ht="24" customHeight="1" x14ac:dyDescent="0.2">
      <c r="A828" s="1526"/>
      <c r="B828" s="1427" t="s">
        <v>2329</v>
      </c>
      <c r="C828" s="1510" t="s">
        <v>2330</v>
      </c>
      <c r="D828" s="1400" t="s">
        <v>26</v>
      </c>
      <c r="E828" s="1408" t="s">
        <v>27</v>
      </c>
      <c r="F828" s="806" t="s">
        <v>1116</v>
      </c>
      <c r="G828" s="1400" t="s">
        <v>1200</v>
      </c>
      <c r="H828" s="1427" t="s">
        <v>1575</v>
      </c>
      <c r="I828" s="69"/>
      <c r="J828" s="108"/>
      <c r="K828" s="68"/>
      <c r="L828" s="68"/>
      <c r="M828" s="103"/>
      <c r="N828" s="21"/>
      <c r="R828" s="830"/>
      <c r="S828" s="844"/>
      <c r="T828" s="840"/>
    </row>
    <row r="829" spans="1:20" s="13" customFormat="1" ht="24" customHeight="1" x14ac:dyDescent="0.2">
      <c r="A829" s="1526"/>
      <c r="B829" s="1427"/>
      <c r="C829" s="1510"/>
      <c r="D829" s="1400"/>
      <c r="E829" s="1408"/>
      <c r="F829" s="841" t="s">
        <v>1786</v>
      </c>
      <c r="G829" s="1400"/>
      <c r="H829" s="1427"/>
      <c r="I829" s="69"/>
      <c r="J829" s="108"/>
      <c r="K829" s="68"/>
      <c r="L829" s="68"/>
      <c r="M829" s="103"/>
      <c r="N829" s="21"/>
      <c r="R829" s="830"/>
      <c r="S829" s="844"/>
      <c r="T829" s="840"/>
    </row>
    <row r="830" spans="1:20" s="13" customFormat="1" ht="24" customHeight="1" x14ac:dyDescent="0.2">
      <c r="A830" s="1526"/>
      <c r="B830" s="1427"/>
      <c r="C830" s="1510"/>
      <c r="D830" s="1400"/>
      <c r="E830" s="1408"/>
      <c r="F830" s="841" t="s">
        <v>1158</v>
      </c>
      <c r="G830" s="1400"/>
      <c r="H830" s="1427"/>
      <c r="I830" s="69"/>
      <c r="J830" s="108"/>
      <c r="K830" s="68"/>
      <c r="L830" s="68"/>
      <c r="M830" s="103"/>
      <c r="N830" s="21"/>
      <c r="R830" s="830"/>
      <c r="S830" s="844"/>
      <c r="T830" s="840"/>
    </row>
    <row r="831" spans="1:20" s="13" customFormat="1" ht="24" customHeight="1" x14ac:dyDescent="0.2">
      <c r="A831" s="1526"/>
      <c r="B831" s="1427" t="s">
        <v>2331</v>
      </c>
      <c r="C831" s="1510" t="s">
        <v>2332</v>
      </c>
      <c r="D831" s="1400" t="s">
        <v>26</v>
      </c>
      <c r="E831" s="1408" t="s">
        <v>27</v>
      </c>
      <c r="F831" s="806" t="s">
        <v>1116</v>
      </c>
      <c r="G831" s="1400" t="s">
        <v>1200</v>
      </c>
      <c r="H831" s="1427" t="s">
        <v>1575</v>
      </c>
      <c r="I831" s="69"/>
      <c r="J831" s="108"/>
      <c r="K831" s="68"/>
      <c r="L831" s="68"/>
      <c r="M831" s="103"/>
      <c r="N831" s="21"/>
      <c r="R831" s="830"/>
      <c r="S831" s="844"/>
      <c r="T831" s="840"/>
    </row>
    <row r="832" spans="1:20" s="13" customFormat="1" ht="24" customHeight="1" x14ac:dyDescent="0.2">
      <c r="A832" s="1526"/>
      <c r="B832" s="1427"/>
      <c r="C832" s="1510"/>
      <c r="D832" s="1400"/>
      <c r="E832" s="1408"/>
      <c r="F832" s="841" t="s">
        <v>1786</v>
      </c>
      <c r="G832" s="1400"/>
      <c r="H832" s="1427"/>
      <c r="I832" s="69"/>
      <c r="J832" s="108"/>
      <c r="K832" s="68"/>
      <c r="L832" s="68"/>
      <c r="M832" s="103"/>
      <c r="N832" s="21"/>
      <c r="R832" s="830"/>
      <c r="S832" s="844"/>
      <c r="T832" s="840"/>
    </row>
    <row r="833" spans="1:20" s="13" customFormat="1" ht="24" customHeight="1" x14ac:dyDescent="0.2">
      <c r="A833" s="1526"/>
      <c r="B833" s="1427"/>
      <c r="C833" s="1510"/>
      <c r="D833" s="1400"/>
      <c r="E833" s="1408"/>
      <c r="F833" s="841" t="s">
        <v>1158</v>
      </c>
      <c r="G833" s="1400"/>
      <c r="H833" s="1427"/>
      <c r="I833" s="69"/>
      <c r="J833" s="108"/>
      <c r="K833" s="68"/>
      <c r="L833" s="68"/>
      <c r="M833" s="103"/>
      <c r="N833" s="21"/>
      <c r="R833" s="830"/>
      <c r="S833" s="844"/>
      <c r="T833" s="840"/>
    </row>
    <row r="834" spans="1:20" s="13" customFormat="1" ht="24" customHeight="1" x14ac:dyDescent="0.2">
      <c r="A834" s="1526"/>
      <c r="B834" s="1427" t="s">
        <v>2333</v>
      </c>
      <c r="C834" s="1510" t="s">
        <v>2334</v>
      </c>
      <c r="D834" s="1400" t="s">
        <v>26</v>
      </c>
      <c r="E834" s="1408" t="s">
        <v>27</v>
      </c>
      <c r="F834" s="806" t="s">
        <v>1160</v>
      </c>
      <c r="G834" s="1400" t="s">
        <v>1200</v>
      </c>
      <c r="H834" s="1427" t="s">
        <v>1575</v>
      </c>
      <c r="I834" s="69"/>
      <c r="J834" s="108"/>
      <c r="K834" s="68"/>
      <c r="L834" s="68"/>
      <c r="M834" s="103"/>
      <c r="N834" s="21"/>
      <c r="R834" s="830"/>
      <c r="S834" s="844"/>
      <c r="T834" s="840"/>
    </row>
    <row r="835" spans="1:20" s="13" customFormat="1" ht="24" customHeight="1" x14ac:dyDescent="0.2">
      <c r="A835" s="1526"/>
      <c r="B835" s="1427"/>
      <c r="C835" s="1510"/>
      <c r="D835" s="1400"/>
      <c r="E835" s="1408"/>
      <c r="F835" s="841" t="s">
        <v>1786</v>
      </c>
      <c r="G835" s="1400"/>
      <c r="H835" s="1427"/>
      <c r="I835" s="69"/>
      <c r="J835" s="108"/>
      <c r="K835" s="68"/>
      <c r="L835" s="68"/>
      <c r="M835" s="103"/>
      <c r="N835" s="21"/>
      <c r="R835" s="830"/>
      <c r="S835" s="844"/>
      <c r="T835" s="840"/>
    </row>
    <row r="836" spans="1:20" s="13" customFormat="1" ht="24" customHeight="1" x14ac:dyDescent="0.2">
      <c r="A836" s="1526"/>
      <c r="B836" s="1427"/>
      <c r="C836" s="1510"/>
      <c r="D836" s="1400"/>
      <c r="E836" s="1408"/>
      <c r="F836" s="841" t="s">
        <v>1158</v>
      </c>
      <c r="G836" s="1400"/>
      <c r="H836" s="1427"/>
      <c r="I836" s="69"/>
      <c r="J836" s="108"/>
      <c r="K836" s="68"/>
      <c r="L836" s="68"/>
      <c r="M836" s="103"/>
      <c r="N836" s="21"/>
      <c r="R836" s="830"/>
      <c r="S836" s="844"/>
      <c r="T836" s="840"/>
    </row>
    <row r="837" spans="1:20" s="13" customFormat="1" ht="29.25" customHeight="1" x14ac:dyDescent="0.2">
      <c r="A837" s="1526"/>
      <c r="B837" s="1427" t="s">
        <v>2335</v>
      </c>
      <c r="C837" s="1510" t="s">
        <v>2336</v>
      </c>
      <c r="D837" s="1400" t="s">
        <v>26</v>
      </c>
      <c r="E837" s="1408" t="s">
        <v>27</v>
      </c>
      <c r="F837" s="1427" t="s">
        <v>2153</v>
      </c>
      <c r="G837" s="1400" t="s">
        <v>1156</v>
      </c>
      <c r="H837" s="1427" t="s">
        <v>2154</v>
      </c>
      <c r="I837" s="69">
        <v>2018</v>
      </c>
      <c r="J837" s="103">
        <f>336</f>
        <v>336</v>
      </c>
      <c r="K837" s="844"/>
      <c r="L837" s="844"/>
      <c r="M837" s="103">
        <v>407.2</v>
      </c>
      <c r="N837" s="21" t="s">
        <v>1411</v>
      </c>
      <c r="O837" s="830" t="s">
        <v>2264</v>
      </c>
      <c r="P837" s="844" t="s">
        <v>2186</v>
      </c>
      <c r="Q837" s="1497" t="s">
        <v>2244</v>
      </c>
    </row>
    <row r="838" spans="1:20" s="13" customFormat="1" ht="32.25" customHeight="1" x14ac:dyDescent="0.2">
      <c r="A838" s="1526"/>
      <c r="B838" s="1427"/>
      <c r="C838" s="1510"/>
      <c r="D838" s="1400"/>
      <c r="E838" s="1408"/>
      <c r="F838" s="1427"/>
      <c r="G838" s="1400"/>
      <c r="H838" s="1427"/>
      <c r="I838" s="69"/>
      <c r="J838" s="103"/>
      <c r="K838" s="844"/>
      <c r="L838" s="844"/>
      <c r="M838" s="103"/>
      <c r="N838" s="21"/>
      <c r="O838" s="830" t="s">
        <v>2265</v>
      </c>
      <c r="P838" s="844" t="s">
        <v>2155</v>
      </c>
      <c r="Q838" s="1497"/>
    </row>
    <row r="839" spans="1:20" s="13" customFormat="1" ht="29.25" customHeight="1" x14ac:dyDescent="0.2">
      <c r="A839" s="1526"/>
      <c r="B839" s="1427"/>
      <c r="C839" s="1510"/>
      <c r="D839" s="1400"/>
      <c r="E839" s="1408"/>
      <c r="F839" s="1427"/>
      <c r="G839" s="1400"/>
      <c r="H839" s="1427"/>
      <c r="I839" s="69"/>
      <c r="J839" s="103"/>
      <c r="K839" s="844"/>
      <c r="L839" s="844"/>
      <c r="M839" s="103"/>
      <c r="N839" s="21"/>
      <c r="O839" s="830" t="s">
        <v>2141</v>
      </c>
      <c r="P839" s="844" t="s">
        <v>1200</v>
      </c>
      <c r="Q839" s="1497"/>
    </row>
    <row r="840" spans="1:20" s="13" customFormat="1" ht="29.25" customHeight="1" x14ac:dyDescent="0.2">
      <c r="A840" s="1526"/>
      <c r="B840" s="1427" t="s">
        <v>2337</v>
      </c>
      <c r="C840" s="1510" t="s">
        <v>2338</v>
      </c>
      <c r="D840" s="1400" t="s">
        <v>26</v>
      </c>
      <c r="E840" s="1408" t="s">
        <v>27</v>
      </c>
      <c r="F840" s="806" t="s">
        <v>1116</v>
      </c>
      <c r="G840" s="1400" t="s">
        <v>1200</v>
      </c>
      <c r="H840" s="1427" t="s">
        <v>1575</v>
      </c>
      <c r="I840" s="69"/>
      <c r="J840" s="103"/>
      <c r="K840" s="844"/>
      <c r="L840" s="844"/>
      <c r="M840" s="103"/>
      <c r="N840" s="21"/>
      <c r="O840" s="830"/>
      <c r="P840" s="844"/>
      <c r="Q840" s="830"/>
    </row>
    <row r="841" spans="1:20" s="13" customFormat="1" ht="29.25" customHeight="1" x14ac:dyDescent="0.2">
      <c r="A841" s="1526"/>
      <c r="B841" s="1427"/>
      <c r="C841" s="1510"/>
      <c r="D841" s="1400"/>
      <c r="E841" s="1408"/>
      <c r="F841" s="806" t="s">
        <v>1786</v>
      </c>
      <c r="G841" s="1400"/>
      <c r="H841" s="1427"/>
      <c r="I841" s="69"/>
      <c r="J841" s="103"/>
      <c r="K841" s="844"/>
      <c r="L841" s="844"/>
      <c r="M841" s="103"/>
      <c r="N841" s="21"/>
      <c r="O841" s="830"/>
      <c r="P841" s="844"/>
      <c r="Q841" s="830"/>
    </row>
    <row r="842" spans="1:20" s="13" customFormat="1" ht="29.25" customHeight="1" x14ac:dyDescent="0.2">
      <c r="A842" s="1526"/>
      <c r="B842" s="1427"/>
      <c r="C842" s="1510"/>
      <c r="D842" s="1400"/>
      <c r="E842" s="1408"/>
      <c r="F842" s="806" t="s">
        <v>1158</v>
      </c>
      <c r="G842" s="1400"/>
      <c r="H842" s="1427"/>
      <c r="I842" s="69"/>
      <c r="J842" s="103"/>
      <c r="K842" s="844"/>
      <c r="L842" s="844"/>
      <c r="M842" s="103"/>
      <c r="N842" s="21"/>
      <c r="O842" s="830"/>
      <c r="P842" s="844"/>
      <c r="Q842" s="830"/>
    </row>
    <row r="843" spans="1:20" s="13" customFormat="1" ht="31.5" customHeight="1" x14ac:dyDescent="0.2">
      <c r="A843" s="1526"/>
      <c r="B843" s="1427" t="s">
        <v>2339</v>
      </c>
      <c r="C843" s="1510" t="s">
        <v>2340</v>
      </c>
      <c r="D843" s="1400" t="s">
        <v>26</v>
      </c>
      <c r="E843" s="1408" t="s">
        <v>27</v>
      </c>
      <c r="F843" s="806" t="s">
        <v>1231</v>
      </c>
      <c r="G843" s="1400" t="s">
        <v>1111</v>
      </c>
      <c r="H843" s="1427" t="s">
        <v>2244</v>
      </c>
      <c r="I843" s="69"/>
      <c r="J843" s="103">
        <v>250</v>
      </c>
      <c r="K843" s="111">
        <v>1000</v>
      </c>
      <c r="L843" s="111">
        <v>1300</v>
      </c>
      <c r="M843" s="103"/>
      <c r="N843" s="21" t="s">
        <v>1411</v>
      </c>
    </row>
    <row r="844" spans="1:20" s="13" customFormat="1" ht="26.25" customHeight="1" x14ac:dyDescent="0.2">
      <c r="A844" s="1526"/>
      <c r="B844" s="1427"/>
      <c r="C844" s="1510"/>
      <c r="D844" s="1400"/>
      <c r="E844" s="1408"/>
      <c r="F844" s="806" t="s">
        <v>1143</v>
      </c>
      <c r="G844" s="1400"/>
      <c r="H844" s="1427"/>
      <c r="I844" s="69"/>
      <c r="J844" s="103"/>
      <c r="K844" s="111"/>
      <c r="L844" s="111"/>
      <c r="M844" s="103"/>
      <c r="N844" s="21"/>
    </row>
    <row r="845" spans="1:20" s="13" customFormat="1" ht="27" customHeight="1" x14ac:dyDescent="0.2">
      <c r="A845" s="1526"/>
      <c r="B845" s="1427" t="s">
        <v>2341</v>
      </c>
      <c r="C845" s="1510" t="s">
        <v>2342</v>
      </c>
      <c r="D845" s="1400" t="s">
        <v>26</v>
      </c>
      <c r="E845" s="1408" t="s">
        <v>27</v>
      </c>
      <c r="F845" s="806" t="s">
        <v>1231</v>
      </c>
      <c r="G845" s="1400" t="s">
        <v>1111</v>
      </c>
      <c r="H845" s="1427" t="s">
        <v>2244</v>
      </c>
      <c r="I845" s="69"/>
      <c r="J845" s="103">
        <v>250</v>
      </c>
      <c r="K845" s="111">
        <v>1000</v>
      </c>
      <c r="L845" s="111">
        <v>1500</v>
      </c>
      <c r="M845" s="103"/>
      <c r="N845" s="21" t="s">
        <v>1411</v>
      </c>
    </row>
    <row r="846" spans="1:20" s="13" customFormat="1" ht="26.25" customHeight="1" x14ac:dyDescent="0.2">
      <c r="A846" s="1526"/>
      <c r="B846" s="1427"/>
      <c r="C846" s="1510"/>
      <c r="D846" s="1400"/>
      <c r="E846" s="1408"/>
      <c r="F846" s="806" t="s">
        <v>1143</v>
      </c>
      <c r="G846" s="1400"/>
      <c r="H846" s="1427"/>
      <c r="I846" s="69"/>
      <c r="J846" s="103"/>
      <c r="K846" s="111"/>
      <c r="L846" s="111"/>
      <c r="M846" s="103"/>
      <c r="N846" s="21"/>
    </row>
    <row r="847" spans="1:20" s="13" customFormat="1" ht="21.75" customHeight="1" x14ac:dyDescent="0.2">
      <c r="A847" s="1526"/>
      <c r="B847" s="1427" t="s">
        <v>2343</v>
      </c>
      <c r="C847" s="1427" t="s">
        <v>2344</v>
      </c>
      <c r="D847" s="1400" t="s">
        <v>26</v>
      </c>
      <c r="E847" s="1408" t="s">
        <v>27</v>
      </c>
      <c r="F847" s="1467" t="s">
        <v>1154</v>
      </c>
      <c r="G847" s="1400" t="s">
        <v>1159</v>
      </c>
      <c r="H847" s="1427" t="s">
        <v>1436</v>
      </c>
      <c r="I847" s="69">
        <v>2018</v>
      </c>
      <c r="J847" s="103">
        <v>150</v>
      </c>
      <c r="K847" s="844"/>
      <c r="L847" s="844"/>
      <c r="M847" s="103"/>
      <c r="N847" s="21" t="s">
        <v>1411</v>
      </c>
      <c r="O847" s="830" t="s">
        <v>2264</v>
      </c>
      <c r="P847" s="1534" t="s">
        <v>1111</v>
      </c>
      <c r="Q847" s="1497" t="s">
        <v>2244</v>
      </c>
    </row>
    <row r="848" spans="1:20" s="13" customFormat="1" ht="37.5" customHeight="1" x14ac:dyDescent="0.2">
      <c r="A848" s="1526"/>
      <c r="B848" s="1427"/>
      <c r="C848" s="1427"/>
      <c r="D848" s="1400"/>
      <c r="E848" s="1408"/>
      <c r="F848" s="1467"/>
      <c r="G848" s="1400"/>
      <c r="H848" s="1530"/>
      <c r="I848" s="69"/>
      <c r="J848" s="103"/>
      <c r="K848" s="844"/>
      <c r="L848" s="844"/>
      <c r="M848" s="103"/>
      <c r="N848" s="21"/>
      <c r="O848" s="830" t="s">
        <v>2265</v>
      </c>
      <c r="P848" s="1534"/>
      <c r="Q848" s="1497"/>
    </row>
    <row r="849" spans="1:17" s="13" customFormat="1" ht="30" customHeight="1" x14ac:dyDescent="0.2">
      <c r="A849" s="1526"/>
      <c r="B849" s="1427"/>
      <c r="C849" s="1427"/>
      <c r="D849" s="1400"/>
      <c r="E849" s="1408"/>
      <c r="F849" s="1467"/>
      <c r="G849" s="1400"/>
      <c r="H849" s="1530"/>
      <c r="I849" s="69"/>
      <c r="J849" s="103"/>
      <c r="K849" s="844"/>
      <c r="L849" s="844"/>
      <c r="M849" s="103"/>
      <c r="N849" s="21"/>
      <c r="O849" s="830" t="s">
        <v>2141</v>
      </c>
      <c r="P849" s="1534"/>
      <c r="Q849" s="1497"/>
    </row>
    <row r="850" spans="1:17" s="13" customFormat="1" ht="27.75" customHeight="1" x14ac:dyDescent="0.2">
      <c r="A850" s="1526"/>
      <c r="B850" s="1427" t="s">
        <v>2345</v>
      </c>
      <c r="C850" s="1427" t="s">
        <v>2346</v>
      </c>
      <c r="D850" s="1400" t="s">
        <v>26</v>
      </c>
      <c r="E850" s="1408" t="s">
        <v>27</v>
      </c>
      <c r="F850" s="1467" t="s">
        <v>1636</v>
      </c>
      <c r="G850" s="1400" t="s">
        <v>1159</v>
      </c>
      <c r="H850" s="1427" t="s">
        <v>1436</v>
      </c>
      <c r="I850" s="69">
        <v>2018</v>
      </c>
      <c r="J850" s="103">
        <v>150</v>
      </c>
      <c r="K850" s="844"/>
      <c r="L850" s="844"/>
      <c r="M850" s="103"/>
      <c r="N850" s="21" t="s">
        <v>1411</v>
      </c>
      <c r="O850" s="830" t="s">
        <v>2264</v>
      </c>
      <c r="P850" s="1534" t="s">
        <v>1111</v>
      </c>
      <c r="Q850" s="1497" t="s">
        <v>2244</v>
      </c>
    </row>
    <row r="851" spans="1:17" s="13" customFormat="1" ht="28.5" customHeight="1" x14ac:dyDescent="0.2">
      <c r="A851" s="1526"/>
      <c r="B851" s="1427"/>
      <c r="C851" s="1427"/>
      <c r="D851" s="1400"/>
      <c r="E851" s="1408"/>
      <c r="F851" s="1467"/>
      <c r="G851" s="1400"/>
      <c r="H851" s="1427"/>
      <c r="I851" s="69"/>
      <c r="J851" s="103"/>
      <c r="K851" s="844"/>
      <c r="L851" s="844"/>
      <c r="M851" s="103"/>
      <c r="N851" s="21"/>
      <c r="O851" s="830" t="s">
        <v>2265</v>
      </c>
      <c r="P851" s="1534"/>
      <c r="Q851" s="1497"/>
    </row>
    <row r="852" spans="1:17" s="13" customFormat="1" ht="32.25" customHeight="1" x14ac:dyDescent="0.2">
      <c r="A852" s="1526"/>
      <c r="B852" s="1427"/>
      <c r="C852" s="1427"/>
      <c r="D852" s="1400"/>
      <c r="E852" s="1408"/>
      <c r="F852" s="1467"/>
      <c r="G852" s="1400"/>
      <c r="H852" s="1427"/>
      <c r="I852" s="69"/>
      <c r="J852" s="103"/>
      <c r="K852" s="844"/>
      <c r="L852" s="844"/>
      <c r="M852" s="103"/>
      <c r="N852" s="21"/>
      <c r="O852" s="830" t="s">
        <v>2141</v>
      </c>
      <c r="P852" s="1534"/>
      <c r="Q852" s="1497"/>
    </row>
    <row r="853" spans="1:17" s="13" customFormat="1" ht="32.25" customHeight="1" x14ac:dyDescent="0.2">
      <c r="A853" s="1526"/>
      <c r="B853" s="1415" t="s">
        <v>2347</v>
      </c>
      <c r="C853" s="1415" t="s">
        <v>2348</v>
      </c>
      <c r="D853" s="1396" t="s">
        <v>26</v>
      </c>
      <c r="E853" s="1417" t="s">
        <v>2173</v>
      </c>
      <c r="F853" s="779" t="s">
        <v>2264</v>
      </c>
      <c r="G853" s="778" t="s">
        <v>2167</v>
      </c>
      <c r="H853" s="1415" t="s">
        <v>2244</v>
      </c>
      <c r="I853" s="69"/>
      <c r="J853" s="103"/>
      <c r="K853" s="844"/>
      <c r="L853" s="844"/>
      <c r="M853" s="103"/>
      <c r="N853" s="1"/>
    </row>
    <row r="854" spans="1:17" s="13" customFormat="1" ht="32.25" customHeight="1" x14ac:dyDescent="0.2">
      <c r="A854" s="1526"/>
      <c r="B854" s="1415"/>
      <c r="C854" s="1415"/>
      <c r="D854" s="1396"/>
      <c r="E854" s="1417"/>
      <c r="F854" s="839" t="s">
        <v>2265</v>
      </c>
      <c r="G854" s="801" t="s">
        <v>1558</v>
      </c>
      <c r="H854" s="1415"/>
      <c r="I854" s="69"/>
      <c r="J854" s="103"/>
      <c r="K854" s="844"/>
      <c r="L854" s="844"/>
      <c r="M854" s="103"/>
      <c r="N854" s="1"/>
    </row>
    <row r="855" spans="1:17" s="13" customFormat="1" ht="32.25" customHeight="1" x14ac:dyDescent="0.2">
      <c r="A855" s="1526"/>
      <c r="B855" s="1416"/>
      <c r="C855" s="1416"/>
      <c r="D855" s="1399"/>
      <c r="E855" s="1410"/>
      <c r="F855" s="839" t="s">
        <v>2141</v>
      </c>
      <c r="G855" s="801" t="s">
        <v>2164</v>
      </c>
      <c r="H855" s="1416"/>
      <c r="I855" s="69"/>
      <c r="J855" s="103"/>
      <c r="K855" s="844"/>
      <c r="L855" s="844"/>
      <c r="M855" s="103"/>
      <c r="N855" s="1"/>
    </row>
    <row r="856" spans="1:17" s="13" customFormat="1" ht="28.5" customHeight="1" x14ac:dyDescent="0.2">
      <c r="A856" s="1526"/>
      <c r="B856" s="1414" t="s">
        <v>2349</v>
      </c>
      <c r="C856" s="1414" t="s">
        <v>2350</v>
      </c>
      <c r="D856" s="1398" t="s">
        <v>26</v>
      </c>
      <c r="E856" s="1409" t="s">
        <v>2173</v>
      </c>
      <c r="F856" s="839" t="s">
        <v>2264</v>
      </c>
      <c r="G856" s="801" t="s">
        <v>2186</v>
      </c>
      <c r="H856" s="1414" t="s">
        <v>2244</v>
      </c>
      <c r="I856" s="69"/>
      <c r="J856" s="103"/>
      <c r="K856" s="844"/>
      <c r="L856" s="844"/>
      <c r="M856" s="103"/>
      <c r="N856" s="1"/>
    </row>
    <row r="857" spans="1:17" s="13" customFormat="1" ht="28.5" customHeight="1" x14ac:dyDescent="0.2">
      <c r="A857" s="1526"/>
      <c r="B857" s="1415"/>
      <c r="C857" s="1415"/>
      <c r="D857" s="1396"/>
      <c r="E857" s="1417"/>
      <c r="F857" s="839" t="s">
        <v>2265</v>
      </c>
      <c r="G857" s="801" t="s">
        <v>1973</v>
      </c>
      <c r="H857" s="1415"/>
      <c r="I857" s="69"/>
      <c r="J857" s="103"/>
      <c r="K857" s="844"/>
      <c r="L857" s="844"/>
      <c r="M857" s="103"/>
      <c r="N857" s="1"/>
    </row>
    <row r="858" spans="1:17" s="13" customFormat="1" ht="28.5" customHeight="1" x14ac:dyDescent="0.2">
      <c r="A858" s="1526"/>
      <c r="B858" s="1416"/>
      <c r="C858" s="1416"/>
      <c r="D858" s="1399"/>
      <c r="E858" s="1410"/>
      <c r="F858" s="839" t="s">
        <v>2141</v>
      </c>
      <c r="G858" s="801" t="s">
        <v>2164</v>
      </c>
      <c r="H858" s="1416"/>
      <c r="I858" s="69"/>
      <c r="J858" s="103"/>
      <c r="K858" s="844"/>
      <c r="L858" s="844"/>
      <c r="M858" s="103"/>
      <c r="N858" s="1"/>
    </row>
    <row r="859" spans="1:17" s="13" customFormat="1" ht="32.25" customHeight="1" x14ac:dyDescent="0.2">
      <c r="A859" s="1526"/>
      <c r="B859" s="1427" t="s">
        <v>2351</v>
      </c>
      <c r="C859" s="1427" t="s">
        <v>2352</v>
      </c>
      <c r="D859" s="1400" t="s">
        <v>26</v>
      </c>
      <c r="E859" s="1408" t="s">
        <v>2353</v>
      </c>
      <c r="F859" s="1427" t="s">
        <v>2153</v>
      </c>
      <c r="G859" s="1400" t="s">
        <v>1156</v>
      </c>
      <c r="H859" s="1414" t="s">
        <v>2154</v>
      </c>
      <c r="I859" s="69">
        <v>2018</v>
      </c>
      <c r="J859" s="103"/>
      <c r="K859" s="844"/>
      <c r="L859" s="844"/>
      <c r="M859" s="103"/>
      <c r="N859" s="1"/>
      <c r="O859" s="839" t="s">
        <v>2039</v>
      </c>
      <c r="P859" s="801" t="s">
        <v>1161</v>
      </c>
      <c r="Q859" s="1414" t="s">
        <v>2244</v>
      </c>
    </row>
    <row r="860" spans="1:17" s="13" customFormat="1" ht="32.25" customHeight="1" x14ac:dyDescent="0.2">
      <c r="A860" s="1526"/>
      <c r="B860" s="1427"/>
      <c r="C860" s="1427"/>
      <c r="D860" s="1400"/>
      <c r="E860" s="1408"/>
      <c r="F860" s="1427"/>
      <c r="G860" s="1400"/>
      <c r="H860" s="1416"/>
      <c r="I860" s="69"/>
      <c r="J860" s="103"/>
      <c r="K860" s="844"/>
      <c r="L860" s="844"/>
      <c r="M860" s="103"/>
      <c r="N860" s="1"/>
      <c r="O860" s="839" t="s">
        <v>2042</v>
      </c>
      <c r="P860" s="112" t="s">
        <v>1224</v>
      </c>
      <c r="Q860" s="1416"/>
    </row>
    <row r="861" spans="1:17" s="13" customFormat="1" ht="32.25" customHeight="1" x14ac:dyDescent="0.2">
      <c r="A861" s="1526"/>
      <c r="B861" s="1414" t="s">
        <v>2354</v>
      </c>
      <c r="C861" s="1427" t="s">
        <v>2355</v>
      </c>
      <c r="D861" s="1400" t="s">
        <v>26</v>
      </c>
      <c r="E861" s="1408" t="s">
        <v>2353</v>
      </c>
      <c r="F861" s="1427" t="s">
        <v>2153</v>
      </c>
      <c r="G861" s="1400" t="s">
        <v>1258</v>
      </c>
      <c r="H861" s="1414" t="s">
        <v>2154</v>
      </c>
      <c r="I861" s="69">
        <v>2018</v>
      </c>
      <c r="J861" s="103"/>
      <c r="K861" s="844"/>
      <c r="L861" s="844"/>
      <c r="M861" s="103"/>
      <c r="N861" s="1"/>
      <c r="O861" s="839" t="s">
        <v>2039</v>
      </c>
      <c r="P861" s="801" t="s">
        <v>1161</v>
      </c>
      <c r="Q861" s="1414" t="s">
        <v>2244</v>
      </c>
    </row>
    <row r="862" spans="1:17" s="13" customFormat="1" ht="32.25" customHeight="1" x14ac:dyDescent="0.2">
      <c r="A862" s="1526"/>
      <c r="B862" s="1416"/>
      <c r="C862" s="1427"/>
      <c r="D862" s="1400"/>
      <c r="E862" s="1408"/>
      <c r="F862" s="1427"/>
      <c r="G862" s="1400"/>
      <c r="H862" s="1416"/>
      <c r="I862" s="69"/>
      <c r="J862" s="103"/>
      <c r="K862" s="844"/>
      <c r="L862" s="844"/>
      <c r="M862" s="103"/>
      <c r="N862" s="1"/>
      <c r="O862" s="839" t="s">
        <v>2042</v>
      </c>
      <c r="P862" s="112" t="s">
        <v>1224</v>
      </c>
      <c r="Q862" s="1416"/>
    </row>
    <row r="863" spans="1:17" s="13" customFormat="1" ht="32.25" customHeight="1" x14ac:dyDescent="0.2">
      <c r="A863" s="1526"/>
      <c r="B863" s="1414" t="s">
        <v>2356</v>
      </c>
      <c r="C863" s="1414" t="s">
        <v>2357</v>
      </c>
      <c r="D863" s="1398" t="s">
        <v>26</v>
      </c>
      <c r="E863" s="1409" t="s">
        <v>2353</v>
      </c>
      <c r="F863" s="839" t="s">
        <v>2039</v>
      </c>
      <c r="G863" s="801" t="s">
        <v>1156</v>
      </c>
      <c r="H863" s="1414" t="s">
        <v>2199</v>
      </c>
      <c r="I863" s="69"/>
      <c r="J863" s="103"/>
      <c r="K863" s="844"/>
      <c r="L863" s="844"/>
      <c r="M863" s="103"/>
      <c r="N863" s="1"/>
    </row>
    <row r="864" spans="1:17" s="13" customFormat="1" ht="32.25" customHeight="1" x14ac:dyDescent="0.2">
      <c r="A864" s="1526"/>
      <c r="B864" s="1416"/>
      <c r="C864" s="1416"/>
      <c r="D864" s="1399"/>
      <c r="E864" s="1410"/>
      <c r="F864" s="839" t="s">
        <v>2042</v>
      </c>
      <c r="G864" s="801" t="s">
        <v>1161</v>
      </c>
      <c r="H864" s="1416"/>
      <c r="I864" s="69"/>
      <c r="J864" s="103"/>
      <c r="K864" s="844"/>
      <c r="L864" s="844"/>
      <c r="M864" s="103"/>
      <c r="N864" s="1"/>
    </row>
    <row r="865" spans="1:20" s="13" customFormat="1" ht="32.25" customHeight="1" x14ac:dyDescent="0.2">
      <c r="A865" s="1526"/>
      <c r="B865" s="1427" t="s">
        <v>2358</v>
      </c>
      <c r="C865" s="1427" t="s">
        <v>2359</v>
      </c>
      <c r="D865" s="1400" t="s">
        <v>46</v>
      </c>
      <c r="E865" s="1408" t="s">
        <v>328</v>
      </c>
      <c r="F865" s="1436" t="s">
        <v>1636</v>
      </c>
      <c r="G865" s="1398" t="s">
        <v>1225</v>
      </c>
      <c r="H865" s="1414" t="s">
        <v>1436</v>
      </c>
      <c r="I865" s="69">
        <v>2018</v>
      </c>
      <c r="J865" s="103"/>
      <c r="K865" s="844"/>
      <c r="L865" s="844"/>
      <c r="M865" s="103"/>
      <c r="N865" s="1"/>
      <c r="O865" s="806" t="s">
        <v>2039</v>
      </c>
      <c r="P865" s="1400" t="s">
        <v>1558</v>
      </c>
      <c r="Q865" s="1414" t="s">
        <v>2244</v>
      </c>
    </row>
    <row r="866" spans="1:20" s="13" customFormat="1" ht="32.25" customHeight="1" x14ac:dyDescent="0.2">
      <c r="A866" s="1526"/>
      <c r="B866" s="1427"/>
      <c r="C866" s="1427"/>
      <c r="D866" s="1400"/>
      <c r="E866" s="1408"/>
      <c r="F866" s="1438"/>
      <c r="G866" s="1399"/>
      <c r="H866" s="1440"/>
      <c r="I866" s="69"/>
      <c r="J866" s="103"/>
      <c r="K866" s="844"/>
      <c r="L866" s="844"/>
      <c r="M866" s="103"/>
      <c r="N866" s="1"/>
      <c r="O866" s="806" t="s">
        <v>2042</v>
      </c>
      <c r="P866" s="1400"/>
      <c r="Q866" s="1416"/>
    </row>
    <row r="867" spans="1:20" s="13" customFormat="1" ht="32.25" customHeight="1" x14ac:dyDescent="0.2">
      <c r="A867" s="1526"/>
      <c r="B867" s="1427" t="s">
        <v>2360</v>
      </c>
      <c r="C867" s="1427" t="s">
        <v>2361</v>
      </c>
      <c r="D867" s="1400" t="s">
        <v>46</v>
      </c>
      <c r="E867" s="1408" t="s">
        <v>328</v>
      </c>
      <c r="F867" s="806" t="s">
        <v>2039</v>
      </c>
      <c r="G867" s="1400" t="s">
        <v>1111</v>
      </c>
      <c r="H867" s="1431" t="s">
        <v>2244</v>
      </c>
      <c r="I867" s="69"/>
      <c r="J867" s="103"/>
      <c r="K867" s="844"/>
      <c r="L867" s="844"/>
      <c r="M867" s="103"/>
      <c r="N867" s="1"/>
    </row>
    <row r="868" spans="1:20" s="13" customFormat="1" ht="32.25" customHeight="1" x14ac:dyDescent="0.2">
      <c r="A868" s="1526"/>
      <c r="B868" s="1427"/>
      <c r="C868" s="1427"/>
      <c r="D868" s="1400"/>
      <c r="E868" s="1408"/>
      <c r="F868" s="806" t="s">
        <v>2042</v>
      </c>
      <c r="G868" s="1400"/>
      <c r="H868" s="1432"/>
      <c r="I868" s="69"/>
      <c r="J868" s="103"/>
      <c r="K868" s="844"/>
      <c r="L868" s="844"/>
      <c r="M868" s="103"/>
      <c r="N868" s="1"/>
    </row>
    <row r="869" spans="1:20" s="13" customFormat="1" ht="26.25" customHeight="1" x14ac:dyDescent="0.2">
      <c r="A869" s="1526"/>
      <c r="B869" s="1411" t="s">
        <v>2362</v>
      </c>
      <c r="C869" s="1414" t="s">
        <v>2363</v>
      </c>
      <c r="D869" s="1398" t="s">
        <v>26</v>
      </c>
      <c r="E869" s="1409" t="s">
        <v>2173</v>
      </c>
      <c r="F869" s="806" t="s">
        <v>2225</v>
      </c>
      <c r="G869" s="1398" t="s">
        <v>1271</v>
      </c>
      <c r="H869" s="1414" t="s">
        <v>2364</v>
      </c>
      <c r="I869" s="69">
        <v>2018</v>
      </c>
      <c r="J869" s="103"/>
      <c r="K869" s="844"/>
      <c r="L869" s="844"/>
      <c r="M869" s="103"/>
      <c r="N869" s="1"/>
    </row>
    <row r="870" spans="1:20" s="13" customFormat="1" ht="29.25" customHeight="1" x14ac:dyDescent="0.2">
      <c r="A870" s="1526"/>
      <c r="B870" s="1412"/>
      <c r="C870" s="1415"/>
      <c r="D870" s="1396"/>
      <c r="E870" s="1417"/>
      <c r="F870" s="806" t="s">
        <v>2365</v>
      </c>
      <c r="G870" s="1396"/>
      <c r="H870" s="1415"/>
      <c r="I870" s="69"/>
      <c r="J870" s="103"/>
      <c r="K870" s="844"/>
      <c r="L870" s="844"/>
      <c r="M870" s="103"/>
      <c r="N870" s="1"/>
    </row>
    <row r="871" spans="1:20" s="13" customFormat="1" ht="24.75" customHeight="1" x14ac:dyDescent="0.2">
      <c r="A871" s="1526"/>
      <c r="B871" s="1413"/>
      <c r="C871" s="1416"/>
      <c r="D871" s="1399"/>
      <c r="E871" s="1410"/>
      <c r="F871" s="806" t="s">
        <v>2160</v>
      </c>
      <c r="G871" s="1399"/>
      <c r="H871" s="1416"/>
      <c r="I871" s="69"/>
      <c r="J871" s="103"/>
      <c r="K871" s="844"/>
      <c r="L871" s="844"/>
      <c r="M871" s="103"/>
      <c r="N871" s="1"/>
    </row>
    <row r="872" spans="1:20" s="13" customFormat="1" ht="32.25" customHeight="1" x14ac:dyDescent="0.2">
      <c r="A872" s="1526"/>
      <c r="B872" s="1426" t="s">
        <v>2366</v>
      </c>
      <c r="C872" s="1427" t="s">
        <v>2367</v>
      </c>
      <c r="D872" s="1400" t="s">
        <v>26</v>
      </c>
      <c r="E872" s="1408" t="s">
        <v>2173</v>
      </c>
      <c r="F872" s="806" t="s">
        <v>2290</v>
      </c>
      <c r="G872" s="1400" t="s">
        <v>1271</v>
      </c>
      <c r="H872" s="1414" t="s">
        <v>1575</v>
      </c>
      <c r="I872" s="69">
        <v>2018</v>
      </c>
      <c r="J872" s="103"/>
      <c r="K872" s="844"/>
      <c r="L872" s="844"/>
      <c r="M872" s="103"/>
      <c r="N872" s="1"/>
    </row>
    <row r="873" spans="1:20" s="13" customFormat="1" ht="32.25" customHeight="1" x14ac:dyDescent="0.2">
      <c r="A873" s="1526"/>
      <c r="B873" s="1426"/>
      <c r="C873" s="1427"/>
      <c r="D873" s="1400"/>
      <c r="E873" s="1408"/>
      <c r="F873" s="806" t="s">
        <v>2368</v>
      </c>
      <c r="G873" s="1400"/>
      <c r="H873" s="1415"/>
      <c r="I873" s="69"/>
      <c r="J873" s="103"/>
      <c r="K873" s="844"/>
      <c r="L873" s="844"/>
      <c r="M873" s="103"/>
      <c r="N873" s="1"/>
    </row>
    <row r="874" spans="1:20" s="13" customFormat="1" ht="32.25" customHeight="1" x14ac:dyDescent="0.2">
      <c r="A874" s="1526"/>
      <c r="B874" s="1426"/>
      <c r="C874" s="1427"/>
      <c r="D874" s="1400"/>
      <c r="E874" s="1408"/>
      <c r="F874" s="806" t="s">
        <v>2160</v>
      </c>
      <c r="G874" s="1400"/>
      <c r="H874" s="1416"/>
      <c r="I874" s="69"/>
      <c r="J874" s="103"/>
      <c r="K874" s="844"/>
      <c r="L874" s="844"/>
      <c r="M874" s="103"/>
      <c r="N874" s="1"/>
    </row>
    <row r="875" spans="1:20" s="13" customFormat="1" ht="32.25" customHeight="1" x14ac:dyDescent="0.2">
      <c r="A875" s="1526"/>
      <c r="B875" s="1411" t="s">
        <v>2369</v>
      </c>
      <c r="C875" s="1414" t="s">
        <v>2370</v>
      </c>
      <c r="D875" s="1398" t="s">
        <v>26</v>
      </c>
      <c r="E875" s="1409" t="s">
        <v>2173</v>
      </c>
      <c r="F875" s="806" t="s">
        <v>1160</v>
      </c>
      <c r="G875" s="1409" t="s">
        <v>1271</v>
      </c>
      <c r="H875" s="1414" t="s">
        <v>1575</v>
      </c>
      <c r="I875" s="69">
        <v>2018</v>
      </c>
      <c r="J875" s="103"/>
      <c r="K875" s="844"/>
      <c r="L875" s="844"/>
      <c r="M875" s="103"/>
      <c r="N875" s="1"/>
      <c r="R875" s="806" t="s">
        <v>2225</v>
      </c>
      <c r="S875" s="1398" t="s">
        <v>1271</v>
      </c>
      <c r="T875" s="1479" t="s">
        <v>2371</v>
      </c>
    </row>
    <row r="876" spans="1:20" s="13" customFormat="1" ht="32.25" customHeight="1" x14ac:dyDescent="0.2">
      <c r="A876" s="1526"/>
      <c r="B876" s="1412"/>
      <c r="C876" s="1415"/>
      <c r="D876" s="1396"/>
      <c r="E876" s="1417"/>
      <c r="F876" s="1414" t="s">
        <v>1117</v>
      </c>
      <c r="G876" s="1417"/>
      <c r="H876" s="1415"/>
      <c r="I876" s="69"/>
      <c r="J876" s="103"/>
      <c r="K876" s="844"/>
      <c r="L876" s="844"/>
      <c r="M876" s="103"/>
      <c r="N876" s="1"/>
      <c r="R876" s="806" t="s">
        <v>2365</v>
      </c>
      <c r="S876" s="1396"/>
      <c r="T876" s="1535"/>
    </row>
    <row r="877" spans="1:20" s="13" customFormat="1" ht="32.25" customHeight="1" x14ac:dyDescent="0.2">
      <c r="A877" s="1526"/>
      <c r="B877" s="1413"/>
      <c r="C877" s="1416"/>
      <c r="D877" s="1399"/>
      <c r="E877" s="1410"/>
      <c r="F877" s="1416"/>
      <c r="G877" s="1410"/>
      <c r="H877" s="1416"/>
      <c r="I877" s="69"/>
      <c r="J877" s="103"/>
      <c r="K877" s="844"/>
      <c r="L877" s="844"/>
      <c r="M877" s="103"/>
      <c r="N877" s="1"/>
      <c r="R877" s="806" t="s">
        <v>2160</v>
      </c>
      <c r="S877" s="1399"/>
      <c r="T877" s="1536"/>
    </row>
    <row r="878" spans="1:20" s="13" customFormat="1" ht="32.25" customHeight="1" x14ac:dyDescent="0.2">
      <c r="A878" s="1526"/>
      <c r="B878" s="1411" t="s">
        <v>2372</v>
      </c>
      <c r="C878" s="1414" t="s">
        <v>2373</v>
      </c>
      <c r="D878" s="1398" t="s">
        <v>26</v>
      </c>
      <c r="E878" s="1409" t="s">
        <v>2173</v>
      </c>
      <c r="F878" s="806" t="s">
        <v>1116</v>
      </c>
      <c r="G878" s="1409" t="s">
        <v>1271</v>
      </c>
      <c r="H878" s="1418" t="s">
        <v>1575</v>
      </c>
      <c r="I878" s="69">
        <v>2018</v>
      </c>
      <c r="J878" s="103"/>
      <c r="K878" s="844"/>
      <c r="L878" s="844"/>
      <c r="M878" s="103"/>
      <c r="N878" s="1"/>
      <c r="R878" s="806" t="s">
        <v>2039</v>
      </c>
      <c r="S878" s="1398" t="s">
        <v>1271</v>
      </c>
      <c r="T878" s="1479" t="s">
        <v>2371</v>
      </c>
    </row>
    <row r="879" spans="1:20" s="13" customFormat="1" ht="32.25" customHeight="1" x14ac:dyDescent="0.2">
      <c r="A879" s="1526"/>
      <c r="B879" s="1412"/>
      <c r="C879" s="1415"/>
      <c r="D879" s="1396"/>
      <c r="E879" s="1417"/>
      <c r="F879" s="1414" t="s">
        <v>1117</v>
      </c>
      <c r="G879" s="1417"/>
      <c r="H879" s="1537"/>
      <c r="I879" s="69"/>
      <c r="J879" s="103"/>
      <c r="K879" s="844"/>
      <c r="L879" s="844"/>
      <c r="M879" s="103"/>
      <c r="N879" s="1"/>
      <c r="R879" s="806" t="s">
        <v>2324</v>
      </c>
      <c r="S879" s="1396"/>
      <c r="T879" s="1535"/>
    </row>
    <row r="880" spans="1:20" s="13" customFormat="1" ht="31.5" customHeight="1" x14ac:dyDescent="0.2">
      <c r="A880" s="1526"/>
      <c r="B880" s="1413"/>
      <c r="C880" s="1416"/>
      <c r="D880" s="1399"/>
      <c r="E880" s="1410"/>
      <c r="F880" s="1416"/>
      <c r="G880" s="1410"/>
      <c r="H880" s="1419"/>
      <c r="I880" s="69"/>
      <c r="J880" s="103"/>
      <c r="K880" s="844"/>
      <c r="L880" s="844"/>
      <c r="M880" s="103"/>
      <c r="N880" s="1"/>
      <c r="R880" s="806" t="s">
        <v>2141</v>
      </c>
      <c r="S880" s="1399"/>
      <c r="T880" s="1536"/>
    </row>
    <row r="881" spans="1:20" s="13" customFormat="1" ht="32.25" customHeight="1" x14ac:dyDescent="0.2">
      <c r="A881" s="1526"/>
      <c r="B881" s="1411" t="s">
        <v>2374</v>
      </c>
      <c r="C881" s="1414" t="s">
        <v>2375</v>
      </c>
      <c r="D881" s="1398" t="s">
        <v>26</v>
      </c>
      <c r="E881" s="1409" t="s">
        <v>2173</v>
      </c>
      <c r="F881" s="806" t="s">
        <v>1116</v>
      </c>
      <c r="G881" s="1409" t="s">
        <v>1200</v>
      </c>
      <c r="H881" s="1414" t="s">
        <v>1575</v>
      </c>
      <c r="I881" s="69">
        <v>2018</v>
      </c>
      <c r="J881" s="103"/>
      <c r="K881" s="844"/>
      <c r="L881" s="844"/>
      <c r="M881" s="103"/>
      <c r="N881" s="1"/>
      <c r="R881" s="806" t="s">
        <v>2039</v>
      </c>
      <c r="S881" s="1398" t="s">
        <v>1271</v>
      </c>
      <c r="T881" s="1479" t="s">
        <v>2371</v>
      </c>
    </row>
    <row r="882" spans="1:20" s="13" customFormat="1" ht="32.25" customHeight="1" x14ac:dyDescent="0.2">
      <c r="A882" s="1526"/>
      <c r="B882" s="1412"/>
      <c r="C882" s="1415"/>
      <c r="D882" s="1396"/>
      <c r="E882" s="1417"/>
      <c r="F882" s="841" t="s">
        <v>1680</v>
      </c>
      <c r="G882" s="1417"/>
      <c r="H882" s="1415"/>
      <c r="I882" s="69"/>
      <c r="J882" s="103"/>
      <c r="K882" s="844"/>
      <c r="L882" s="844"/>
      <c r="M882" s="103"/>
      <c r="N882" s="1"/>
      <c r="R882" s="806" t="s">
        <v>2376</v>
      </c>
      <c r="S882" s="1396"/>
      <c r="T882" s="1535"/>
    </row>
    <row r="883" spans="1:20" s="13" customFormat="1" ht="25.5" customHeight="1" x14ac:dyDescent="0.2">
      <c r="A883" s="1526"/>
      <c r="B883" s="1413"/>
      <c r="C883" s="1416"/>
      <c r="D883" s="1399"/>
      <c r="E883" s="1410"/>
      <c r="F883" s="841" t="s">
        <v>1158</v>
      </c>
      <c r="G883" s="1410"/>
      <c r="H883" s="1416"/>
      <c r="I883" s="69"/>
      <c r="J883" s="103"/>
      <c r="K883" s="844"/>
      <c r="L883" s="844"/>
      <c r="M883" s="103"/>
      <c r="N883" s="1"/>
      <c r="R883" s="806" t="s">
        <v>2160</v>
      </c>
      <c r="S883" s="1399"/>
      <c r="T883" s="1536"/>
    </row>
    <row r="884" spans="1:20" s="13" customFormat="1" ht="48.75" customHeight="1" x14ac:dyDescent="0.2">
      <c r="A884" s="1526"/>
      <c r="B884" s="805" t="s">
        <v>2377</v>
      </c>
      <c r="C884" s="839" t="s">
        <v>2378</v>
      </c>
      <c r="D884" s="801" t="s">
        <v>26</v>
      </c>
      <c r="E884" s="802" t="s">
        <v>27</v>
      </c>
      <c r="F884" s="806" t="s">
        <v>2153</v>
      </c>
      <c r="G884" s="801" t="s">
        <v>1156</v>
      </c>
      <c r="H884" s="806" t="s">
        <v>2154</v>
      </c>
      <c r="I884" s="69">
        <v>2018</v>
      </c>
      <c r="J884" s="103"/>
      <c r="K884" s="844"/>
      <c r="L884" s="844"/>
      <c r="M884" s="103"/>
      <c r="N884" s="1"/>
    </row>
    <row r="885" spans="1:20" s="13" customFormat="1" ht="48.75" customHeight="1" x14ac:dyDescent="0.2">
      <c r="A885" s="1526"/>
      <c r="B885" s="805" t="s">
        <v>2379</v>
      </c>
      <c r="C885" s="839" t="s">
        <v>2380</v>
      </c>
      <c r="D885" s="801" t="s">
        <v>26</v>
      </c>
      <c r="E885" s="802" t="s">
        <v>27</v>
      </c>
      <c r="F885" s="806" t="s">
        <v>2153</v>
      </c>
      <c r="G885" s="801" t="s">
        <v>1156</v>
      </c>
      <c r="H885" s="806" t="s">
        <v>2154</v>
      </c>
      <c r="I885" s="69">
        <v>2018</v>
      </c>
      <c r="J885" s="103"/>
      <c r="K885" s="844"/>
      <c r="L885" s="844"/>
      <c r="M885" s="103"/>
      <c r="N885" s="1"/>
    </row>
    <row r="886" spans="1:20" s="13" customFormat="1" ht="29.25" customHeight="1" x14ac:dyDescent="0.2">
      <c r="A886" s="1526"/>
      <c r="B886" s="1411" t="s">
        <v>2381</v>
      </c>
      <c r="C886" s="1414" t="s">
        <v>2382</v>
      </c>
      <c r="D886" s="1398" t="s">
        <v>26</v>
      </c>
      <c r="E886" s="1409" t="s">
        <v>1313</v>
      </c>
      <c r="F886" s="806" t="s">
        <v>2039</v>
      </c>
      <c r="G886" s="801" t="s">
        <v>2383</v>
      </c>
      <c r="H886" s="1414" t="s">
        <v>2384</v>
      </c>
      <c r="I886" s="69">
        <v>2018</v>
      </c>
      <c r="J886" s="103"/>
      <c r="K886" s="844"/>
      <c r="L886" s="844"/>
      <c r="M886" s="103"/>
      <c r="N886" s="1"/>
    </row>
    <row r="887" spans="1:20" s="13" customFormat="1" ht="32.25" customHeight="1" x14ac:dyDescent="0.2">
      <c r="A887" s="1526"/>
      <c r="B887" s="1412"/>
      <c r="C887" s="1415"/>
      <c r="D887" s="1396"/>
      <c r="E887" s="1417"/>
      <c r="F887" s="806" t="s">
        <v>2324</v>
      </c>
      <c r="G887" s="801" t="s">
        <v>2385</v>
      </c>
      <c r="H887" s="1415"/>
      <c r="I887" s="69"/>
      <c r="J887" s="103"/>
      <c r="K887" s="844"/>
      <c r="L887" s="844"/>
      <c r="M887" s="103"/>
      <c r="N887" s="1"/>
    </row>
    <row r="888" spans="1:20" s="13" customFormat="1" ht="32.25" customHeight="1" x14ac:dyDescent="0.2">
      <c r="A888" s="1526"/>
      <c r="B888" s="1413"/>
      <c r="C888" s="1416"/>
      <c r="D888" s="1399"/>
      <c r="E888" s="1410"/>
      <c r="F888" s="806" t="s">
        <v>2141</v>
      </c>
      <c r="G888" s="801" t="s">
        <v>1200</v>
      </c>
      <c r="H888" s="1416"/>
      <c r="I888" s="69"/>
      <c r="J888" s="103"/>
      <c r="K888" s="844"/>
      <c r="L888" s="844"/>
      <c r="M888" s="103"/>
      <c r="N888" s="1"/>
    </row>
    <row r="889" spans="1:20" s="13" customFormat="1" ht="32.25" customHeight="1" x14ac:dyDescent="0.2">
      <c r="A889" s="1526"/>
      <c r="B889" s="1426" t="s">
        <v>2386</v>
      </c>
      <c r="C889" s="1427" t="s">
        <v>2387</v>
      </c>
      <c r="D889" s="1400" t="s">
        <v>26</v>
      </c>
      <c r="E889" s="1408" t="s">
        <v>1313</v>
      </c>
      <c r="F889" s="806" t="s">
        <v>2225</v>
      </c>
      <c r="G889" s="801" t="s">
        <v>2383</v>
      </c>
      <c r="H889" s="1414" t="s">
        <v>2388</v>
      </c>
      <c r="I889" s="69">
        <v>2018</v>
      </c>
      <c r="J889" s="103"/>
      <c r="K889" s="844"/>
      <c r="L889" s="844"/>
      <c r="M889" s="103"/>
      <c r="N889" s="1"/>
    </row>
    <row r="890" spans="1:20" s="13" customFormat="1" ht="32.25" customHeight="1" x14ac:dyDescent="0.2">
      <c r="A890" s="1526"/>
      <c r="B890" s="1426"/>
      <c r="C890" s="1427"/>
      <c r="D890" s="1400"/>
      <c r="E890" s="1408"/>
      <c r="F890" s="806" t="s">
        <v>2389</v>
      </c>
      <c r="G890" s="801" t="s">
        <v>2390</v>
      </c>
      <c r="H890" s="1415"/>
      <c r="I890" s="69"/>
      <c r="J890" s="103"/>
      <c r="K890" s="844"/>
      <c r="L890" s="844"/>
      <c r="M890" s="103"/>
      <c r="N890" s="1"/>
    </row>
    <row r="891" spans="1:20" s="13" customFormat="1" ht="32.25" customHeight="1" x14ac:dyDescent="0.2">
      <c r="A891" s="1526"/>
      <c r="B891" s="1426"/>
      <c r="C891" s="1427"/>
      <c r="D891" s="1400"/>
      <c r="E891" s="1408"/>
      <c r="F891" s="806" t="s">
        <v>2141</v>
      </c>
      <c r="G891" s="801" t="s">
        <v>1224</v>
      </c>
      <c r="H891" s="1416"/>
      <c r="I891" s="69"/>
      <c r="J891" s="103"/>
      <c r="K891" s="844"/>
      <c r="L891" s="844"/>
      <c r="M891" s="103"/>
      <c r="N891" s="1"/>
    </row>
    <row r="892" spans="1:20" s="13" customFormat="1" ht="32.25" customHeight="1" x14ac:dyDescent="0.2">
      <c r="A892" s="1526"/>
      <c r="B892" s="1426" t="s">
        <v>2391</v>
      </c>
      <c r="C892" s="1427" t="s">
        <v>2392</v>
      </c>
      <c r="D892" s="1400" t="s">
        <v>26</v>
      </c>
      <c r="E892" s="1408" t="s">
        <v>1313</v>
      </c>
      <c r="F892" s="806" t="s">
        <v>2039</v>
      </c>
      <c r="G892" s="801" t="s">
        <v>2297</v>
      </c>
      <c r="H892" s="1414" t="s">
        <v>2393</v>
      </c>
      <c r="I892" s="69">
        <v>2018</v>
      </c>
      <c r="J892" s="103"/>
      <c r="K892" s="844"/>
      <c r="L892" s="844"/>
      <c r="M892" s="103"/>
      <c r="N892" s="1"/>
    </row>
    <row r="893" spans="1:20" s="13" customFormat="1" ht="32.25" customHeight="1" x14ac:dyDescent="0.2">
      <c r="A893" s="1526"/>
      <c r="B893" s="1426"/>
      <c r="C893" s="1427"/>
      <c r="D893" s="1400"/>
      <c r="E893" s="1408"/>
      <c r="F893" s="806" t="s">
        <v>2324</v>
      </c>
      <c r="G893" s="801" t="s">
        <v>2394</v>
      </c>
      <c r="H893" s="1415"/>
      <c r="I893" s="69"/>
      <c r="J893" s="103"/>
      <c r="K893" s="844"/>
      <c r="L893" s="844"/>
      <c r="M893" s="103"/>
      <c r="N893" s="1"/>
    </row>
    <row r="894" spans="1:20" s="13" customFormat="1" ht="32.25" customHeight="1" x14ac:dyDescent="0.2">
      <c r="A894" s="1526"/>
      <c r="B894" s="1426"/>
      <c r="C894" s="1427"/>
      <c r="D894" s="1400"/>
      <c r="E894" s="1408"/>
      <c r="F894" s="806" t="s">
        <v>2141</v>
      </c>
      <c r="G894" s="801" t="s">
        <v>1224</v>
      </c>
      <c r="H894" s="1416"/>
      <c r="I894" s="69"/>
      <c r="J894" s="103"/>
      <c r="K894" s="844"/>
      <c r="L894" s="844"/>
      <c r="M894" s="103"/>
      <c r="N894" s="1"/>
    </row>
    <row r="895" spans="1:20" s="13" customFormat="1" ht="32.25" customHeight="1" x14ac:dyDescent="0.2">
      <c r="A895" s="1526"/>
      <c r="B895" s="1411" t="s">
        <v>2395</v>
      </c>
      <c r="C895" s="1414" t="s">
        <v>2396</v>
      </c>
      <c r="D895" s="1400" t="s">
        <v>26</v>
      </c>
      <c r="E895" s="1408" t="s">
        <v>27</v>
      </c>
      <c r="F895" s="806" t="s">
        <v>2225</v>
      </c>
      <c r="G895" s="801" t="s">
        <v>1159</v>
      </c>
      <c r="H895" s="1414" t="s">
        <v>2397</v>
      </c>
      <c r="I895" s="69">
        <v>2018</v>
      </c>
      <c r="J895" s="103"/>
      <c r="K895" s="844"/>
      <c r="L895" s="844"/>
      <c r="M895" s="103"/>
      <c r="N895" s="1"/>
    </row>
    <row r="896" spans="1:20" s="13" customFormat="1" ht="32.25" customHeight="1" x14ac:dyDescent="0.2">
      <c r="A896" s="1526"/>
      <c r="B896" s="1412"/>
      <c r="C896" s="1415"/>
      <c r="D896" s="1400"/>
      <c r="E896" s="1408"/>
      <c r="F896" s="806" t="s">
        <v>2365</v>
      </c>
      <c r="G896" s="801" t="s">
        <v>2000</v>
      </c>
      <c r="H896" s="1415"/>
      <c r="I896" s="69"/>
      <c r="J896" s="103"/>
      <c r="K896" s="844"/>
      <c r="L896" s="844"/>
      <c r="M896" s="103"/>
      <c r="N896" s="1"/>
    </row>
    <row r="897" spans="1:19" s="13" customFormat="1" ht="32.25" customHeight="1" x14ac:dyDescent="0.2">
      <c r="A897" s="1526"/>
      <c r="B897" s="1413"/>
      <c r="C897" s="1416"/>
      <c r="D897" s="1400"/>
      <c r="E897" s="1408"/>
      <c r="F897" s="806" t="s">
        <v>2160</v>
      </c>
      <c r="G897" s="801" t="s">
        <v>1224</v>
      </c>
      <c r="H897" s="1416"/>
      <c r="I897" s="69"/>
      <c r="J897" s="103"/>
      <c r="K897" s="844"/>
      <c r="L897" s="844"/>
      <c r="M897" s="103"/>
      <c r="N897" s="1"/>
    </row>
    <row r="898" spans="1:19" s="13" customFormat="1" ht="32.25" customHeight="1" x14ac:dyDescent="0.2">
      <c r="A898" s="1526"/>
      <c r="B898" s="1426" t="s">
        <v>2398</v>
      </c>
      <c r="C898" s="1427" t="s">
        <v>2399</v>
      </c>
      <c r="D898" s="1400" t="s">
        <v>26</v>
      </c>
      <c r="E898" s="1408" t="s">
        <v>27</v>
      </c>
      <c r="F898" s="806" t="s">
        <v>2290</v>
      </c>
      <c r="G898" s="801" t="s">
        <v>2400</v>
      </c>
      <c r="H898" s="1414" t="s">
        <v>2401</v>
      </c>
      <c r="I898" s="69">
        <v>2018</v>
      </c>
      <c r="J898" s="103"/>
      <c r="K898" s="844"/>
      <c r="L898" s="844"/>
      <c r="M898" s="103"/>
      <c r="N898" s="1"/>
    </row>
    <row r="899" spans="1:19" s="13" customFormat="1" ht="32.25" customHeight="1" x14ac:dyDescent="0.2">
      <c r="A899" s="1526"/>
      <c r="B899" s="1426"/>
      <c r="C899" s="1427"/>
      <c r="D899" s="1400"/>
      <c r="E899" s="1408"/>
      <c r="F899" s="806" t="s">
        <v>2291</v>
      </c>
      <c r="G899" s="801" t="s">
        <v>2394</v>
      </c>
      <c r="H899" s="1415"/>
      <c r="I899" s="69"/>
      <c r="J899" s="103"/>
      <c r="K899" s="844"/>
      <c r="L899" s="844"/>
      <c r="M899" s="103"/>
      <c r="N899" s="1"/>
    </row>
    <row r="900" spans="1:19" s="13" customFormat="1" ht="32.25" customHeight="1" x14ac:dyDescent="0.2">
      <c r="A900" s="1526"/>
      <c r="B900" s="1411"/>
      <c r="C900" s="1414"/>
      <c r="D900" s="1398"/>
      <c r="E900" s="1409"/>
      <c r="F900" s="770" t="s">
        <v>2141</v>
      </c>
      <c r="G900" s="776" t="s">
        <v>1224</v>
      </c>
      <c r="H900" s="1416"/>
      <c r="I900" s="69"/>
      <c r="J900" s="103"/>
      <c r="K900" s="844"/>
      <c r="L900" s="844"/>
      <c r="M900" s="103"/>
      <c r="N900" s="1"/>
    </row>
    <row r="901" spans="1:19" s="13" customFormat="1" ht="32.25" customHeight="1" x14ac:dyDescent="0.2">
      <c r="A901" s="1526"/>
      <c r="B901" s="1426" t="s">
        <v>2402</v>
      </c>
      <c r="C901" s="1427" t="s">
        <v>2403</v>
      </c>
      <c r="D901" s="1400" t="s">
        <v>26</v>
      </c>
      <c r="E901" s="1408" t="s">
        <v>27</v>
      </c>
      <c r="F901" s="806" t="s">
        <v>2225</v>
      </c>
      <c r="G901" s="801" t="s">
        <v>1159</v>
      </c>
      <c r="H901" s="1414" t="s">
        <v>2404</v>
      </c>
      <c r="I901" s="69">
        <v>2018</v>
      </c>
      <c r="J901" s="103"/>
      <c r="K901" s="844"/>
      <c r="L901" s="844"/>
      <c r="M901" s="103"/>
      <c r="N901" s="1"/>
    </row>
    <row r="902" spans="1:19" s="13" customFormat="1" ht="32.25" customHeight="1" x14ac:dyDescent="0.2">
      <c r="A902" s="1526"/>
      <c r="B902" s="1426"/>
      <c r="C902" s="1427"/>
      <c r="D902" s="1400"/>
      <c r="E902" s="1408"/>
      <c r="F902" s="806" t="s">
        <v>2365</v>
      </c>
      <c r="G902" s="801" t="s">
        <v>1156</v>
      </c>
      <c r="H902" s="1415"/>
      <c r="I902" s="69"/>
      <c r="J902" s="103"/>
      <c r="K902" s="844"/>
      <c r="L902" s="844"/>
      <c r="M902" s="103"/>
      <c r="N902" s="1"/>
    </row>
    <row r="903" spans="1:19" s="13" customFormat="1" ht="32.25" customHeight="1" x14ac:dyDescent="0.2">
      <c r="A903" s="1526"/>
      <c r="B903" s="1426"/>
      <c r="C903" s="1427"/>
      <c r="D903" s="1400"/>
      <c r="E903" s="1408"/>
      <c r="F903" s="806" t="s">
        <v>2160</v>
      </c>
      <c r="G903" s="801" t="s">
        <v>1200</v>
      </c>
      <c r="H903" s="1416"/>
      <c r="I903" s="69"/>
      <c r="J903" s="103"/>
      <c r="K903" s="844"/>
      <c r="L903" s="844"/>
      <c r="M903" s="103"/>
      <c r="N903" s="1"/>
    </row>
    <row r="904" spans="1:19" s="13" customFormat="1" ht="32.25" customHeight="1" x14ac:dyDescent="0.2">
      <c r="A904" s="1526"/>
      <c r="B904" s="1426" t="s">
        <v>2405</v>
      </c>
      <c r="C904" s="1427" t="s">
        <v>2406</v>
      </c>
      <c r="D904" s="1400" t="s">
        <v>26</v>
      </c>
      <c r="E904" s="1408" t="s">
        <v>27</v>
      </c>
      <c r="F904" s="8" t="s">
        <v>1116</v>
      </c>
      <c r="G904" s="1465" t="s">
        <v>1271</v>
      </c>
      <c r="H904" s="1414" t="s">
        <v>2407</v>
      </c>
      <c r="I904" s="69">
        <v>2018</v>
      </c>
      <c r="J904" s="103"/>
      <c r="K904" s="844"/>
      <c r="L904" s="844"/>
      <c r="M904" s="103"/>
      <c r="N904" s="1"/>
      <c r="R904" s="806" t="s">
        <v>2290</v>
      </c>
      <c r="S904" s="801" t="s">
        <v>2408</v>
      </c>
    </row>
    <row r="905" spans="1:19" s="13" customFormat="1" ht="32.25" customHeight="1" x14ac:dyDescent="0.2">
      <c r="A905" s="1526"/>
      <c r="B905" s="1426"/>
      <c r="C905" s="1427"/>
      <c r="D905" s="1400"/>
      <c r="E905" s="1408"/>
      <c r="F905" s="1464" t="s">
        <v>1117</v>
      </c>
      <c r="G905" s="1470"/>
      <c r="H905" s="1415"/>
      <c r="I905" s="69"/>
      <c r="J905" s="103"/>
      <c r="K905" s="844"/>
      <c r="L905" s="844"/>
      <c r="M905" s="103"/>
      <c r="N905" s="1"/>
      <c r="R905" s="806" t="s">
        <v>2291</v>
      </c>
      <c r="S905" s="801" t="s">
        <v>2409</v>
      </c>
    </row>
    <row r="906" spans="1:19" s="13" customFormat="1" ht="32.25" customHeight="1" x14ac:dyDescent="0.2">
      <c r="A906" s="1526"/>
      <c r="B906" s="1426"/>
      <c r="C906" s="1427"/>
      <c r="D906" s="1400"/>
      <c r="E906" s="1408"/>
      <c r="F906" s="1440"/>
      <c r="G906" s="1466"/>
      <c r="H906" s="1416"/>
      <c r="I906" s="69"/>
      <c r="J906" s="103"/>
      <c r="K906" s="844"/>
      <c r="L906" s="844"/>
      <c r="M906" s="103"/>
      <c r="N906" s="1"/>
      <c r="R906" s="806" t="s">
        <v>2141</v>
      </c>
      <c r="S906" s="801" t="s">
        <v>1200</v>
      </c>
    </row>
    <row r="907" spans="1:19" s="13" customFormat="1" ht="32.25" customHeight="1" x14ac:dyDescent="0.2">
      <c r="A907" s="1526"/>
      <c r="B907" s="1426" t="s">
        <v>2410</v>
      </c>
      <c r="C907" s="1427" t="s">
        <v>2411</v>
      </c>
      <c r="D907" s="1400" t="s">
        <v>26</v>
      </c>
      <c r="E907" s="1408" t="s">
        <v>27</v>
      </c>
      <c r="F907" s="8" t="s">
        <v>1116</v>
      </c>
      <c r="G907" s="1465" t="s">
        <v>1271</v>
      </c>
      <c r="H907" s="1414" t="s">
        <v>2412</v>
      </c>
      <c r="I907" s="69">
        <v>2018</v>
      </c>
      <c r="J907" s="103"/>
      <c r="K907" s="844"/>
      <c r="L907" s="844"/>
      <c r="M907" s="103"/>
      <c r="N907" s="1"/>
      <c r="R907" s="806" t="s">
        <v>2039</v>
      </c>
      <c r="S907" s="801" t="s">
        <v>2400</v>
      </c>
    </row>
    <row r="908" spans="1:19" s="13" customFormat="1" ht="32.25" customHeight="1" x14ac:dyDescent="0.2">
      <c r="A908" s="1526"/>
      <c r="B908" s="1426"/>
      <c r="C908" s="1427"/>
      <c r="D908" s="1400"/>
      <c r="E908" s="1408"/>
      <c r="F908" s="1464" t="s">
        <v>1117</v>
      </c>
      <c r="G908" s="1470"/>
      <c r="H908" s="1415"/>
      <c r="I908" s="69"/>
      <c r="J908" s="103"/>
      <c r="K908" s="844"/>
      <c r="L908" s="844"/>
      <c r="M908" s="103"/>
      <c r="N908" s="1"/>
      <c r="R908" s="806" t="s">
        <v>2376</v>
      </c>
      <c r="S908" s="801" t="s">
        <v>2409</v>
      </c>
    </row>
    <row r="909" spans="1:19" s="13" customFormat="1" ht="32.25" customHeight="1" x14ac:dyDescent="0.2">
      <c r="A909" s="1526"/>
      <c r="B909" s="1426"/>
      <c r="C909" s="1427"/>
      <c r="D909" s="1400"/>
      <c r="E909" s="1408"/>
      <c r="F909" s="1440"/>
      <c r="G909" s="1466"/>
      <c r="H909" s="1416"/>
      <c r="I909" s="69"/>
      <c r="J909" s="103"/>
      <c r="K909" s="844"/>
      <c r="L909" s="844"/>
      <c r="M909" s="103"/>
      <c r="N909" s="1"/>
      <c r="R909" s="806" t="s">
        <v>2160</v>
      </c>
      <c r="S909" s="801" t="s">
        <v>1200</v>
      </c>
    </row>
    <row r="910" spans="1:19" s="13" customFormat="1" ht="32.25" customHeight="1" x14ac:dyDescent="0.2">
      <c r="A910" s="1526"/>
      <c r="B910" s="805" t="s">
        <v>2413</v>
      </c>
      <c r="C910" s="839" t="s">
        <v>2414</v>
      </c>
      <c r="D910" s="801" t="s">
        <v>26</v>
      </c>
      <c r="E910" s="802" t="s">
        <v>27</v>
      </c>
      <c r="F910" s="839" t="s">
        <v>2153</v>
      </c>
      <c r="G910" s="801" t="s">
        <v>1156</v>
      </c>
      <c r="H910" s="806" t="s">
        <v>2154</v>
      </c>
      <c r="I910" s="69">
        <v>2018</v>
      </c>
      <c r="J910" s="103"/>
      <c r="K910" s="844"/>
      <c r="L910" s="844"/>
      <c r="M910" s="103"/>
      <c r="N910" s="1"/>
    </row>
    <row r="911" spans="1:19" s="13" customFormat="1" ht="32.25" customHeight="1" x14ac:dyDescent="0.2">
      <c r="A911" s="1526"/>
      <c r="B911" s="805" t="s">
        <v>2415</v>
      </c>
      <c r="C911" s="839" t="s">
        <v>2416</v>
      </c>
      <c r="D911" s="801" t="s">
        <v>26</v>
      </c>
      <c r="E911" s="802" t="s">
        <v>27</v>
      </c>
      <c r="F911" s="839" t="s">
        <v>2153</v>
      </c>
      <c r="G911" s="801" t="s">
        <v>1156</v>
      </c>
      <c r="H911" s="806" t="s">
        <v>2154</v>
      </c>
      <c r="I911" s="69">
        <v>2018</v>
      </c>
      <c r="J911" s="103"/>
      <c r="K911" s="844"/>
      <c r="L911" s="844"/>
      <c r="M911" s="103"/>
      <c r="N911" s="1"/>
    </row>
    <row r="912" spans="1:19" s="13" customFormat="1" ht="32.25" customHeight="1" x14ac:dyDescent="0.2">
      <c r="A912" s="1526"/>
      <c r="B912" s="805" t="s">
        <v>2417</v>
      </c>
      <c r="C912" s="839" t="s">
        <v>2418</v>
      </c>
      <c r="D912" s="801" t="s">
        <v>26</v>
      </c>
      <c r="E912" s="802" t="s">
        <v>27</v>
      </c>
      <c r="F912" s="839" t="s">
        <v>2153</v>
      </c>
      <c r="G912" s="801" t="s">
        <v>1156</v>
      </c>
      <c r="H912" s="806" t="s">
        <v>2154</v>
      </c>
      <c r="I912" s="69">
        <v>2018</v>
      </c>
      <c r="J912" s="103"/>
      <c r="K912" s="844"/>
      <c r="L912" s="844"/>
      <c r="M912" s="103"/>
      <c r="N912" s="1"/>
    </row>
    <row r="913" spans="1:20" s="13" customFormat="1" ht="32.25" customHeight="1" x14ac:dyDescent="0.2">
      <c r="A913" s="1526"/>
      <c r="B913" s="805" t="s">
        <v>2419</v>
      </c>
      <c r="C913" s="839" t="s">
        <v>2420</v>
      </c>
      <c r="D913" s="801" t="s">
        <v>26</v>
      </c>
      <c r="E913" s="802" t="s">
        <v>27</v>
      </c>
      <c r="F913" s="839" t="s">
        <v>2153</v>
      </c>
      <c r="G913" s="801" t="s">
        <v>1156</v>
      </c>
      <c r="H913" s="806" t="s">
        <v>2154</v>
      </c>
      <c r="I913" s="69">
        <v>2018</v>
      </c>
      <c r="J913" s="103"/>
      <c r="K913" s="844"/>
      <c r="L913" s="844"/>
      <c r="M913" s="103"/>
      <c r="N913" s="1"/>
    </row>
    <row r="914" spans="1:20" s="13" customFormat="1" ht="32.25" customHeight="1" x14ac:dyDescent="0.2">
      <c r="A914" s="1526"/>
      <c r="B914" s="1411" t="s">
        <v>435</v>
      </c>
      <c r="C914" s="1414" t="s">
        <v>436</v>
      </c>
      <c r="D914" s="1398" t="s">
        <v>46</v>
      </c>
      <c r="E914" s="1409" t="s">
        <v>328</v>
      </c>
      <c r="F914" s="839" t="s">
        <v>2421</v>
      </c>
      <c r="G914" s="1398" t="s">
        <v>1200</v>
      </c>
      <c r="H914" s="1414" t="s">
        <v>1338</v>
      </c>
      <c r="I914" s="69">
        <v>2018</v>
      </c>
      <c r="J914" s="103"/>
      <c r="K914" s="844"/>
      <c r="L914" s="844"/>
      <c r="M914" s="103"/>
      <c r="N914" s="1"/>
    </row>
    <row r="915" spans="1:20" s="13" customFormat="1" ht="32.25" customHeight="1" x14ac:dyDescent="0.2">
      <c r="A915" s="1526"/>
      <c r="B915" s="1412"/>
      <c r="C915" s="1415"/>
      <c r="D915" s="1396"/>
      <c r="E915" s="1417"/>
      <c r="F915" s="839" t="s">
        <v>2422</v>
      </c>
      <c r="G915" s="1396"/>
      <c r="H915" s="1415"/>
      <c r="I915" s="69"/>
      <c r="J915" s="103"/>
      <c r="K915" s="844"/>
      <c r="L915" s="844"/>
      <c r="M915" s="103"/>
      <c r="N915" s="1"/>
    </row>
    <row r="916" spans="1:20" s="13" customFormat="1" ht="32.25" customHeight="1" x14ac:dyDescent="0.2">
      <c r="A916" s="1526"/>
      <c r="B916" s="1413"/>
      <c r="C916" s="1416"/>
      <c r="D916" s="1399"/>
      <c r="E916" s="1410"/>
      <c r="F916" s="839" t="s">
        <v>2423</v>
      </c>
      <c r="G916" s="1399"/>
      <c r="H916" s="1416"/>
      <c r="I916" s="69"/>
      <c r="J916" s="103"/>
      <c r="K916" s="844"/>
      <c r="L916" s="844"/>
      <c r="M916" s="103"/>
      <c r="N916" s="1"/>
    </row>
    <row r="917" spans="1:20" s="13" customFormat="1" ht="32.25" customHeight="1" x14ac:dyDescent="0.2">
      <c r="A917" s="1526"/>
      <c r="B917" s="1411" t="s">
        <v>437</v>
      </c>
      <c r="C917" s="1414" t="s">
        <v>438</v>
      </c>
      <c r="D917" s="1398" t="s">
        <v>46</v>
      </c>
      <c r="E917" s="1409" t="s">
        <v>328</v>
      </c>
      <c r="F917" s="839" t="s">
        <v>2421</v>
      </c>
      <c r="G917" s="1398" t="s">
        <v>1200</v>
      </c>
      <c r="H917" s="1414" t="s">
        <v>1338</v>
      </c>
      <c r="I917" s="69">
        <v>2018</v>
      </c>
      <c r="J917" s="103"/>
      <c r="K917" s="844"/>
      <c r="L917" s="844"/>
      <c r="M917" s="103"/>
      <c r="N917" s="1"/>
    </row>
    <row r="918" spans="1:20" s="13" customFormat="1" ht="32.25" customHeight="1" x14ac:dyDescent="0.2">
      <c r="A918" s="1526"/>
      <c r="B918" s="1412"/>
      <c r="C918" s="1415"/>
      <c r="D918" s="1396"/>
      <c r="E918" s="1417"/>
      <c r="F918" s="839" t="s">
        <v>2422</v>
      </c>
      <c r="G918" s="1396"/>
      <c r="H918" s="1415"/>
      <c r="I918" s="69"/>
      <c r="J918" s="103"/>
      <c r="K918" s="844"/>
      <c r="L918" s="844"/>
      <c r="M918" s="103"/>
      <c r="N918" s="1"/>
    </row>
    <row r="919" spans="1:20" s="13" customFormat="1" ht="32.25" customHeight="1" x14ac:dyDescent="0.2">
      <c r="A919" s="1526"/>
      <c r="B919" s="1413"/>
      <c r="C919" s="1416"/>
      <c r="D919" s="1399"/>
      <c r="E919" s="1410"/>
      <c r="F919" s="839" t="s">
        <v>2423</v>
      </c>
      <c r="G919" s="1399"/>
      <c r="H919" s="1416"/>
      <c r="I919" s="69"/>
      <c r="J919" s="103"/>
      <c r="K919" s="844"/>
      <c r="L919" s="844"/>
      <c r="M919" s="103"/>
      <c r="N919" s="1"/>
    </row>
    <row r="920" spans="1:20" s="13" customFormat="1" ht="32.25" customHeight="1" x14ac:dyDescent="0.2">
      <c r="A920" s="1526"/>
      <c r="B920" s="1411" t="s">
        <v>439</v>
      </c>
      <c r="C920" s="1414" t="s">
        <v>440</v>
      </c>
      <c r="D920" s="1398" t="s">
        <v>46</v>
      </c>
      <c r="E920" s="1409" t="s">
        <v>441</v>
      </c>
      <c r="F920" s="806" t="s">
        <v>1116</v>
      </c>
      <c r="G920" s="1400" t="s">
        <v>1200</v>
      </c>
      <c r="H920" s="1414" t="s">
        <v>1575</v>
      </c>
      <c r="I920" s="69">
        <v>2018</v>
      </c>
      <c r="J920" s="103"/>
      <c r="K920" s="844"/>
      <c r="L920" s="844"/>
      <c r="M920" s="103"/>
      <c r="N920" s="1"/>
      <c r="R920" s="839" t="s">
        <v>2421</v>
      </c>
      <c r="S920" s="1398" t="s">
        <v>1200</v>
      </c>
      <c r="T920" s="1479" t="s">
        <v>1537</v>
      </c>
    </row>
    <row r="921" spans="1:20" s="13" customFormat="1" ht="32.25" customHeight="1" x14ac:dyDescent="0.2">
      <c r="A921" s="1526"/>
      <c r="B921" s="1412"/>
      <c r="C921" s="1415"/>
      <c r="D921" s="1396"/>
      <c r="E921" s="1417"/>
      <c r="F921" s="841" t="s">
        <v>1786</v>
      </c>
      <c r="G921" s="1400"/>
      <c r="H921" s="1415"/>
      <c r="I921" s="69"/>
      <c r="J921" s="103"/>
      <c r="K921" s="844"/>
      <c r="L921" s="844"/>
      <c r="M921" s="103"/>
      <c r="N921" s="1"/>
      <c r="R921" s="839" t="s">
        <v>2422</v>
      </c>
      <c r="S921" s="1396"/>
      <c r="T921" s="1535"/>
    </row>
    <row r="922" spans="1:20" s="13" customFormat="1" ht="32.25" customHeight="1" x14ac:dyDescent="0.2">
      <c r="A922" s="1526"/>
      <c r="B922" s="1413"/>
      <c r="C922" s="1416"/>
      <c r="D922" s="1399"/>
      <c r="E922" s="1410"/>
      <c r="F922" s="841" t="s">
        <v>1902</v>
      </c>
      <c r="G922" s="1400"/>
      <c r="H922" s="1416"/>
      <c r="I922" s="69"/>
      <c r="J922" s="103"/>
      <c r="K922" s="844"/>
      <c r="L922" s="844"/>
      <c r="M922" s="103"/>
      <c r="N922" s="1"/>
      <c r="R922" s="839" t="s">
        <v>2423</v>
      </c>
      <c r="S922" s="1399"/>
      <c r="T922" s="1536"/>
    </row>
    <row r="923" spans="1:20" s="13" customFormat="1" ht="32.25" customHeight="1" x14ac:dyDescent="0.2">
      <c r="A923" s="1526"/>
      <c r="B923" s="1411" t="s">
        <v>2424</v>
      </c>
      <c r="C923" s="1414" t="s">
        <v>2425</v>
      </c>
      <c r="D923" s="1398" t="s">
        <v>46</v>
      </c>
      <c r="E923" s="1409" t="s">
        <v>441</v>
      </c>
      <c r="F923" s="806" t="s">
        <v>1116</v>
      </c>
      <c r="G923" s="1398" t="s">
        <v>1200</v>
      </c>
      <c r="H923" s="1414" t="s">
        <v>1575</v>
      </c>
      <c r="I923" s="69">
        <v>2018</v>
      </c>
      <c r="J923" s="103"/>
      <c r="K923" s="844"/>
      <c r="L923" s="844"/>
      <c r="M923" s="103"/>
      <c r="N923" s="1"/>
      <c r="R923" s="839" t="s">
        <v>2421</v>
      </c>
      <c r="S923" s="1398" t="s">
        <v>1200</v>
      </c>
      <c r="T923" s="1479" t="s">
        <v>1537</v>
      </c>
    </row>
    <row r="924" spans="1:20" s="13" customFormat="1" ht="32.25" customHeight="1" x14ac:dyDescent="0.2">
      <c r="A924" s="1526"/>
      <c r="B924" s="1412"/>
      <c r="C924" s="1415"/>
      <c r="D924" s="1396"/>
      <c r="E924" s="1417"/>
      <c r="F924" s="841" t="s">
        <v>1786</v>
      </c>
      <c r="G924" s="1396"/>
      <c r="H924" s="1415"/>
      <c r="I924" s="69"/>
      <c r="J924" s="103"/>
      <c r="K924" s="844"/>
      <c r="L924" s="844"/>
      <c r="M924" s="103"/>
      <c r="N924" s="1"/>
      <c r="R924" s="839" t="s">
        <v>2422</v>
      </c>
      <c r="S924" s="1396"/>
      <c r="T924" s="1535"/>
    </row>
    <row r="925" spans="1:20" s="13" customFormat="1" ht="32.25" customHeight="1" x14ac:dyDescent="0.2">
      <c r="A925" s="1526"/>
      <c r="B925" s="1413"/>
      <c r="C925" s="1416"/>
      <c r="D925" s="1399"/>
      <c r="E925" s="1410"/>
      <c r="F925" s="841" t="s">
        <v>1158</v>
      </c>
      <c r="G925" s="1399"/>
      <c r="H925" s="1416"/>
      <c r="I925" s="69"/>
      <c r="J925" s="103"/>
      <c r="K925" s="844"/>
      <c r="L925" s="844"/>
      <c r="M925" s="103"/>
      <c r="N925" s="1"/>
      <c r="R925" s="839" t="s">
        <v>2423</v>
      </c>
      <c r="S925" s="1399"/>
      <c r="T925" s="1536"/>
    </row>
    <row r="926" spans="1:20" s="13" customFormat="1" ht="25.5" customHeight="1" x14ac:dyDescent="0.2">
      <c r="A926" s="1526"/>
      <c r="B926" s="1411" t="s">
        <v>2426</v>
      </c>
      <c r="C926" s="1414" t="s">
        <v>2427</v>
      </c>
      <c r="D926" s="1398" t="s">
        <v>46</v>
      </c>
      <c r="E926" s="1409" t="s">
        <v>441</v>
      </c>
      <c r="F926" s="806" t="s">
        <v>1116</v>
      </c>
      <c r="G926" s="1398" t="s">
        <v>1200</v>
      </c>
      <c r="H926" s="1414" t="s">
        <v>1575</v>
      </c>
      <c r="I926" s="69"/>
      <c r="J926" s="103"/>
      <c r="K926" s="844"/>
      <c r="L926" s="844"/>
      <c r="M926" s="103"/>
      <c r="N926" s="1"/>
    </row>
    <row r="927" spans="1:20" s="13" customFormat="1" ht="25.5" customHeight="1" x14ac:dyDescent="0.2">
      <c r="A927" s="1526"/>
      <c r="B927" s="1412"/>
      <c r="C927" s="1415"/>
      <c r="D927" s="1396"/>
      <c r="E927" s="1417"/>
      <c r="F927" s="806" t="s">
        <v>1786</v>
      </c>
      <c r="G927" s="1396"/>
      <c r="H927" s="1415"/>
      <c r="I927" s="69"/>
      <c r="J927" s="103"/>
      <c r="K927" s="844"/>
      <c r="L927" s="844"/>
      <c r="M927" s="103"/>
      <c r="N927" s="1"/>
    </row>
    <row r="928" spans="1:20" s="13" customFormat="1" ht="25.5" customHeight="1" x14ac:dyDescent="0.2">
      <c r="A928" s="1526"/>
      <c r="B928" s="1413"/>
      <c r="C928" s="1416"/>
      <c r="D928" s="1399"/>
      <c r="E928" s="1410"/>
      <c r="F928" s="806" t="s">
        <v>1158</v>
      </c>
      <c r="G928" s="1399"/>
      <c r="H928" s="1416"/>
      <c r="I928" s="69"/>
      <c r="J928" s="103"/>
      <c r="K928" s="844"/>
      <c r="L928" s="844"/>
      <c r="M928" s="103"/>
      <c r="N928" s="1"/>
    </row>
    <row r="929" spans="1:14" s="13" customFormat="1" ht="32.25" customHeight="1" x14ac:dyDescent="0.2">
      <c r="A929" s="1526"/>
      <c r="B929" s="1411" t="s">
        <v>2428</v>
      </c>
      <c r="C929" s="1414" t="s">
        <v>2429</v>
      </c>
      <c r="D929" s="1398" t="s">
        <v>46</v>
      </c>
      <c r="E929" s="1409" t="s">
        <v>441</v>
      </c>
      <c r="F929" s="806" t="s">
        <v>1116</v>
      </c>
      <c r="G929" s="1398" t="s">
        <v>1200</v>
      </c>
      <c r="H929" s="1414" t="s">
        <v>1575</v>
      </c>
      <c r="I929" s="69"/>
      <c r="J929" s="103"/>
      <c r="K929" s="844"/>
      <c r="L929" s="844"/>
      <c r="M929" s="103"/>
      <c r="N929" s="1"/>
    </row>
    <row r="930" spans="1:14" s="13" customFormat="1" ht="32.25" customHeight="1" x14ac:dyDescent="0.2">
      <c r="A930" s="1526"/>
      <c r="B930" s="1412"/>
      <c r="C930" s="1415"/>
      <c r="D930" s="1396"/>
      <c r="E930" s="1417"/>
      <c r="F930" s="806" t="s">
        <v>1786</v>
      </c>
      <c r="G930" s="1396"/>
      <c r="H930" s="1415"/>
      <c r="I930" s="69"/>
      <c r="J930" s="103"/>
      <c r="K930" s="844"/>
      <c r="L930" s="844"/>
      <c r="M930" s="103"/>
      <c r="N930" s="1"/>
    </row>
    <row r="931" spans="1:14" s="13" customFormat="1" ht="32.25" customHeight="1" x14ac:dyDescent="0.2">
      <c r="A931" s="1526"/>
      <c r="B931" s="1413"/>
      <c r="C931" s="1416"/>
      <c r="D931" s="1399"/>
      <c r="E931" s="1410"/>
      <c r="F931" s="806" t="s">
        <v>1158</v>
      </c>
      <c r="G931" s="1399"/>
      <c r="H931" s="1416"/>
      <c r="I931" s="69"/>
      <c r="J931" s="103"/>
      <c r="K931" s="844"/>
      <c r="L931" s="844"/>
      <c r="M931" s="103"/>
      <c r="N931" s="1"/>
    </row>
    <row r="932" spans="1:14" s="13" customFormat="1" ht="32.25" customHeight="1" x14ac:dyDescent="0.2">
      <c r="A932" s="1526"/>
      <c r="B932" s="1411" t="s">
        <v>2430</v>
      </c>
      <c r="C932" s="1414" t="s">
        <v>2431</v>
      </c>
      <c r="D932" s="1398" t="s">
        <v>46</v>
      </c>
      <c r="E932" s="1409" t="s">
        <v>441</v>
      </c>
      <c r="F932" s="806" t="s">
        <v>1116</v>
      </c>
      <c r="G932" s="1398" t="s">
        <v>1200</v>
      </c>
      <c r="H932" s="1414" t="s">
        <v>1575</v>
      </c>
      <c r="I932" s="69"/>
      <c r="J932" s="103"/>
      <c r="K932" s="844"/>
      <c r="L932" s="844"/>
      <c r="M932" s="103"/>
      <c r="N932" s="1"/>
    </row>
    <row r="933" spans="1:14" s="13" customFormat="1" ht="32.25" customHeight="1" x14ac:dyDescent="0.2">
      <c r="A933" s="1526"/>
      <c r="B933" s="1412"/>
      <c r="C933" s="1415"/>
      <c r="D933" s="1396"/>
      <c r="E933" s="1417"/>
      <c r="F933" s="806" t="s">
        <v>1786</v>
      </c>
      <c r="G933" s="1396"/>
      <c r="H933" s="1415"/>
      <c r="I933" s="69"/>
      <c r="J933" s="103"/>
      <c r="K933" s="844"/>
      <c r="L933" s="844"/>
      <c r="M933" s="103"/>
      <c r="N933" s="1"/>
    </row>
    <row r="934" spans="1:14" s="13" customFormat="1" ht="32.25" customHeight="1" x14ac:dyDescent="0.2">
      <c r="A934" s="1526"/>
      <c r="B934" s="1413"/>
      <c r="C934" s="1416"/>
      <c r="D934" s="1399"/>
      <c r="E934" s="1410"/>
      <c r="F934" s="806" t="s">
        <v>1158</v>
      </c>
      <c r="G934" s="1399"/>
      <c r="H934" s="1416"/>
      <c r="I934" s="69"/>
      <c r="J934" s="103"/>
      <c r="K934" s="844"/>
      <c r="L934" s="844"/>
      <c r="M934" s="103"/>
      <c r="N934" s="1"/>
    </row>
    <row r="935" spans="1:14" s="13" customFormat="1" ht="32.25" customHeight="1" x14ac:dyDescent="0.2">
      <c r="A935" s="1526"/>
      <c r="B935" s="1411" t="s">
        <v>2432</v>
      </c>
      <c r="C935" s="1414" t="s">
        <v>2433</v>
      </c>
      <c r="D935" s="1398" t="s">
        <v>46</v>
      </c>
      <c r="E935" s="1409" t="s">
        <v>441</v>
      </c>
      <c r="F935" s="806" t="s">
        <v>1116</v>
      </c>
      <c r="G935" s="1398" t="s">
        <v>1200</v>
      </c>
      <c r="H935" s="1414" t="s">
        <v>1575</v>
      </c>
      <c r="I935" s="69"/>
      <c r="J935" s="103"/>
      <c r="K935" s="844"/>
      <c r="L935" s="844"/>
      <c r="M935" s="103"/>
      <c r="N935" s="1"/>
    </row>
    <row r="936" spans="1:14" s="13" customFormat="1" ht="32.25" customHeight="1" x14ac:dyDescent="0.2">
      <c r="A936" s="1526"/>
      <c r="B936" s="1412"/>
      <c r="C936" s="1415"/>
      <c r="D936" s="1396"/>
      <c r="E936" s="1417"/>
      <c r="F936" s="806" t="s">
        <v>1786</v>
      </c>
      <c r="G936" s="1396"/>
      <c r="H936" s="1415"/>
      <c r="I936" s="69"/>
      <c r="J936" s="103"/>
      <c r="K936" s="844"/>
      <c r="L936" s="844"/>
      <c r="M936" s="103"/>
      <c r="N936" s="1"/>
    </row>
    <row r="937" spans="1:14" s="13" customFormat="1" ht="32.25" customHeight="1" x14ac:dyDescent="0.2">
      <c r="A937" s="1526"/>
      <c r="B937" s="1413"/>
      <c r="C937" s="1416"/>
      <c r="D937" s="1399"/>
      <c r="E937" s="1410"/>
      <c r="F937" s="806" t="s">
        <v>1158</v>
      </c>
      <c r="G937" s="1399"/>
      <c r="H937" s="1416"/>
      <c r="I937" s="69"/>
      <c r="J937" s="103"/>
      <c r="K937" s="844"/>
      <c r="L937" s="844"/>
      <c r="M937" s="103"/>
      <c r="N937" s="1"/>
    </row>
    <row r="938" spans="1:14" s="13" customFormat="1" ht="32.25" customHeight="1" x14ac:dyDescent="0.2">
      <c r="A938" s="1526"/>
      <c r="B938" s="1411" t="s">
        <v>2434</v>
      </c>
      <c r="C938" s="1414" t="s">
        <v>2435</v>
      </c>
      <c r="D938" s="1398" t="s">
        <v>46</v>
      </c>
      <c r="E938" s="1409" t="s">
        <v>441</v>
      </c>
      <c r="F938" s="806" t="s">
        <v>1116</v>
      </c>
      <c r="G938" s="1398" t="s">
        <v>1200</v>
      </c>
      <c r="H938" s="1414" t="s">
        <v>1575</v>
      </c>
      <c r="I938" s="69"/>
      <c r="J938" s="103"/>
      <c r="K938" s="844"/>
      <c r="L938" s="844"/>
      <c r="M938" s="103"/>
      <c r="N938" s="1"/>
    </row>
    <row r="939" spans="1:14" s="13" customFormat="1" ht="32.25" customHeight="1" x14ac:dyDescent="0.2">
      <c r="A939" s="1526"/>
      <c r="B939" s="1412"/>
      <c r="C939" s="1415"/>
      <c r="D939" s="1396"/>
      <c r="E939" s="1417"/>
      <c r="F939" s="806" t="s">
        <v>1786</v>
      </c>
      <c r="G939" s="1396"/>
      <c r="H939" s="1415"/>
      <c r="I939" s="69"/>
      <c r="J939" s="103"/>
      <c r="K939" s="844"/>
      <c r="L939" s="844"/>
      <c r="M939" s="103"/>
      <c r="N939" s="1"/>
    </row>
    <row r="940" spans="1:14" s="13" customFormat="1" ht="32.25" customHeight="1" x14ac:dyDescent="0.2">
      <c r="A940" s="1526"/>
      <c r="B940" s="1413"/>
      <c r="C940" s="1416"/>
      <c r="D940" s="1399"/>
      <c r="E940" s="1410"/>
      <c r="F940" s="806" t="s">
        <v>1158</v>
      </c>
      <c r="G940" s="1399"/>
      <c r="H940" s="1416"/>
      <c r="I940" s="69"/>
      <c r="J940" s="103"/>
      <c r="K940" s="844"/>
      <c r="L940" s="844"/>
      <c r="M940" s="103"/>
      <c r="N940" s="1"/>
    </row>
    <row r="941" spans="1:14" s="13" customFormat="1" ht="32.25" customHeight="1" x14ac:dyDescent="0.2">
      <c r="A941" s="1526"/>
      <c r="B941" s="1411" t="s">
        <v>2436</v>
      </c>
      <c r="C941" s="1414" t="s">
        <v>2437</v>
      </c>
      <c r="D941" s="1398" t="s">
        <v>46</v>
      </c>
      <c r="E941" s="1409" t="s">
        <v>441</v>
      </c>
      <c r="F941" s="806" t="s">
        <v>1116</v>
      </c>
      <c r="G941" s="1398" t="s">
        <v>1200</v>
      </c>
      <c r="H941" s="1414" t="s">
        <v>1575</v>
      </c>
      <c r="I941" s="69"/>
      <c r="J941" s="103"/>
      <c r="K941" s="844"/>
      <c r="L941" s="844"/>
      <c r="M941" s="103"/>
      <c r="N941" s="1"/>
    </row>
    <row r="942" spans="1:14" s="13" customFormat="1" ht="32.25" customHeight="1" x14ac:dyDescent="0.2">
      <c r="A942" s="1526"/>
      <c r="B942" s="1412"/>
      <c r="C942" s="1415"/>
      <c r="D942" s="1396"/>
      <c r="E942" s="1417"/>
      <c r="F942" s="806" t="s">
        <v>1786</v>
      </c>
      <c r="G942" s="1396"/>
      <c r="H942" s="1415"/>
      <c r="I942" s="69"/>
      <c r="J942" s="103"/>
      <c r="K942" s="844"/>
      <c r="L942" s="844"/>
      <c r="M942" s="103"/>
      <c r="N942" s="1"/>
    </row>
    <row r="943" spans="1:14" s="13" customFormat="1" ht="32.25" customHeight="1" x14ac:dyDescent="0.2">
      <c r="A943" s="1526"/>
      <c r="B943" s="1413"/>
      <c r="C943" s="1416"/>
      <c r="D943" s="1399"/>
      <c r="E943" s="1410"/>
      <c r="F943" s="806" t="s">
        <v>1158</v>
      </c>
      <c r="G943" s="1399"/>
      <c r="H943" s="1416"/>
      <c r="I943" s="69"/>
      <c r="J943" s="103"/>
      <c r="K943" s="844"/>
      <c r="L943" s="844"/>
      <c r="M943" s="103"/>
      <c r="N943" s="1"/>
    </row>
    <row r="944" spans="1:14" s="13" customFormat="1" ht="32.25" customHeight="1" x14ac:dyDescent="0.2">
      <c r="A944" s="1526"/>
      <c r="B944" s="1411" t="s">
        <v>2438</v>
      </c>
      <c r="C944" s="1414" t="s">
        <v>2439</v>
      </c>
      <c r="D944" s="1398" t="s">
        <v>46</v>
      </c>
      <c r="E944" s="1409" t="s">
        <v>441</v>
      </c>
      <c r="F944" s="806" t="s">
        <v>1116</v>
      </c>
      <c r="G944" s="1398" t="s">
        <v>1200</v>
      </c>
      <c r="H944" s="1414" t="s">
        <v>1575</v>
      </c>
      <c r="I944" s="69"/>
      <c r="J944" s="103"/>
      <c r="K944" s="844"/>
      <c r="L944" s="844"/>
      <c r="M944" s="103"/>
      <c r="N944" s="1"/>
    </row>
    <row r="945" spans="1:14" s="13" customFormat="1" ht="32.25" customHeight="1" x14ac:dyDescent="0.2">
      <c r="A945" s="1526"/>
      <c r="B945" s="1412"/>
      <c r="C945" s="1415"/>
      <c r="D945" s="1396"/>
      <c r="E945" s="1417"/>
      <c r="F945" s="806" t="s">
        <v>1786</v>
      </c>
      <c r="G945" s="1396"/>
      <c r="H945" s="1415"/>
      <c r="I945" s="69"/>
      <c r="J945" s="103"/>
      <c r="K945" s="844"/>
      <c r="L945" s="844"/>
      <c r="M945" s="103"/>
      <c r="N945" s="1"/>
    </row>
    <row r="946" spans="1:14" s="13" customFormat="1" ht="32.25" customHeight="1" x14ac:dyDescent="0.2">
      <c r="A946" s="1526"/>
      <c r="B946" s="1413"/>
      <c r="C946" s="1416"/>
      <c r="D946" s="1399"/>
      <c r="E946" s="1410"/>
      <c r="F946" s="806" t="s">
        <v>1158</v>
      </c>
      <c r="G946" s="1399"/>
      <c r="H946" s="1416"/>
      <c r="I946" s="69"/>
      <c r="J946" s="103"/>
      <c r="K946" s="844"/>
      <c r="L946" s="844"/>
      <c r="M946" s="103"/>
      <c r="N946" s="1"/>
    </row>
    <row r="947" spans="1:14" s="13" customFormat="1" ht="32.25" customHeight="1" x14ac:dyDescent="0.2">
      <c r="A947" s="1526"/>
      <c r="B947" s="1411" t="s">
        <v>2440</v>
      </c>
      <c r="C947" s="1414" t="s">
        <v>2441</v>
      </c>
      <c r="D947" s="1398" t="s">
        <v>46</v>
      </c>
      <c r="E947" s="1409" t="s">
        <v>441</v>
      </c>
      <c r="F947" s="806" t="s">
        <v>1116</v>
      </c>
      <c r="G947" s="1398" t="s">
        <v>1200</v>
      </c>
      <c r="H947" s="1414" t="s">
        <v>1575</v>
      </c>
      <c r="I947" s="69"/>
      <c r="J947" s="103"/>
      <c r="K947" s="844"/>
      <c r="L947" s="844"/>
      <c r="M947" s="103"/>
      <c r="N947" s="1"/>
    </row>
    <row r="948" spans="1:14" s="13" customFormat="1" ht="32.25" customHeight="1" x14ac:dyDescent="0.2">
      <c r="A948" s="1526"/>
      <c r="B948" s="1412"/>
      <c r="C948" s="1415"/>
      <c r="D948" s="1396"/>
      <c r="E948" s="1417"/>
      <c r="F948" s="806" t="s">
        <v>1786</v>
      </c>
      <c r="G948" s="1396"/>
      <c r="H948" s="1415"/>
      <c r="I948" s="69"/>
      <c r="J948" s="103"/>
      <c r="K948" s="844"/>
      <c r="L948" s="844"/>
      <c r="M948" s="103"/>
      <c r="N948" s="1"/>
    </row>
    <row r="949" spans="1:14" s="13" customFormat="1" ht="32.25" customHeight="1" x14ac:dyDescent="0.2">
      <c r="A949" s="1526"/>
      <c r="B949" s="1413"/>
      <c r="C949" s="1416"/>
      <c r="D949" s="1399"/>
      <c r="E949" s="1410"/>
      <c r="F949" s="806" t="s">
        <v>1158</v>
      </c>
      <c r="G949" s="1399"/>
      <c r="H949" s="1416"/>
      <c r="I949" s="69"/>
      <c r="J949" s="103"/>
      <c r="K949" s="844"/>
      <c r="L949" s="844"/>
      <c r="M949" s="103"/>
      <c r="N949" s="1"/>
    </row>
    <row r="950" spans="1:14" s="13" customFormat="1" ht="32.25" customHeight="1" x14ac:dyDescent="0.2">
      <c r="A950" s="1526"/>
      <c r="B950" s="1411" t="s">
        <v>2442</v>
      </c>
      <c r="C950" s="1414" t="s">
        <v>2443</v>
      </c>
      <c r="D950" s="1398" t="s">
        <v>46</v>
      </c>
      <c r="E950" s="1409" t="s">
        <v>441</v>
      </c>
      <c r="F950" s="806" t="s">
        <v>1116</v>
      </c>
      <c r="G950" s="1398" t="s">
        <v>1200</v>
      </c>
      <c r="H950" s="1414" t="s">
        <v>1575</v>
      </c>
      <c r="I950" s="69"/>
      <c r="J950" s="103"/>
      <c r="K950" s="844"/>
      <c r="L950" s="844"/>
      <c r="M950" s="103"/>
      <c r="N950" s="1"/>
    </row>
    <row r="951" spans="1:14" s="13" customFormat="1" ht="32.25" customHeight="1" x14ac:dyDescent="0.2">
      <c r="A951" s="1526"/>
      <c r="B951" s="1412"/>
      <c r="C951" s="1415"/>
      <c r="D951" s="1396"/>
      <c r="E951" s="1417"/>
      <c r="F951" s="806" t="s">
        <v>1786</v>
      </c>
      <c r="G951" s="1396"/>
      <c r="H951" s="1415"/>
      <c r="I951" s="69"/>
      <c r="J951" s="103"/>
      <c r="K951" s="844"/>
      <c r="L951" s="844"/>
      <c r="M951" s="103"/>
      <c r="N951" s="1"/>
    </row>
    <row r="952" spans="1:14" s="13" customFormat="1" ht="32.25" customHeight="1" x14ac:dyDescent="0.2">
      <c r="A952" s="1526"/>
      <c r="B952" s="1413"/>
      <c r="C952" s="1416"/>
      <c r="D952" s="1399"/>
      <c r="E952" s="1410"/>
      <c r="F952" s="806" t="s">
        <v>1158</v>
      </c>
      <c r="G952" s="1399"/>
      <c r="H952" s="1416"/>
      <c r="I952" s="69"/>
      <c r="J952" s="103"/>
      <c r="K952" s="844"/>
      <c r="L952" s="844"/>
      <c r="M952" s="103"/>
      <c r="N952" s="1"/>
    </row>
    <row r="953" spans="1:14" s="13" customFormat="1" ht="32.25" customHeight="1" x14ac:dyDescent="0.2">
      <c r="A953" s="1526"/>
      <c r="B953" s="1411" t="s">
        <v>2444</v>
      </c>
      <c r="C953" s="1414" t="s">
        <v>2445</v>
      </c>
      <c r="D953" s="1398" t="s">
        <v>46</v>
      </c>
      <c r="E953" s="1409" t="s">
        <v>441</v>
      </c>
      <c r="F953" s="806" t="s">
        <v>1116</v>
      </c>
      <c r="G953" s="1398" t="s">
        <v>1200</v>
      </c>
      <c r="H953" s="1414" t="s">
        <v>1575</v>
      </c>
      <c r="I953" s="69"/>
      <c r="J953" s="103"/>
      <c r="K953" s="844"/>
      <c r="L953" s="844"/>
      <c r="M953" s="103"/>
      <c r="N953" s="1"/>
    </row>
    <row r="954" spans="1:14" s="13" customFormat="1" ht="32.25" customHeight="1" x14ac:dyDescent="0.2">
      <c r="A954" s="1526"/>
      <c r="B954" s="1412"/>
      <c r="C954" s="1415"/>
      <c r="D954" s="1396"/>
      <c r="E954" s="1417"/>
      <c r="F954" s="806" t="s">
        <v>1786</v>
      </c>
      <c r="G954" s="1396"/>
      <c r="H954" s="1415"/>
      <c r="I954" s="69"/>
      <c r="J954" s="103"/>
      <c r="K954" s="844"/>
      <c r="L954" s="844"/>
      <c r="M954" s="103"/>
      <c r="N954" s="1"/>
    </row>
    <row r="955" spans="1:14" s="13" customFormat="1" ht="32.25" customHeight="1" x14ac:dyDescent="0.2">
      <c r="A955" s="1526"/>
      <c r="B955" s="1413"/>
      <c r="C955" s="1416"/>
      <c r="D955" s="1399"/>
      <c r="E955" s="1410"/>
      <c r="F955" s="806" t="s">
        <v>1158</v>
      </c>
      <c r="G955" s="1399"/>
      <c r="H955" s="1416"/>
      <c r="I955" s="69"/>
      <c r="J955" s="103"/>
      <c r="K955" s="844"/>
      <c r="L955" s="844"/>
      <c r="M955" s="103"/>
      <c r="N955" s="1"/>
    </row>
    <row r="956" spans="1:14" s="13" customFormat="1" ht="32.25" customHeight="1" x14ac:dyDescent="0.2">
      <c r="A956" s="1526"/>
      <c r="B956" s="1411" t="s">
        <v>2446</v>
      </c>
      <c r="C956" s="1414" t="s">
        <v>2447</v>
      </c>
      <c r="D956" s="1398" t="s">
        <v>46</v>
      </c>
      <c r="E956" s="1409" t="s">
        <v>441</v>
      </c>
      <c r="F956" s="806" t="s">
        <v>1116</v>
      </c>
      <c r="G956" s="1398" t="s">
        <v>1200</v>
      </c>
      <c r="H956" s="1414" t="s">
        <v>1575</v>
      </c>
      <c r="I956" s="69"/>
      <c r="J956" s="103"/>
      <c r="K956" s="844"/>
      <c r="L956" s="844"/>
      <c r="M956" s="103"/>
      <c r="N956" s="1"/>
    </row>
    <row r="957" spans="1:14" s="13" customFormat="1" ht="32.25" customHeight="1" x14ac:dyDescent="0.2">
      <c r="A957" s="1526"/>
      <c r="B957" s="1412"/>
      <c r="C957" s="1415"/>
      <c r="D957" s="1396"/>
      <c r="E957" s="1417"/>
      <c r="F957" s="806" t="s">
        <v>1786</v>
      </c>
      <c r="G957" s="1396"/>
      <c r="H957" s="1415"/>
      <c r="I957" s="69"/>
      <c r="J957" s="103"/>
      <c r="K957" s="844"/>
      <c r="L957" s="844"/>
      <c r="M957" s="103"/>
      <c r="N957" s="1"/>
    </row>
    <row r="958" spans="1:14" s="13" customFormat="1" ht="32.25" customHeight="1" x14ac:dyDescent="0.2">
      <c r="A958" s="1526"/>
      <c r="B958" s="1413"/>
      <c r="C958" s="1416"/>
      <c r="D958" s="1399"/>
      <c r="E958" s="1410"/>
      <c r="F958" s="806" t="s">
        <v>1158</v>
      </c>
      <c r="G958" s="1399"/>
      <c r="H958" s="1416"/>
      <c r="I958" s="69"/>
      <c r="J958" s="103"/>
      <c r="K958" s="844"/>
      <c r="L958" s="844"/>
      <c r="M958" s="103"/>
      <c r="N958" s="1"/>
    </row>
    <row r="959" spans="1:14" s="13" customFormat="1" ht="32.25" customHeight="1" x14ac:dyDescent="0.2">
      <c r="A959" s="1526"/>
      <c r="B959" s="1411" t="s">
        <v>2448</v>
      </c>
      <c r="C959" s="1414" t="s">
        <v>2449</v>
      </c>
      <c r="D959" s="1398" t="s">
        <v>46</v>
      </c>
      <c r="E959" s="1409" t="s">
        <v>441</v>
      </c>
      <c r="F959" s="806" t="s">
        <v>1116</v>
      </c>
      <c r="G959" s="1398" t="s">
        <v>1200</v>
      </c>
      <c r="H959" s="1414" t="s">
        <v>1575</v>
      </c>
      <c r="I959" s="69"/>
      <c r="J959" s="103"/>
      <c r="K959" s="844"/>
      <c r="L959" s="844"/>
      <c r="M959" s="103"/>
      <c r="N959" s="1"/>
    </row>
    <row r="960" spans="1:14" s="13" customFormat="1" ht="32.25" customHeight="1" x14ac:dyDescent="0.2">
      <c r="A960" s="1526"/>
      <c r="B960" s="1412"/>
      <c r="C960" s="1415"/>
      <c r="D960" s="1396"/>
      <c r="E960" s="1417"/>
      <c r="F960" s="806" t="s">
        <v>1786</v>
      </c>
      <c r="G960" s="1396"/>
      <c r="H960" s="1415"/>
      <c r="I960" s="69"/>
      <c r="J960" s="103"/>
      <c r="K960" s="844"/>
      <c r="L960" s="844"/>
      <c r="M960" s="103"/>
      <c r="N960" s="1"/>
    </row>
    <row r="961" spans="1:14" s="13" customFormat="1" ht="32.25" customHeight="1" x14ac:dyDescent="0.2">
      <c r="A961" s="1526"/>
      <c r="B961" s="1413"/>
      <c r="C961" s="1416"/>
      <c r="D961" s="1399"/>
      <c r="E961" s="1410"/>
      <c r="F961" s="806" t="s">
        <v>1158</v>
      </c>
      <c r="G961" s="1399"/>
      <c r="H961" s="1416"/>
      <c r="I961" s="69"/>
      <c r="J961" s="103"/>
      <c r="K961" s="844"/>
      <c r="L961" s="844"/>
      <c r="M961" s="103"/>
      <c r="N961" s="1"/>
    </row>
    <row r="962" spans="1:14" s="13" customFormat="1" ht="32.25" customHeight="1" x14ac:dyDescent="0.2">
      <c r="A962" s="1526"/>
      <c r="B962" s="1411" t="s">
        <v>2450</v>
      </c>
      <c r="C962" s="1414" t="s">
        <v>2451</v>
      </c>
      <c r="D962" s="1398" t="s">
        <v>46</v>
      </c>
      <c r="E962" s="1409" t="s">
        <v>441</v>
      </c>
      <c r="F962" s="806" t="s">
        <v>1116</v>
      </c>
      <c r="G962" s="1398" t="s">
        <v>1200</v>
      </c>
      <c r="H962" s="1414" t="s">
        <v>1575</v>
      </c>
      <c r="I962" s="69"/>
      <c r="J962" s="103"/>
      <c r="K962" s="844"/>
      <c r="L962" s="844"/>
      <c r="M962" s="103"/>
      <c r="N962" s="1"/>
    </row>
    <row r="963" spans="1:14" s="13" customFormat="1" ht="32.25" customHeight="1" x14ac:dyDescent="0.2">
      <c r="A963" s="1526"/>
      <c r="B963" s="1412"/>
      <c r="C963" s="1415"/>
      <c r="D963" s="1396"/>
      <c r="E963" s="1417"/>
      <c r="F963" s="806" t="s">
        <v>1786</v>
      </c>
      <c r="G963" s="1396"/>
      <c r="H963" s="1415"/>
      <c r="I963" s="69"/>
      <c r="J963" s="103"/>
      <c r="K963" s="844"/>
      <c r="L963" s="844"/>
      <c r="M963" s="103"/>
      <c r="N963" s="1"/>
    </row>
    <row r="964" spans="1:14" s="13" customFormat="1" ht="32.25" customHeight="1" x14ac:dyDescent="0.2">
      <c r="A964" s="1526"/>
      <c r="B964" s="1413"/>
      <c r="C964" s="1416"/>
      <c r="D964" s="1399"/>
      <c r="E964" s="1410"/>
      <c r="F964" s="806" t="s">
        <v>1158</v>
      </c>
      <c r="G964" s="1399"/>
      <c r="H964" s="1416"/>
      <c r="I964" s="69"/>
      <c r="J964" s="103"/>
      <c r="K964" s="844"/>
      <c r="L964" s="844"/>
      <c r="M964" s="103"/>
      <c r="N964" s="1"/>
    </row>
    <row r="965" spans="1:14" s="13" customFormat="1" ht="32.25" customHeight="1" x14ac:dyDescent="0.2">
      <c r="A965" s="1526"/>
      <c r="B965" s="1411" t="s">
        <v>2452</v>
      </c>
      <c r="C965" s="1414" t="s">
        <v>2453</v>
      </c>
      <c r="D965" s="1398" t="s">
        <v>46</v>
      </c>
      <c r="E965" s="1409" t="s">
        <v>441</v>
      </c>
      <c r="F965" s="806" t="s">
        <v>1116</v>
      </c>
      <c r="G965" s="1398" t="s">
        <v>1200</v>
      </c>
      <c r="H965" s="1414" t="s">
        <v>1575</v>
      </c>
      <c r="I965" s="69"/>
      <c r="J965" s="103"/>
      <c r="K965" s="844"/>
      <c r="L965" s="844"/>
      <c r="M965" s="103"/>
      <c r="N965" s="1"/>
    </row>
    <row r="966" spans="1:14" s="13" customFormat="1" ht="32.25" customHeight="1" x14ac:dyDescent="0.2">
      <c r="A966" s="1526"/>
      <c r="B966" s="1412"/>
      <c r="C966" s="1415"/>
      <c r="D966" s="1396"/>
      <c r="E966" s="1417"/>
      <c r="F966" s="806" t="s">
        <v>1786</v>
      </c>
      <c r="G966" s="1396"/>
      <c r="H966" s="1415"/>
      <c r="I966" s="69"/>
      <c r="J966" s="103"/>
      <c r="K966" s="844"/>
      <c r="L966" s="844"/>
      <c r="M966" s="103"/>
      <c r="N966" s="1"/>
    </row>
    <row r="967" spans="1:14" s="13" customFormat="1" ht="32.25" customHeight="1" x14ac:dyDescent="0.2">
      <c r="A967" s="1526"/>
      <c r="B967" s="1413"/>
      <c r="C967" s="1416"/>
      <c r="D967" s="1399"/>
      <c r="E967" s="1410"/>
      <c r="F967" s="806" t="s">
        <v>1158</v>
      </c>
      <c r="G967" s="1399"/>
      <c r="H967" s="1416"/>
      <c r="I967" s="69"/>
      <c r="J967" s="103"/>
      <c r="K967" s="844"/>
      <c r="L967" s="844"/>
      <c r="M967" s="103"/>
      <c r="N967" s="1"/>
    </row>
    <row r="968" spans="1:14" s="13" customFormat="1" ht="32.25" customHeight="1" x14ac:dyDescent="0.2">
      <c r="A968" s="1526"/>
      <c r="B968" s="1411" t="s">
        <v>2454</v>
      </c>
      <c r="C968" s="1414" t="s">
        <v>2455</v>
      </c>
      <c r="D968" s="1398" t="s">
        <v>46</v>
      </c>
      <c r="E968" s="1409" t="s">
        <v>441</v>
      </c>
      <c r="F968" s="806" t="s">
        <v>1116</v>
      </c>
      <c r="G968" s="1398" t="s">
        <v>1200</v>
      </c>
      <c r="H968" s="1414" t="s">
        <v>1575</v>
      </c>
      <c r="I968" s="69"/>
      <c r="J968" s="103"/>
      <c r="K968" s="844"/>
      <c r="L968" s="844"/>
      <c r="M968" s="103"/>
      <c r="N968" s="1"/>
    </row>
    <row r="969" spans="1:14" s="13" customFormat="1" ht="32.25" customHeight="1" x14ac:dyDescent="0.2">
      <c r="A969" s="1526"/>
      <c r="B969" s="1412"/>
      <c r="C969" s="1415"/>
      <c r="D969" s="1396"/>
      <c r="E969" s="1417"/>
      <c r="F969" s="806" t="s">
        <v>1786</v>
      </c>
      <c r="G969" s="1396"/>
      <c r="H969" s="1415"/>
      <c r="I969" s="69"/>
      <c r="J969" s="103"/>
      <c r="K969" s="844"/>
      <c r="L969" s="844"/>
      <c r="M969" s="103"/>
      <c r="N969" s="1"/>
    </row>
    <row r="970" spans="1:14" s="13" customFormat="1" ht="32.25" customHeight="1" x14ac:dyDescent="0.2">
      <c r="A970" s="1526"/>
      <c r="B970" s="1413"/>
      <c r="C970" s="1416"/>
      <c r="D970" s="1399"/>
      <c r="E970" s="1410"/>
      <c r="F970" s="806" t="s">
        <v>1158</v>
      </c>
      <c r="G970" s="1399"/>
      <c r="H970" s="1416"/>
      <c r="I970" s="69"/>
      <c r="J970" s="103"/>
      <c r="K970" s="844"/>
      <c r="L970" s="844"/>
      <c r="M970" s="103"/>
      <c r="N970" s="1"/>
    </row>
    <row r="971" spans="1:14" s="13" customFormat="1" ht="21.75" customHeight="1" x14ac:dyDescent="0.2">
      <c r="A971" s="1526"/>
      <c r="B971" s="1411" t="s">
        <v>2456</v>
      </c>
      <c r="C971" s="1414" t="s">
        <v>2457</v>
      </c>
      <c r="D971" s="1398" t="s">
        <v>46</v>
      </c>
      <c r="E971" s="1409" t="s">
        <v>441</v>
      </c>
      <c r="F971" s="806" t="s">
        <v>1116</v>
      </c>
      <c r="G971" s="1398" t="s">
        <v>1200</v>
      </c>
      <c r="H971" s="1414" t="s">
        <v>1575</v>
      </c>
      <c r="I971" s="69"/>
      <c r="J971" s="103"/>
      <c r="K971" s="844"/>
      <c r="L971" s="844"/>
      <c r="M971" s="103"/>
      <c r="N971" s="1"/>
    </row>
    <row r="972" spans="1:14" s="13" customFormat="1" ht="32.25" customHeight="1" x14ac:dyDescent="0.2">
      <c r="A972" s="1526"/>
      <c r="B972" s="1412"/>
      <c r="C972" s="1415"/>
      <c r="D972" s="1396"/>
      <c r="E972" s="1417"/>
      <c r="F972" s="806" t="s">
        <v>1786</v>
      </c>
      <c r="G972" s="1396"/>
      <c r="H972" s="1415"/>
      <c r="I972" s="69"/>
      <c r="J972" s="103"/>
      <c r="K972" s="844"/>
      <c r="L972" s="844"/>
      <c r="M972" s="103"/>
      <c r="N972" s="1"/>
    </row>
    <row r="973" spans="1:14" s="13" customFormat="1" ht="32.25" customHeight="1" x14ac:dyDescent="0.2">
      <c r="A973" s="1526"/>
      <c r="B973" s="1413"/>
      <c r="C973" s="1416"/>
      <c r="D973" s="1399"/>
      <c r="E973" s="1410"/>
      <c r="F973" s="806" t="s">
        <v>1158</v>
      </c>
      <c r="G973" s="1399"/>
      <c r="H973" s="1416"/>
      <c r="I973" s="69"/>
      <c r="J973" s="103"/>
      <c r="K973" s="844"/>
      <c r="L973" s="844"/>
      <c r="M973" s="103"/>
      <c r="N973" s="1"/>
    </row>
    <row r="974" spans="1:14" s="13" customFormat="1" ht="32.25" customHeight="1" x14ac:dyDescent="0.2">
      <c r="A974" s="1526"/>
      <c r="B974" s="1411" t="s">
        <v>2458</v>
      </c>
      <c r="C974" s="1414" t="s">
        <v>2459</v>
      </c>
      <c r="D974" s="1398" t="s">
        <v>46</v>
      </c>
      <c r="E974" s="1409" t="s">
        <v>441</v>
      </c>
      <c r="F974" s="806" t="s">
        <v>1116</v>
      </c>
      <c r="G974" s="1398" t="s">
        <v>1200</v>
      </c>
      <c r="H974" s="1414" t="s">
        <v>1575</v>
      </c>
      <c r="I974" s="69"/>
      <c r="J974" s="103"/>
      <c r="K974" s="844"/>
      <c r="L974" s="844"/>
      <c r="M974" s="103"/>
      <c r="N974" s="1"/>
    </row>
    <row r="975" spans="1:14" s="13" customFormat="1" ht="32.25" customHeight="1" x14ac:dyDescent="0.2">
      <c r="A975" s="1526"/>
      <c r="B975" s="1412"/>
      <c r="C975" s="1415"/>
      <c r="D975" s="1396"/>
      <c r="E975" s="1417"/>
      <c r="F975" s="806" t="s">
        <v>1786</v>
      </c>
      <c r="G975" s="1396"/>
      <c r="H975" s="1415"/>
      <c r="I975" s="69"/>
      <c r="J975" s="103"/>
      <c r="K975" s="844"/>
      <c r="L975" s="844"/>
      <c r="M975" s="103"/>
      <c r="N975" s="1"/>
    </row>
    <row r="976" spans="1:14" s="13" customFormat="1" ht="32.25" customHeight="1" x14ac:dyDescent="0.2">
      <c r="A976" s="1526"/>
      <c r="B976" s="1413"/>
      <c r="C976" s="1416"/>
      <c r="D976" s="1399"/>
      <c r="E976" s="1410"/>
      <c r="F976" s="806" t="s">
        <v>1158</v>
      </c>
      <c r="G976" s="1399"/>
      <c r="H976" s="1416"/>
      <c r="I976" s="69"/>
      <c r="J976" s="103"/>
      <c r="K976" s="844"/>
      <c r="L976" s="844"/>
      <c r="M976" s="103"/>
      <c r="N976" s="1"/>
    </row>
    <row r="977" spans="1:20" s="13" customFormat="1" ht="32.25" customHeight="1" x14ac:dyDescent="0.2">
      <c r="A977" s="1526"/>
      <c r="B977" s="1411" t="s">
        <v>2460</v>
      </c>
      <c r="C977" s="1414" t="s">
        <v>2461</v>
      </c>
      <c r="D977" s="1398" t="s">
        <v>46</v>
      </c>
      <c r="E977" s="1409" t="s">
        <v>441</v>
      </c>
      <c r="F977" s="806" t="s">
        <v>1116</v>
      </c>
      <c r="G977" s="1398" t="s">
        <v>1200</v>
      </c>
      <c r="H977" s="1414" t="s">
        <v>1575</v>
      </c>
      <c r="I977" s="69"/>
      <c r="J977" s="103"/>
      <c r="K977" s="844"/>
      <c r="L977" s="844"/>
      <c r="M977" s="103"/>
      <c r="N977" s="1"/>
    </row>
    <row r="978" spans="1:20" s="13" customFormat="1" ht="32.25" customHeight="1" x14ac:dyDescent="0.2">
      <c r="A978" s="1526"/>
      <c r="B978" s="1412"/>
      <c r="C978" s="1415"/>
      <c r="D978" s="1396"/>
      <c r="E978" s="1417"/>
      <c r="F978" s="806" t="s">
        <v>1786</v>
      </c>
      <c r="G978" s="1396"/>
      <c r="H978" s="1415"/>
      <c r="I978" s="69"/>
      <c r="J978" s="103"/>
      <c r="K978" s="844"/>
      <c r="L978" s="844"/>
      <c r="M978" s="103"/>
      <c r="N978" s="1"/>
    </row>
    <row r="979" spans="1:20" s="13" customFormat="1" ht="32.25" customHeight="1" x14ac:dyDescent="0.2">
      <c r="A979" s="1526"/>
      <c r="B979" s="1413"/>
      <c r="C979" s="1416"/>
      <c r="D979" s="1399"/>
      <c r="E979" s="1410"/>
      <c r="F979" s="806" t="s">
        <v>1158</v>
      </c>
      <c r="G979" s="1399"/>
      <c r="H979" s="1416"/>
      <c r="I979" s="69"/>
      <c r="J979" s="103"/>
      <c r="K979" s="844"/>
      <c r="L979" s="844"/>
      <c r="M979" s="103"/>
      <c r="N979" s="1"/>
    </row>
    <row r="980" spans="1:20" s="13" customFormat="1" ht="32.25" customHeight="1" x14ac:dyDescent="0.2">
      <c r="A980" s="1526"/>
      <c r="B980" s="1411" t="s">
        <v>2462</v>
      </c>
      <c r="C980" s="1414" t="s">
        <v>2463</v>
      </c>
      <c r="D980" s="1398" t="s">
        <v>46</v>
      </c>
      <c r="E980" s="1409" t="s">
        <v>441</v>
      </c>
      <c r="F980" s="806" t="s">
        <v>1116</v>
      </c>
      <c r="G980" s="1398" t="s">
        <v>1200</v>
      </c>
      <c r="H980" s="1414" t="s">
        <v>1575</v>
      </c>
      <c r="I980" s="69"/>
      <c r="J980" s="103"/>
      <c r="K980" s="844"/>
      <c r="L980" s="844"/>
      <c r="M980" s="103"/>
      <c r="N980" s="1"/>
    </row>
    <row r="981" spans="1:20" s="13" customFormat="1" ht="32.25" customHeight="1" x14ac:dyDescent="0.2">
      <c r="A981" s="1526"/>
      <c r="B981" s="1412"/>
      <c r="C981" s="1415"/>
      <c r="D981" s="1396"/>
      <c r="E981" s="1417"/>
      <c r="F981" s="806" t="s">
        <v>1786</v>
      </c>
      <c r="G981" s="1396"/>
      <c r="H981" s="1415"/>
      <c r="I981" s="69"/>
      <c r="J981" s="103"/>
      <c r="K981" s="844"/>
      <c r="L981" s="844"/>
      <c r="M981" s="103"/>
      <c r="N981" s="1"/>
    </row>
    <row r="982" spans="1:20" s="13" customFormat="1" ht="32.25" customHeight="1" x14ac:dyDescent="0.2">
      <c r="A982" s="1526"/>
      <c r="B982" s="1413"/>
      <c r="C982" s="1416"/>
      <c r="D982" s="1399"/>
      <c r="E982" s="1410"/>
      <c r="F982" s="806" t="s">
        <v>1158</v>
      </c>
      <c r="G982" s="1399"/>
      <c r="H982" s="1416"/>
      <c r="I982" s="69"/>
      <c r="J982" s="103"/>
      <c r="K982" s="844"/>
      <c r="L982" s="844"/>
      <c r="M982" s="103"/>
      <c r="N982" s="1"/>
    </row>
    <row r="983" spans="1:20" s="13" customFormat="1" ht="32.25" customHeight="1" x14ac:dyDescent="0.2">
      <c r="A983" s="1526"/>
      <c r="B983" s="1426" t="s">
        <v>2464</v>
      </c>
      <c r="C983" s="1427" t="s">
        <v>2465</v>
      </c>
      <c r="D983" s="1400" t="s">
        <v>46</v>
      </c>
      <c r="E983" s="1408" t="s">
        <v>441</v>
      </c>
      <c r="F983" s="806" t="s">
        <v>1116</v>
      </c>
      <c r="G983" s="1400" t="s">
        <v>1200</v>
      </c>
      <c r="H983" s="1414" t="s">
        <v>1575</v>
      </c>
      <c r="I983" s="69"/>
      <c r="J983" s="103"/>
      <c r="K983" s="844"/>
      <c r="L983" s="844"/>
      <c r="M983" s="103"/>
      <c r="N983" s="1"/>
    </row>
    <row r="984" spans="1:20" s="13" customFormat="1" ht="32.25" customHeight="1" x14ac:dyDescent="0.2">
      <c r="A984" s="1526"/>
      <c r="B984" s="1426"/>
      <c r="C984" s="1427"/>
      <c r="D984" s="1400"/>
      <c r="E984" s="1408"/>
      <c r="F984" s="806" t="s">
        <v>1786</v>
      </c>
      <c r="G984" s="1400"/>
      <c r="H984" s="1415"/>
      <c r="I984" s="69"/>
      <c r="J984" s="103"/>
      <c r="K984" s="844"/>
      <c r="L984" s="844"/>
      <c r="M984" s="103"/>
      <c r="N984" s="1"/>
    </row>
    <row r="985" spans="1:20" s="13" customFormat="1" ht="32.25" customHeight="1" x14ac:dyDescent="0.2">
      <c r="A985" s="1527"/>
      <c r="B985" s="1426"/>
      <c r="C985" s="1427"/>
      <c r="D985" s="1400"/>
      <c r="E985" s="1408"/>
      <c r="F985" s="806" t="s">
        <v>1158</v>
      </c>
      <c r="G985" s="1400"/>
      <c r="H985" s="1416"/>
      <c r="I985" s="69"/>
      <c r="J985" s="103"/>
      <c r="K985" s="844"/>
      <c r="L985" s="844"/>
      <c r="M985" s="103"/>
      <c r="N985" s="1"/>
    </row>
    <row r="986" spans="1:20" ht="24.75" customHeight="1" x14ac:dyDescent="0.2">
      <c r="A986" s="1538" t="s">
        <v>2466</v>
      </c>
      <c r="B986" s="1415" t="s">
        <v>217</v>
      </c>
      <c r="C986" s="1415" t="s">
        <v>43</v>
      </c>
      <c r="D986" s="1417" t="s">
        <v>21</v>
      </c>
      <c r="E986" s="1417" t="s">
        <v>42</v>
      </c>
      <c r="F986" s="1427" t="s">
        <v>1115</v>
      </c>
      <c r="G986" s="1400" t="s">
        <v>1200</v>
      </c>
      <c r="H986" s="1414" t="s">
        <v>2467</v>
      </c>
      <c r="I986" s="774"/>
      <c r="J986" s="815">
        <v>2700</v>
      </c>
      <c r="K986" s="56">
        <v>5000</v>
      </c>
      <c r="L986" s="56">
        <v>7000</v>
      </c>
      <c r="M986" s="839"/>
      <c r="N986" s="1" t="s">
        <v>1411</v>
      </c>
      <c r="O986" s="12"/>
      <c r="R986" s="772" t="s">
        <v>2264</v>
      </c>
      <c r="S986" s="1396" t="s">
        <v>1156</v>
      </c>
      <c r="T986" s="1535" t="s">
        <v>2468</v>
      </c>
    </row>
    <row r="987" spans="1:20" ht="35.25" customHeight="1" x14ac:dyDescent="0.2">
      <c r="A987" s="1526"/>
      <c r="B987" s="1415"/>
      <c r="C987" s="1415"/>
      <c r="D987" s="1417"/>
      <c r="E987" s="1417"/>
      <c r="F987" s="1427"/>
      <c r="G987" s="1400"/>
      <c r="H987" s="1415"/>
      <c r="I987" s="774"/>
      <c r="J987" s="815"/>
      <c r="K987" s="56"/>
      <c r="L987" s="56"/>
      <c r="M987" s="839"/>
      <c r="N987" s="1"/>
      <c r="O987" s="12"/>
      <c r="R987" s="772" t="s">
        <v>2265</v>
      </c>
      <c r="S987" s="1396"/>
      <c r="T987" s="1535"/>
    </row>
    <row r="988" spans="1:20" ht="25.5" customHeight="1" x14ac:dyDescent="0.2">
      <c r="A988" s="1526"/>
      <c r="B988" s="1416"/>
      <c r="C988" s="1416"/>
      <c r="D988" s="1410"/>
      <c r="E988" s="1410"/>
      <c r="F988" s="1427"/>
      <c r="G988" s="1400"/>
      <c r="H988" s="1416"/>
      <c r="I988" s="775"/>
      <c r="J988" s="815"/>
      <c r="K988" s="56"/>
      <c r="L988" s="56"/>
      <c r="M988" s="839"/>
      <c r="N988" s="1"/>
      <c r="O988" s="12"/>
      <c r="R988" s="806" t="s">
        <v>2141</v>
      </c>
      <c r="S988" s="1399"/>
      <c r="T988" s="1536"/>
    </row>
    <row r="989" spans="1:20" ht="85.5" customHeight="1" x14ac:dyDescent="0.2">
      <c r="A989" s="1414" t="s">
        <v>91</v>
      </c>
      <c r="B989" s="806" t="s">
        <v>1287</v>
      </c>
      <c r="C989" s="113" t="s">
        <v>2469</v>
      </c>
      <c r="D989" s="114" t="s">
        <v>21</v>
      </c>
      <c r="E989" s="115" t="s">
        <v>22</v>
      </c>
      <c r="F989" s="839" t="s">
        <v>1233</v>
      </c>
      <c r="G989" s="801" t="s">
        <v>1829</v>
      </c>
      <c r="H989" s="839" t="s">
        <v>2470</v>
      </c>
      <c r="I989" s="69">
        <v>2018</v>
      </c>
      <c r="J989" s="116">
        <v>12120</v>
      </c>
      <c r="K989" s="117">
        <v>5000</v>
      </c>
      <c r="L989" s="790"/>
      <c r="M989" s="118"/>
      <c r="N989" s="21" t="s">
        <v>1842</v>
      </c>
      <c r="O989" s="119" t="s">
        <v>2471</v>
      </c>
      <c r="P989" s="114" t="s">
        <v>1200</v>
      </c>
      <c r="Q989" s="120" t="s">
        <v>2472</v>
      </c>
    </row>
    <row r="990" spans="1:20" ht="80.25" customHeight="1" x14ac:dyDescent="0.2">
      <c r="A990" s="1415"/>
      <c r="B990" s="770" t="s">
        <v>2473</v>
      </c>
      <c r="C990" s="121" t="s">
        <v>2474</v>
      </c>
      <c r="D990" s="122" t="s">
        <v>44</v>
      </c>
      <c r="E990" s="123" t="s">
        <v>22</v>
      </c>
      <c r="F990" s="862" t="s">
        <v>1233</v>
      </c>
      <c r="G990" s="850" t="s">
        <v>1829</v>
      </c>
      <c r="H990" s="1" t="s">
        <v>2475</v>
      </c>
      <c r="I990" s="19">
        <v>2018</v>
      </c>
      <c r="J990" s="124">
        <v>18000</v>
      </c>
      <c r="K990" s="125">
        <v>10000</v>
      </c>
      <c r="L990" s="884"/>
      <c r="M990" s="94"/>
      <c r="N990" s="21" t="s">
        <v>1842</v>
      </c>
      <c r="O990" s="848" t="s">
        <v>2471</v>
      </c>
      <c r="P990" s="850" t="s">
        <v>1200</v>
      </c>
      <c r="Q990" s="830" t="s">
        <v>2476</v>
      </c>
    </row>
    <row r="991" spans="1:20" ht="51" customHeight="1" x14ac:dyDescent="0.2">
      <c r="A991" s="1415"/>
      <c r="B991" s="1427" t="s">
        <v>218</v>
      </c>
      <c r="C991" s="1427" t="s">
        <v>2477</v>
      </c>
      <c r="D991" s="1400" t="s">
        <v>44</v>
      </c>
      <c r="E991" s="1408" t="s">
        <v>22</v>
      </c>
      <c r="F991" s="1427" t="s">
        <v>1233</v>
      </c>
      <c r="G991" s="1400" t="s">
        <v>1829</v>
      </c>
      <c r="H991" s="1541" t="s">
        <v>2478</v>
      </c>
      <c r="I991" s="802">
        <v>2018</v>
      </c>
      <c r="J991" s="43">
        <v>8000</v>
      </c>
      <c r="K991" s="126">
        <v>16270</v>
      </c>
      <c r="L991" s="93"/>
      <c r="M991" s="94"/>
      <c r="N991" s="21" t="s">
        <v>1842</v>
      </c>
      <c r="O991" s="806" t="s">
        <v>2479</v>
      </c>
      <c r="P991" s="801" t="s">
        <v>1744</v>
      </c>
      <c r="Q991" s="1541" t="s">
        <v>2480</v>
      </c>
    </row>
    <row r="992" spans="1:20" ht="24.75" customHeight="1" x14ac:dyDescent="0.2">
      <c r="A992" s="1415"/>
      <c r="B992" s="1427"/>
      <c r="C992" s="1427"/>
      <c r="D992" s="1400"/>
      <c r="E992" s="1408"/>
      <c r="F992" s="1427"/>
      <c r="G992" s="1400"/>
      <c r="H992" s="1416"/>
      <c r="I992" s="802"/>
      <c r="J992" s="43"/>
      <c r="K992" s="126"/>
      <c r="L992" s="93"/>
      <c r="M992" s="94"/>
      <c r="O992" s="806" t="s">
        <v>1117</v>
      </c>
      <c r="P992" s="801" t="s">
        <v>1200</v>
      </c>
      <c r="Q992" s="1416"/>
    </row>
    <row r="993" spans="1:21" ht="36.75" customHeight="1" x14ac:dyDescent="0.2">
      <c r="A993" s="1416"/>
      <c r="B993" s="772" t="s">
        <v>219</v>
      </c>
      <c r="C993" s="113" t="s">
        <v>2481</v>
      </c>
      <c r="D993" s="114" t="s">
        <v>44</v>
      </c>
      <c r="E993" s="115" t="s">
        <v>22</v>
      </c>
      <c r="F993" s="839" t="s">
        <v>2482</v>
      </c>
      <c r="G993" s="801" t="s">
        <v>1199</v>
      </c>
      <c r="H993" s="1" t="s">
        <v>2483</v>
      </c>
      <c r="I993" s="19">
        <v>2018</v>
      </c>
      <c r="J993" s="127">
        <v>1000</v>
      </c>
      <c r="K993" s="128">
        <v>15000</v>
      </c>
      <c r="L993" s="884"/>
      <c r="M993" s="94"/>
      <c r="N993" s="21" t="s">
        <v>1842</v>
      </c>
      <c r="O993" s="119" t="s">
        <v>2484</v>
      </c>
      <c r="P993" s="114" t="s">
        <v>1200</v>
      </c>
      <c r="Q993" s="119" t="s">
        <v>2485</v>
      </c>
    </row>
    <row r="994" spans="1:21" ht="36" customHeight="1" x14ac:dyDescent="0.2">
      <c r="A994" s="1551" t="s">
        <v>92</v>
      </c>
      <c r="B994" s="848" t="s">
        <v>220</v>
      </c>
      <c r="C994" s="129" t="s">
        <v>2486</v>
      </c>
      <c r="D994" s="130" t="s">
        <v>26</v>
      </c>
      <c r="E994" s="131" t="s">
        <v>22</v>
      </c>
      <c r="F994" s="132" t="s">
        <v>1233</v>
      </c>
      <c r="G994" s="133" t="s">
        <v>1829</v>
      </c>
      <c r="H994" s="134" t="s">
        <v>2478</v>
      </c>
      <c r="I994" s="1012">
        <v>2018</v>
      </c>
      <c r="J994" s="135">
        <v>8750</v>
      </c>
      <c r="K994" s="136"/>
      <c r="L994" s="789"/>
      <c r="M994" s="97"/>
      <c r="N994" s="21" t="s">
        <v>1842</v>
      </c>
      <c r="O994" s="137" t="s">
        <v>2471</v>
      </c>
      <c r="P994" s="138" t="s">
        <v>1200</v>
      </c>
      <c r="Q994" s="856" t="s">
        <v>2487</v>
      </c>
      <c r="R994" s="13"/>
      <c r="S994" s="13"/>
      <c r="T994" s="13"/>
      <c r="U994" s="13"/>
    </row>
    <row r="995" spans="1:21" s="13" customFormat="1" ht="33.75" customHeight="1" x14ac:dyDescent="0.2">
      <c r="A995" s="1551"/>
      <c r="B995" s="139" t="s">
        <v>221</v>
      </c>
      <c r="C995" s="140" t="s">
        <v>2488</v>
      </c>
      <c r="D995" s="141" t="s">
        <v>21</v>
      </c>
      <c r="E995" s="142" t="s">
        <v>22</v>
      </c>
      <c r="F995" s="139" t="s">
        <v>1233</v>
      </c>
      <c r="G995" s="141" t="s">
        <v>1829</v>
      </c>
      <c r="H995" s="140" t="s">
        <v>2489</v>
      </c>
      <c r="I995" s="69">
        <v>2018</v>
      </c>
      <c r="J995" s="143">
        <v>8600</v>
      </c>
      <c r="K995" s="144"/>
      <c r="L995" s="69"/>
      <c r="M995" s="69"/>
      <c r="N995" s="21" t="s">
        <v>1842</v>
      </c>
      <c r="O995" s="830" t="s">
        <v>2471</v>
      </c>
      <c r="P995" s="844" t="s">
        <v>1200</v>
      </c>
      <c r="Q995" s="830" t="s">
        <v>2487</v>
      </c>
    </row>
    <row r="996" spans="1:21" ht="38.25" customHeight="1" x14ac:dyDescent="0.2">
      <c r="A996" s="1551"/>
      <c r="B996" s="771" t="s">
        <v>222</v>
      </c>
      <c r="C996" s="145" t="s">
        <v>2490</v>
      </c>
      <c r="D996" s="970" t="s">
        <v>21</v>
      </c>
      <c r="E996" s="983" t="s">
        <v>22</v>
      </c>
      <c r="F996" s="852" t="s">
        <v>1233</v>
      </c>
      <c r="G996" s="853" t="s">
        <v>1829</v>
      </c>
      <c r="H996" s="1" t="s">
        <v>2491</v>
      </c>
      <c r="I996" s="19">
        <v>2018</v>
      </c>
      <c r="J996" s="127">
        <v>5000</v>
      </c>
      <c r="K996" s="128">
        <v>27600</v>
      </c>
      <c r="L996" s="115"/>
      <c r="M996" s="146"/>
      <c r="N996" s="21" t="s">
        <v>1842</v>
      </c>
      <c r="O996" s="119" t="s">
        <v>2479</v>
      </c>
      <c r="P996" s="114" t="s">
        <v>1744</v>
      </c>
      <c r="Q996" s="119" t="s">
        <v>2492</v>
      </c>
      <c r="R996" s="13"/>
      <c r="S996" s="13"/>
      <c r="T996" s="13"/>
      <c r="U996" s="13"/>
    </row>
    <row r="997" spans="1:21" ht="54.75" customHeight="1" x14ac:dyDescent="0.2">
      <c r="A997" s="139" t="s">
        <v>2493</v>
      </c>
      <c r="B997" s="139" t="s">
        <v>2494</v>
      </c>
      <c r="C997" s="140" t="s">
        <v>2495</v>
      </c>
      <c r="D997" s="141" t="s">
        <v>44</v>
      </c>
      <c r="E997" s="142" t="s">
        <v>22</v>
      </c>
      <c r="F997" s="139" t="s">
        <v>1233</v>
      </c>
      <c r="G997" s="141" t="s">
        <v>2496</v>
      </c>
      <c r="H997" s="140" t="s">
        <v>2497</v>
      </c>
      <c r="I997" s="19">
        <v>2018</v>
      </c>
      <c r="J997" s="147">
        <v>1000</v>
      </c>
      <c r="K997" s="148">
        <v>1600</v>
      </c>
      <c r="L997" s="149">
        <v>6700</v>
      </c>
      <c r="M997" s="97"/>
      <c r="N997" s="21" t="s">
        <v>1842</v>
      </c>
      <c r="O997" s="849" t="s">
        <v>2498</v>
      </c>
      <c r="P997" s="851" t="s">
        <v>1200</v>
      </c>
      <c r="Q997" s="849" t="s">
        <v>2499</v>
      </c>
    </row>
    <row r="998" spans="1:21" ht="24.75" customHeight="1" x14ac:dyDescent="0.2">
      <c r="A998" s="1552" t="s">
        <v>93</v>
      </c>
      <c r="B998" s="1541" t="s">
        <v>2500</v>
      </c>
      <c r="C998" s="1541" t="s">
        <v>2501</v>
      </c>
      <c r="D998" s="1543" t="s">
        <v>26</v>
      </c>
      <c r="E998" s="1539" t="s">
        <v>2173</v>
      </c>
      <c r="F998" s="1549" t="s">
        <v>1154</v>
      </c>
      <c r="G998" s="1539" t="s">
        <v>1200</v>
      </c>
      <c r="H998" s="1541" t="s">
        <v>1436</v>
      </c>
      <c r="I998" s="846"/>
      <c r="J998" s="815">
        <v>722</v>
      </c>
      <c r="K998" s="815"/>
      <c r="L998" s="815"/>
      <c r="M998" s="150"/>
      <c r="N998" s="1" t="s">
        <v>1411</v>
      </c>
      <c r="O998" s="12"/>
      <c r="R998" s="839" t="s">
        <v>2502</v>
      </c>
      <c r="S998" s="1543" t="s">
        <v>1200</v>
      </c>
      <c r="T998" s="1545" t="s">
        <v>1527</v>
      </c>
    </row>
    <row r="999" spans="1:21" ht="24.75" customHeight="1" x14ac:dyDescent="0.2">
      <c r="A999" s="1526"/>
      <c r="B999" s="1547"/>
      <c r="C999" s="1547"/>
      <c r="D999" s="1548"/>
      <c r="E999" s="1554"/>
      <c r="F999" s="1550"/>
      <c r="G999" s="1540"/>
      <c r="H999" s="1542"/>
      <c r="I999" s="847"/>
      <c r="J999" s="815"/>
      <c r="K999" s="815"/>
      <c r="L999" s="815"/>
      <c r="M999" s="150"/>
      <c r="N999" s="1"/>
      <c r="O999" s="12"/>
      <c r="R999" s="806" t="s">
        <v>2503</v>
      </c>
      <c r="S999" s="1544"/>
      <c r="T999" s="1546"/>
    </row>
    <row r="1000" spans="1:21" ht="20.25" customHeight="1" x14ac:dyDescent="0.2">
      <c r="A1000" s="1526"/>
      <c r="B1000" s="1541" t="s">
        <v>2504</v>
      </c>
      <c r="C1000" s="1541" t="s">
        <v>2505</v>
      </c>
      <c r="D1000" s="1543" t="s">
        <v>26</v>
      </c>
      <c r="E1000" s="1539" t="s">
        <v>2173</v>
      </c>
      <c r="F1000" s="1549" t="s">
        <v>1154</v>
      </c>
      <c r="G1000" s="1543" t="s">
        <v>1265</v>
      </c>
      <c r="H1000" s="1541" t="s">
        <v>2506</v>
      </c>
      <c r="I1000" s="846">
        <v>2018</v>
      </c>
      <c r="J1000" s="815">
        <v>72.5</v>
      </c>
      <c r="K1000" s="815"/>
      <c r="L1000" s="815"/>
      <c r="M1000" s="150"/>
      <c r="N1000" s="1" t="s">
        <v>1411</v>
      </c>
      <c r="O1000" s="839" t="s">
        <v>2502</v>
      </c>
      <c r="P1000" s="1543" t="s">
        <v>1200</v>
      </c>
      <c r="Q1000" s="1541" t="s">
        <v>2199</v>
      </c>
    </row>
    <row r="1001" spans="1:21" ht="27" customHeight="1" x14ac:dyDescent="0.2">
      <c r="A1001" s="1526"/>
      <c r="B1001" s="1547"/>
      <c r="C1001" s="1547"/>
      <c r="D1001" s="1548"/>
      <c r="E1001" s="1540"/>
      <c r="F1001" s="1550"/>
      <c r="G1001" s="1544"/>
      <c r="H1001" s="1557"/>
      <c r="I1001" s="847"/>
      <c r="J1001" s="815"/>
      <c r="K1001" s="815"/>
      <c r="L1001" s="815"/>
      <c r="M1001" s="150"/>
      <c r="N1001" s="1"/>
      <c r="O1001" s="806" t="s">
        <v>2503</v>
      </c>
      <c r="P1001" s="1544"/>
      <c r="Q1001" s="1542"/>
    </row>
    <row r="1002" spans="1:21" ht="27" customHeight="1" x14ac:dyDescent="0.2">
      <c r="A1002" s="1526"/>
      <c r="B1002" s="1541" t="s">
        <v>2507</v>
      </c>
      <c r="C1002" s="1541" t="s">
        <v>2508</v>
      </c>
      <c r="D1002" s="1558" t="s">
        <v>21</v>
      </c>
      <c r="E1002" s="1539" t="s">
        <v>42</v>
      </c>
      <c r="F1002" s="806" t="s">
        <v>2264</v>
      </c>
      <c r="G1002" s="801" t="s">
        <v>2186</v>
      </c>
      <c r="H1002" s="1541" t="s">
        <v>2199</v>
      </c>
      <c r="I1002" s="846"/>
      <c r="J1002" s="815"/>
      <c r="K1002" s="815"/>
      <c r="L1002" s="815"/>
      <c r="M1002" s="150"/>
      <c r="N1002" s="1"/>
    </row>
    <row r="1003" spans="1:21" ht="27" customHeight="1" x14ac:dyDescent="0.2">
      <c r="A1003" s="1526"/>
      <c r="B1003" s="1547"/>
      <c r="C1003" s="1547"/>
      <c r="D1003" s="1559"/>
      <c r="E1003" s="1554"/>
      <c r="F1003" s="806" t="s">
        <v>2265</v>
      </c>
      <c r="G1003" s="801" t="s">
        <v>1973</v>
      </c>
      <c r="H1003" s="1547"/>
      <c r="I1003" s="858"/>
      <c r="J1003" s="815"/>
      <c r="K1003" s="815"/>
      <c r="L1003" s="815"/>
      <c r="M1003" s="150"/>
      <c r="N1003" s="1"/>
    </row>
    <row r="1004" spans="1:21" ht="27" customHeight="1" x14ac:dyDescent="0.2">
      <c r="A1004" s="1526"/>
      <c r="B1004" s="1542"/>
      <c r="C1004" s="1542"/>
      <c r="D1004" s="1560"/>
      <c r="E1004" s="1540"/>
      <c r="F1004" s="806" t="s">
        <v>2141</v>
      </c>
      <c r="G1004" s="801" t="s">
        <v>1200</v>
      </c>
      <c r="H1004" s="1542"/>
      <c r="I1004" s="847"/>
      <c r="J1004" s="815"/>
      <c r="K1004" s="815"/>
      <c r="L1004" s="815"/>
      <c r="M1004" s="150"/>
      <c r="N1004" s="1"/>
    </row>
    <row r="1005" spans="1:21" ht="22.5" customHeight="1" x14ac:dyDescent="0.2">
      <c r="A1005" s="1526"/>
      <c r="B1005" s="806" t="s">
        <v>223</v>
      </c>
      <c r="C1005" s="151" t="s">
        <v>2509</v>
      </c>
      <c r="D1005" s="801" t="s">
        <v>44</v>
      </c>
      <c r="E1005" s="802" t="s">
        <v>22</v>
      </c>
      <c r="F1005" s="806" t="s">
        <v>2484</v>
      </c>
      <c r="G1005" s="801" t="s">
        <v>1200</v>
      </c>
      <c r="H1005" s="806" t="s">
        <v>2510</v>
      </c>
      <c r="I1005" s="802"/>
      <c r="J1005" s="43">
        <v>1000</v>
      </c>
      <c r="K1005" s="126">
        <v>22800</v>
      </c>
      <c r="L1005" s="152"/>
      <c r="M1005" s="153"/>
      <c r="N1005" s="1" t="s">
        <v>1842</v>
      </c>
      <c r="O1005" s="12"/>
    </row>
    <row r="1006" spans="1:21" ht="34.5" customHeight="1" x14ac:dyDescent="0.2">
      <c r="A1006" s="1526"/>
      <c r="B1006" s="806" t="s">
        <v>2511</v>
      </c>
      <c r="C1006" s="151" t="s">
        <v>2512</v>
      </c>
      <c r="D1006" s="801" t="s">
        <v>44</v>
      </c>
      <c r="E1006" s="802" t="s">
        <v>22</v>
      </c>
      <c r="F1006" s="806" t="s">
        <v>1232</v>
      </c>
      <c r="G1006" s="801" t="s">
        <v>1257</v>
      </c>
      <c r="H1006" s="1" t="s">
        <v>2497</v>
      </c>
      <c r="I1006" s="19">
        <v>2018</v>
      </c>
      <c r="J1006" s="815">
        <v>27000</v>
      </c>
      <c r="K1006" s="106">
        <v>29899</v>
      </c>
      <c r="L1006" s="152"/>
      <c r="M1006" s="153"/>
      <c r="N1006" s="1" t="s">
        <v>1842</v>
      </c>
      <c r="O1006" s="806" t="s">
        <v>2471</v>
      </c>
      <c r="P1006" s="801" t="s">
        <v>1200</v>
      </c>
      <c r="Q1006" s="806" t="s">
        <v>2513</v>
      </c>
    </row>
    <row r="1007" spans="1:21" ht="22.5" customHeight="1" x14ac:dyDescent="0.2">
      <c r="A1007" s="1526"/>
      <c r="B1007" s="806" t="s">
        <v>2514</v>
      </c>
      <c r="C1007" s="154" t="s">
        <v>2515</v>
      </c>
      <c r="D1007" s="801" t="s">
        <v>44</v>
      </c>
      <c r="E1007" s="802" t="s">
        <v>22</v>
      </c>
      <c r="F1007" s="806" t="s">
        <v>2484</v>
      </c>
      <c r="G1007" s="801" t="s">
        <v>1200</v>
      </c>
      <c r="H1007" s="806" t="s">
        <v>2516</v>
      </c>
      <c r="I1007" s="802"/>
      <c r="J1007" s="155">
        <v>500</v>
      </c>
      <c r="K1007" s="106">
        <v>29400</v>
      </c>
      <c r="L1007" s="152"/>
      <c r="M1007" s="153"/>
      <c r="N1007" s="1" t="s">
        <v>1842</v>
      </c>
      <c r="O1007" s="12"/>
    </row>
    <row r="1008" spans="1:21" ht="26.25" customHeight="1" x14ac:dyDescent="0.2">
      <c r="A1008" s="1526"/>
      <c r="B1008" s="1541" t="s">
        <v>2517</v>
      </c>
      <c r="C1008" s="1555" t="s">
        <v>2518</v>
      </c>
      <c r="D1008" s="1543" t="s">
        <v>44</v>
      </c>
      <c r="E1008" s="1408" t="s">
        <v>22</v>
      </c>
      <c r="F1008" s="1427" t="s">
        <v>2519</v>
      </c>
      <c r="G1008" s="1400" t="s">
        <v>1257</v>
      </c>
      <c r="H1008" s="1541" t="s">
        <v>2520</v>
      </c>
      <c r="I1008" s="802">
        <v>2018</v>
      </c>
      <c r="J1008" s="43">
        <v>1500</v>
      </c>
      <c r="K1008" s="106">
        <v>31500</v>
      </c>
      <c r="L1008" s="152"/>
      <c r="M1008" s="153"/>
      <c r="N1008" s="1" t="s">
        <v>1842</v>
      </c>
      <c r="O1008" s="806" t="s">
        <v>2479</v>
      </c>
      <c r="P1008" s="802" t="s">
        <v>2521</v>
      </c>
      <c r="Q1008" s="1541" t="s">
        <v>2522</v>
      </c>
    </row>
    <row r="1009" spans="1:17" ht="23.25" customHeight="1" x14ac:dyDescent="0.2">
      <c r="A1009" s="1526"/>
      <c r="B1009" s="1542"/>
      <c r="C1009" s="1556"/>
      <c r="D1009" s="1544"/>
      <c r="E1009" s="1408"/>
      <c r="F1009" s="1427"/>
      <c r="G1009" s="1400"/>
      <c r="H1009" s="1542"/>
      <c r="I1009" s="802"/>
      <c r="J1009" s="43"/>
      <c r="K1009" s="106"/>
      <c r="L1009" s="152"/>
      <c r="M1009" s="153"/>
      <c r="N1009" s="1"/>
      <c r="O1009" s="806" t="s">
        <v>1117</v>
      </c>
      <c r="P1009" s="801" t="s">
        <v>1200</v>
      </c>
      <c r="Q1009" s="1542"/>
    </row>
    <row r="1010" spans="1:17" ht="51" customHeight="1" x14ac:dyDescent="0.2">
      <c r="A1010" s="1526"/>
      <c r="B1010" s="806" t="s">
        <v>2523</v>
      </c>
      <c r="C1010" s="151" t="s">
        <v>2524</v>
      </c>
      <c r="D1010" s="801" t="s">
        <v>44</v>
      </c>
      <c r="E1010" s="802" t="s">
        <v>22</v>
      </c>
      <c r="F1010" s="806" t="s">
        <v>2482</v>
      </c>
      <c r="G1010" s="801" t="s">
        <v>1199</v>
      </c>
      <c r="H1010" s="1" t="s">
        <v>2525</v>
      </c>
      <c r="I1010" s="19">
        <v>2018</v>
      </c>
      <c r="J1010" s="43">
        <v>5000</v>
      </c>
      <c r="K1010" s="815">
        <v>8800</v>
      </c>
      <c r="L1010" s="152"/>
      <c r="M1010" s="153"/>
      <c r="N1010" s="1" t="s">
        <v>1842</v>
      </c>
      <c r="O1010" s="806" t="s">
        <v>2471</v>
      </c>
      <c r="P1010" s="801" t="s">
        <v>1200</v>
      </c>
      <c r="Q1010" s="806" t="s">
        <v>2526</v>
      </c>
    </row>
    <row r="1011" spans="1:17" ht="45" customHeight="1" x14ac:dyDescent="0.2">
      <c r="A1011" s="1526"/>
      <c r="B1011" s="806" t="s">
        <v>2527</v>
      </c>
      <c r="C1011" s="151" t="s">
        <v>2528</v>
      </c>
      <c r="D1011" s="801" t="s">
        <v>44</v>
      </c>
      <c r="E1011" s="802" t="s">
        <v>22</v>
      </c>
      <c r="F1011" s="806" t="s">
        <v>1233</v>
      </c>
      <c r="G1011" s="801" t="s">
        <v>1199</v>
      </c>
      <c r="H1011" s="839" t="s">
        <v>2497</v>
      </c>
      <c r="I1011" s="802">
        <v>2018</v>
      </c>
      <c r="J1011" s="43">
        <v>3200</v>
      </c>
      <c r="K1011" s="152"/>
      <c r="L1011" s="152"/>
      <c r="M1011" s="153"/>
      <c r="N1011" s="1" t="s">
        <v>1842</v>
      </c>
      <c r="O1011" s="806" t="s">
        <v>2471</v>
      </c>
      <c r="P1011" s="801" t="s">
        <v>2249</v>
      </c>
      <c r="Q1011" s="806" t="s">
        <v>2526</v>
      </c>
    </row>
    <row r="1012" spans="1:17" ht="45" customHeight="1" x14ac:dyDescent="0.2">
      <c r="A1012" s="1526"/>
      <c r="B1012" s="806" t="s">
        <v>2529</v>
      </c>
      <c r="C1012" s="151" t="s">
        <v>2530</v>
      </c>
      <c r="D1012" s="801" t="s">
        <v>44</v>
      </c>
      <c r="E1012" s="802" t="s">
        <v>22</v>
      </c>
      <c r="F1012" s="806" t="s">
        <v>1233</v>
      </c>
      <c r="G1012" s="801" t="s">
        <v>1829</v>
      </c>
      <c r="H1012" s="1" t="s">
        <v>2497</v>
      </c>
      <c r="I1012" s="19">
        <v>2018</v>
      </c>
      <c r="J1012" s="43">
        <v>3300</v>
      </c>
      <c r="K1012" s="152"/>
      <c r="L1012" s="152"/>
      <c r="M1012" s="153"/>
      <c r="N1012" s="1" t="s">
        <v>1842</v>
      </c>
      <c r="O1012" s="806" t="s">
        <v>2471</v>
      </c>
      <c r="P1012" s="801" t="s">
        <v>1200</v>
      </c>
      <c r="Q1012" s="806" t="s">
        <v>2526</v>
      </c>
    </row>
    <row r="1013" spans="1:17" ht="22.5" customHeight="1" x14ac:dyDescent="0.2">
      <c r="A1013" s="1526"/>
      <c r="B1013" s="1541" t="s">
        <v>2531</v>
      </c>
      <c r="C1013" s="1541" t="s">
        <v>2532</v>
      </c>
      <c r="D1013" s="1543" t="s">
        <v>44</v>
      </c>
      <c r="E1013" s="1539" t="s">
        <v>22</v>
      </c>
      <c r="F1013" s="806" t="s">
        <v>2479</v>
      </c>
      <c r="G1013" s="801" t="s">
        <v>1441</v>
      </c>
      <c r="H1013" s="1541" t="s">
        <v>2533</v>
      </c>
      <c r="I1013" s="846"/>
      <c r="J1013" s="43">
        <v>7700</v>
      </c>
      <c r="K1013" s="106">
        <v>5000</v>
      </c>
      <c r="L1013" s="152"/>
      <c r="M1013" s="153"/>
      <c r="N1013" s="1" t="s">
        <v>1842</v>
      </c>
      <c r="O1013" s="12"/>
    </row>
    <row r="1014" spans="1:17" ht="22.5" customHeight="1" x14ac:dyDescent="0.2">
      <c r="A1014" s="1526"/>
      <c r="B1014" s="1542"/>
      <c r="C1014" s="1542"/>
      <c r="D1014" s="1544"/>
      <c r="E1014" s="1540"/>
      <c r="F1014" s="806" t="s">
        <v>1117</v>
      </c>
      <c r="G1014" s="801" t="s">
        <v>1200</v>
      </c>
      <c r="H1014" s="1542"/>
      <c r="I1014" s="847"/>
      <c r="J1014" s="43"/>
      <c r="K1014" s="106"/>
      <c r="L1014" s="152"/>
      <c r="M1014" s="153"/>
      <c r="N1014" s="1"/>
      <c r="O1014" s="12"/>
    </row>
    <row r="1015" spans="1:17" ht="33.75" customHeight="1" x14ac:dyDescent="0.2">
      <c r="A1015" s="1526"/>
      <c r="B1015" s="806" t="s">
        <v>2534</v>
      </c>
      <c r="C1015" s="151" t="s">
        <v>2535</v>
      </c>
      <c r="D1015" s="801" t="s">
        <v>44</v>
      </c>
      <c r="E1015" s="802" t="s">
        <v>22</v>
      </c>
      <c r="F1015" s="806" t="s">
        <v>2471</v>
      </c>
      <c r="G1015" s="801" t="s">
        <v>1200</v>
      </c>
      <c r="H1015" s="806" t="s">
        <v>2217</v>
      </c>
      <c r="I1015" s="802"/>
      <c r="J1015" s="43">
        <v>147</v>
      </c>
      <c r="K1015" s="106">
        <v>1500.4</v>
      </c>
      <c r="L1015" s="152"/>
      <c r="M1015" s="153"/>
      <c r="N1015" s="1" t="s">
        <v>1842</v>
      </c>
      <c r="O1015" s="12"/>
    </row>
    <row r="1016" spans="1:17" ht="33.75" customHeight="1" x14ac:dyDescent="0.2">
      <c r="A1016" s="1526"/>
      <c r="B1016" s="806" t="s">
        <v>2536</v>
      </c>
      <c r="C1016" s="151" t="s">
        <v>2537</v>
      </c>
      <c r="D1016" s="801" t="s">
        <v>21</v>
      </c>
      <c r="E1016" s="802" t="s">
        <v>22</v>
      </c>
      <c r="F1016" s="806" t="s">
        <v>2471</v>
      </c>
      <c r="G1016" s="801" t="s">
        <v>1200</v>
      </c>
      <c r="H1016" s="806" t="s">
        <v>2217</v>
      </c>
      <c r="I1016" s="802"/>
      <c r="J1016" s="43">
        <v>1036</v>
      </c>
      <c r="K1016" s="106">
        <v>1000</v>
      </c>
      <c r="L1016" s="152"/>
      <c r="M1016" s="153"/>
      <c r="N1016" s="1" t="s">
        <v>1842</v>
      </c>
      <c r="O1016" s="12"/>
    </row>
    <row r="1017" spans="1:17" ht="33.75" customHeight="1" x14ac:dyDescent="0.2">
      <c r="A1017" s="1526"/>
      <c r="B1017" s="806" t="s">
        <v>2538</v>
      </c>
      <c r="C1017" s="151" t="s">
        <v>2539</v>
      </c>
      <c r="D1017" s="801" t="s">
        <v>44</v>
      </c>
      <c r="E1017" s="802" t="s">
        <v>22</v>
      </c>
      <c r="F1017" s="806" t="s">
        <v>2471</v>
      </c>
      <c r="G1017" s="801" t="s">
        <v>1200</v>
      </c>
      <c r="H1017" s="806" t="s">
        <v>2217</v>
      </c>
      <c r="I1017" s="802"/>
      <c r="J1017" s="43">
        <v>254</v>
      </c>
      <c r="K1017" s="106">
        <v>814.8</v>
      </c>
      <c r="L1017" s="152"/>
      <c r="M1017" s="153"/>
      <c r="N1017" s="1" t="s">
        <v>1842</v>
      </c>
      <c r="O1017" s="12"/>
    </row>
    <row r="1018" spans="1:17" ht="33.75" customHeight="1" x14ac:dyDescent="0.2">
      <c r="A1018" s="1526"/>
      <c r="B1018" s="806" t="s">
        <v>2540</v>
      </c>
      <c r="C1018" s="151" t="s">
        <v>2541</v>
      </c>
      <c r="D1018" s="801" t="s">
        <v>44</v>
      </c>
      <c r="E1018" s="802" t="s">
        <v>22</v>
      </c>
      <c r="F1018" s="806" t="s">
        <v>2471</v>
      </c>
      <c r="G1018" s="801" t="s">
        <v>2249</v>
      </c>
      <c r="H1018" s="806" t="s">
        <v>2217</v>
      </c>
      <c r="I1018" s="802"/>
      <c r="J1018" s="43">
        <v>400</v>
      </c>
      <c r="K1018" s="106">
        <v>2676.8</v>
      </c>
      <c r="L1018" s="152"/>
      <c r="M1018" s="153"/>
      <c r="N1018" s="1" t="s">
        <v>1842</v>
      </c>
      <c r="O1018" s="12"/>
    </row>
    <row r="1019" spans="1:17" ht="33.75" customHeight="1" x14ac:dyDescent="0.2">
      <c r="A1019" s="1526"/>
      <c r="B1019" s="806" t="s">
        <v>2542</v>
      </c>
      <c r="C1019" s="151" t="s">
        <v>2543</v>
      </c>
      <c r="D1019" s="801" t="s">
        <v>44</v>
      </c>
      <c r="E1019" s="802" t="s">
        <v>22</v>
      </c>
      <c r="F1019" s="848" t="s">
        <v>1233</v>
      </c>
      <c r="G1019" s="850" t="s">
        <v>1257</v>
      </c>
      <c r="H1019" s="839" t="s">
        <v>2544</v>
      </c>
      <c r="I1019" s="802">
        <v>2018</v>
      </c>
      <c r="J1019" s="43">
        <v>0</v>
      </c>
      <c r="K1019" s="152">
        <v>1050.8</v>
      </c>
      <c r="L1019" s="152"/>
      <c r="M1019" s="153"/>
      <c r="N1019" s="1" t="s">
        <v>1842</v>
      </c>
      <c r="O1019" s="820" t="s">
        <v>2545</v>
      </c>
      <c r="P1019" s="822" t="s">
        <v>2249</v>
      </c>
      <c r="Q1019" s="820" t="s">
        <v>2546</v>
      </c>
    </row>
    <row r="1020" spans="1:17" ht="33" customHeight="1" x14ac:dyDescent="0.2">
      <c r="A1020" s="1526"/>
      <c r="B1020" s="806" t="s">
        <v>2547</v>
      </c>
      <c r="C1020" s="151" t="s">
        <v>2548</v>
      </c>
      <c r="D1020" s="801" t="s">
        <v>44</v>
      </c>
      <c r="E1020" s="802" t="s">
        <v>22</v>
      </c>
      <c r="F1020" s="820" t="s">
        <v>2545</v>
      </c>
      <c r="G1020" s="822" t="s">
        <v>1200</v>
      </c>
      <c r="H1020" s="820" t="s">
        <v>2217</v>
      </c>
      <c r="I1020" s="822"/>
      <c r="J1020" s="84"/>
      <c r="K1020" s="152"/>
      <c r="L1020" s="802"/>
      <c r="M1020" s="156"/>
      <c r="N1020" s="21" t="s">
        <v>1842</v>
      </c>
    </row>
    <row r="1021" spans="1:17" ht="40.5" customHeight="1" x14ac:dyDescent="0.2">
      <c r="A1021" s="1526"/>
      <c r="B1021" s="1541" t="s">
        <v>2549</v>
      </c>
      <c r="C1021" s="1541" t="s">
        <v>2550</v>
      </c>
      <c r="D1021" s="1543" t="s">
        <v>44</v>
      </c>
      <c r="E1021" s="1408" t="s">
        <v>22</v>
      </c>
      <c r="F1021" s="806" t="s">
        <v>2479</v>
      </c>
      <c r="G1021" s="801" t="s">
        <v>2551</v>
      </c>
      <c r="H1021" s="806" t="s">
        <v>2552</v>
      </c>
      <c r="I1021" s="802"/>
      <c r="J1021" s="43">
        <v>1810</v>
      </c>
      <c r="K1021" s="43"/>
      <c r="L1021" s="43"/>
      <c r="M1021" s="153"/>
      <c r="N1021" s="1" t="s">
        <v>1842</v>
      </c>
      <c r="O1021" s="12"/>
    </row>
    <row r="1022" spans="1:17" ht="26.25" customHeight="1" x14ac:dyDescent="0.2">
      <c r="A1022" s="1526"/>
      <c r="B1022" s="1542"/>
      <c r="C1022" s="1542"/>
      <c r="D1022" s="1544"/>
      <c r="E1022" s="1408"/>
      <c r="F1022" s="806" t="s">
        <v>1117</v>
      </c>
      <c r="G1022" s="801" t="s">
        <v>1200</v>
      </c>
      <c r="H1022" s="806" t="s">
        <v>2553</v>
      </c>
      <c r="I1022" s="802"/>
      <c r="J1022" s="43"/>
      <c r="K1022" s="43"/>
      <c r="L1022" s="43"/>
      <c r="M1022" s="153"/>
      <c r="N1022" s="1"/>
      <c r="O1022" s="12"/>
    </row>
    <row r="1023" spans="1:17" s="13" customFormat="1" ht="28.5" customHeight="1" x14ac:dyDescent="0.2">
      <c r="A1023" s="1526"/>
      <c r="B1023" s="1541" t="s">
        <v>2554</v>
      </c>
      <c r="C1023" s="1541" t="s">
        <v>2555</v>
      </c>
      <c r="D1023" s="1543" t="s">
        <v>26</v>
      </c>
      <c r="E1023" s="1539" t="s">
        <v>2173</v>
      </c>
      <c r="F1023" s="839" t="s">
        <v>2502</v>
      </c>
      <c r="G1023" s="1543" t="s">
        <v>1200</v>
      </c>
      <c r="H1023" s="1541" t="s">
        <v>2199</v>
      </c>
      <c r="I1023" s="846"/>
      <c r="J1023" s="815">
        <v>33</v>
      </c>
      <c r="K1023" s="815"/>
      <c r="L1023" s="815"/>
      <c r="M1023" s="150"/>
      <c r="N1023" s="1" t="s">
        <v>1411</v>
      </c>
    </row>
    <row r="1024" spans="1:17" s="13" customFormat="1" ht="28.5" customHeight="1" x14ac:dyDescent="0.2">
      <c r="A1024" s="1526"/>
      <c r="B1024" s="1547"/>
      <c r="C1024" s="1547"/>
      <c r="D1024" s="1548"/>
      <c r="E1024" s="1554"/>
      <c r="F1024" s="806" t="s">
        <v>2503</v>
      </c>
      <c r="G1024" s="1544"/>
      <c r="H1024" s="1542"/>
      <c r="I1024" s="847"/>
      <c r="J1024" s="815"/>
      <c r="K1024" s="815"/>
      <c r="L1024" s="815"/>
      <c r="M1024" s="150"/>
      <c r="N1024" s="1"/>
    </row>
    <row r="1025" spans="1:17" s="13" customFormat="1" ht="28.5" customHeight="1" x14ac:dyDescent="0.2">
      <c r="A1025" s="1526"/>
      <c r="B1025" s="1541" t="s">
        <v>2556</v>
      </c>
      <c r="C1025" s="1541" t="s">
        <v>2557</v>
      </c>
      <c r="D1025" s="1543" t="s">
        <v>26</v>
      </c>
      <c r="E1025" s="1539" t="s">
        <v>2173</v>
      </c>
      <c r="F1025" s="839" t="s">
        <v>2264</v>
      </c>
      <c r="G1025" s="1543" t="s">
        <v>1145</v>
      </c>
      <c r="H1025" s="1541" t="s">
        <v>2244</v>
      </c>
      <c r="I1025" s="846"/>
      <c r="J1025" s="815">
        <v>116</v>
      </c>
      <c r="K1025" s="815"/>
      <c r="L1025" s="815"/>
      <c r="M1025" s="150"/>
      <c r="N1025" s="1"/>
    </row>
    <row r="1026" spans="1:17" s="13" customFormat="1" ht="28.5" customHeight="1" x14ac:dyDescent="0.2">
      <c r="A1026" s="1526"/>
      <c r="B1026" s="1547"/>
      <c r="C1026" s="1547"/>
      <c r="D1026" s="1548"/>
      <c r="E1026" s="1554"/>
      <c r="F1026" s="806" t="s">
        <v>2265</v>
      </c>
      <c r="G1026" s="1548"/>
      <c r="H1026" s="1547"/>
      <c r="I1026" s="858"/>
      <c r="J1026" s="815"/>
      <c r="K1026" s="815"/>
      <c r="L1026" s="815"/>
      <c r="M1026" s="150"/>
      <c r="N1026" s="1"/>
    </row>
    <row r="1027" spans="1:17" s="13" customFormat="1" ht="28.5" customHeight="1" x14ac:dyDescent="0.2">
      <c r="A1027" s="1526"/>
      <c r="B1027" s="1542"/>
      <c r="C1027" s="1542"/>
      <c r="D1027" s="1544"/>
      <c r="E1027" s="1540"/>
      <c r="F1027" s="806" t="s">
        <v>2141</v>
      </c>
      <c r="G1027" s="1544"/>
      <c r="H1027" s="1542"/>
      <c r="I1027" s="847"/>
      <c r="J1027" s="815"/>
      <c r="K1027" s="815"/>
      <c r="L1027" s="815"/>
      <c r="M1027" s="150"/>
      <c r="N1027" s="1"/>
    </row>
    <row r="1028" spans="1:17" s="13" customFormat="1" ht="28.5" customHeight="1" x14ac:dyDescent="0.2">
      <c r="A1028" s="1526"/>
      <c r="B1028" s="1561" t="s">
        <v>336</v>
      </c>
      <c r="C1028" s="1561" t="s">
        <v>337</v>
      </c>
      <c r="D1028" s="1543" t="s">
        <v>46</v>
      </c>
      <c r="E1028" s="1539" t="s">
        <v>328</v>
      </c>
      <c r="F1028" s="806" t="s">
        <v>2264</v>
      </c>
      <c r="G1028" s="1564" t="s">
        <v>2558</v>
      </c>
      <c r="H1028" s="1541" t="s">
        <v>1338</v>
      </c>
      <c r="I1028" s="846"/>
      <c r="J1028" s="815"/>
      <c r="K1028" s="815"/>
      <c r="L1028" s="815"/>
      <c r="M1028" s="157"/>
      <c r="N1028" s="1"/>
    </row>
    <row r="1029" spans="1:17" s="13" customFormat="1" ht="28.5" customHeight="1" x14ac:dyDescent="0.2">
      <c r="A1029" s="1526"/>
      <c r="B1029" s="1563"/>
      <c r="C1029" s="1563"/>
      <c r="D1029" s="1548"/>
      <c r="E1029" s="1554"/>
      <c r="F1029" s="806" t="s">
        <v>2265</v>
      </c>
      <c r="G1029" s="1565"/>
      <c r="H1029" s="1547"/>
      <c r="I1029" s="858"/>
      <c r="J1029" s="815"/>
      <c r="K1029" s="815"/>
      <c r="L1029" s="815"/>
      <c r="M1029" s="157"/>
      <c r="N1029" s="1"/>
    </row>
    <row r="1030" spans="1:17" s="13" customFormat="1" ht="28.5" customHeight="1" x14ac:dyDescent="0.2">
      <c r="A1030" s="1526"/>
      <c r="B1030" s="1562"/>
      <c r="C1030" s="1562"/>
      <c r="D1030" s="1544"/>
      <c r="E1030" s="1540"/>
      <c r="F1030" s="806" t="s">
        <v>2141</v>
      </c>
      <c r="G1030" s="1566"/>
      <c r="H1030" s="1542"/>
      <c r="I1030" s="847"/>
      <c r="J1030" s="815"/>
      <c r="K1030" s="815"/>
      <c r="L1030" s="815"/>
      <c r="M1030" s="157"/>
      <c r="N1030" s="1"/>
    </row>
    <row r="1031" spans="1:17" s="13" customFormat="1" ht="25.5" customHeight="1" x14ac:dyDescent="0.2">
      <c r="A1031" s="1526"/>
      <c r="B1031" s="859" t="s">
        <v>2559</v>
      </c>
      <c r="C1031" s="859" t="s">
        <v>2560</v>
      </c>
      <c r="D1031" s="850" t="s">
        <v>329</v>
      </c>
      <c r="E1031" s="846" t="s">
        <v>328</v>
      </c>
      <c r="F1031" s="806" t="s">
        <v>2421</v>
      </c>
      <c r="G1031" s="861" t="s">
        <v>1200</v>
      </c>
      <c r="H1031" s="849" t="s">
        <v>2561</v>
      </c>
      <c r="I1031" s="847"/>
      <c r="J1031" s="815"/>
      <c r="K1031" s="815"/>
      <c r="L1031" s="815"/>
      <c r="M1031" s="157"/>
      <c r="N1031" s="1"/>
    </row>
    <row r="1032" spans="1:17" s="13" customFormat="1" ht="25.5" customHeight="1" x14ac:dyDescent="0.2">
      <c r="A1032" s="1526"/>
      <c r="B1032" s="859" t="s">
        <v>2562</v>
      </c>
      <c r="C1032" s="158" t="s">
        <v>2563</v>
      </c>
      <c r="D1032" s="850" t="s">
        <v>46</v>
      </c>
      <c r="E1032" s="846" t="s">
        <v>328</v>
      </c>
      <c r="F1032" s="806" t="s">
        <v>2421</v>
      </c>
      <c r="G1032" s="861" t="s">
        <v>1200</v>
      </c>
      <c r="H1032" s="849" t="s">
        <v>2564</v>
      </c>
      <c r="I1032" s="847"/>
      <c r="J1032" s="815"/>
      <c r="K1032" s="815"/>
      <c r="L1032" s="815"/>
      <c r="M1032" s="157"/>
      <c r="N1032" s="1"/>
    </row>
    <row r="1033" spans="1:17" s="13" customFormat="1" ht="24.75" customHeight="1" x14ac:dyDescent="0.2">
      <c r="A1033" s="1526"/>
      <c r="B1033" s="1561" t="s">
        <v>2565</v>
      </c>
      <c r="C1033" s="1561" t="s">
        <v>2566</v>
      </c>
      <c r="D1033" s="1543" t="s">
        <v>46</v>
      </c>
      <c r="E1033" s="1539" t="s">
        <v>328</v>
      </c>
      <c r="F1033" s="820" t="s">
        <v>2567</v>
      </c>
      <c r="G1033" s="1543" t="s">
        <v>1155</v>
      </c>
      <c r="H1033" s="1541" t="s">
        <v>2568</v>
      </c>
      <c r="I1033" s="802">
        <v>2018</v>
      </c>
      <c r="J1033" s="815"/>
      <c r="K1033" s="815"/>
      <c r="L1033" s="815"/>
      <c r="M1033" s="157"/>
      <c r="N1033" s="1"/>
      <c r="O1033" s="806" t="s">
        <v>2421</v>
      </c>
      <c r="P1033" s="861" t="s">
        <v>1200</v>
      </c>
      <c r="Q1033" s="849" t="s">
        <v>2569</v>
      </c>
    </row>
    <row r="1034" spans="1:17" s="13" customFormat="1" ht="24.75" customHeight="1" x14ac:dyDescent="0.2">
      <c r="A1034" s="1526"/>
      <c r="B1034" s="1562"/>
      <c r="C1034" s="1562"/>
      <c r="D1034" s="1544"/>
      <c r="E1034" s="1540"/>
      <c r="F1034" s="820" t="s">
        <v>1117</v>
      </c>
      <c r="G1034" s="1544"/>
      <c r="H1034" s="1542"/>
      <c r="I1034" s="802"/>
      <c r="J1034" s="815"/>
      <c r="K1034" s="815"/>
      <c r="L1034" s="815"/>
      <c r="M1034" s="157"/>
      <c r="N1034" s="1"/>
      <c r="O1034" s="830"/>
      <c r="P1034" s="827"/>
      <c r="Q1034" s="830"/>
    </row>
    <row r="1035" spans="1:17" s="13" customFormat="1" ht="51" customHeight="1" x14ac:dyDescent="0.2">
      <c r="A1035" s="1526"/>
      <c r="B1035" s="860" t="s">
        <v>2570</v>
      </c>
      <c r="C1035" s="839" t="s">
        <v>2571</v>
      </c>
      <c r="D1035" s="801" t="s">
        <v>44</v>
      </c>
      <c r="E1035" s="802" t="s">
        <v>22</v>
      </c>
      <c r="F1035" s="806" t="s">
        <v>2519</v>
      </c>
      <c r="G1035" s="801" t="s">
        <v>1257</v>
      </c>
      <c r="H1035" s="839" t="s">
        <v>2572</v>
      </c>
      <c r="I1035" s="802">
        <v>2018</v>
      </c>
      <c r="J1035" s="815"/>
      <c r="K1035" s="815"/>
      <c r="L1035" s="815"/>
      <c r="M1035" s="157"/>
      <c r="N1035" s="1"/>
      <c r="O1035" s="830"/>
      <c r="P1035" s="827"/>
      <c r="Q1035" s="830"/>
    </row>
    <row r="1036" spans="1:17" s="13" customFormat="1" ht="30" customHeight="1" x14ac:dyDescent="0.2">
      <c r="A1036" s="1526"/>
      <c r="B1036" s="1561" t="s">
        <v>2573</v>
      </c>
      <c r="C1036" s="1541" t="s">
        <v>2574</v>
      </c>
      <c r="D1036" s="1543" t="s">
        <v>46</v>
      </c>
      <c r="E1036" s="1539" t="s">
        <v>328</v>
      </c>
      <c r="F1036" s="806" t="s">
        <v>1116</v>
      </c>
      <c r="G1036" s="1543" t="s">
        <v>1271</v>
      </c>
      <c r="H1036" s="1541" t="s">
        <v>2244</v>
      </c>
      <c r="I1036" s="846"/>
      <c r="J1036" s="815"/>
      <c r="K1036" s="815"/>
      <c r="L1036" s="815"/>
      <c r="M1036" s="157"/>
      <c r="N1036" s="1"/>
      <c r="O1036" s="830"/>
      <c r="P1036" s="827"/>
      <c r="Q1036" s="830"/>
    </row>
    <row r="1037" spans="1:17" s="13" customFormat="1" ht="30" customHeight="1" x14ac:dyDescent="0.2">
      <c r="A1037" s="1526"/>
      <c r="B1037" s="1562"/>
      <c r="C1037" s="1542"/>
      <c r="D1037" s="1544"/>
      <c r="E1037" s="1540"/>
      <c r="F1037" s="806" t="s">
        <v>1117</v>
      </c>
      <c r="G1037" s="1544"/>
      <c r="H1037" s="1542"/>
      <c r="I1037" s="846"/>
      <c r="J1037" s="815"/>
      <c r="K1037" s="815"/>
      <c r="L1037" s="815"/>
      <c r="M1037" s="157"/>
      <c r="N1037" s="1"/>
      <c r="O1037" s="830"/>
      <c r="P1037" s="827"/>
      <c r="Q1037" s="830"/>
    </row>
    <row r="1038" spans="1:17" s="13" customFormat="1" ht="51" customHeight="1" x14ac:dyDescent="0.2">
      <c r="A1038" s="1526"/>
      <c r="B1038" s="805" t="s">
        <v>486</v>
      </c>
      <c r="C1038" s="839" t="s">
        <v>2575</v>
      </c>
      <c r="D1038" s="801" t="s">
        <v>46</v>
      </c>
      <c r="E1038" s="802" t="s">
        <v>50</v>
      </c>
      <c r="F1038" s="806" t="s">
        <v>2479</v>
      </c>
      <c r="G1038" s="801" t="s">
        <v>2576</v>
      </c>
      <c r="H1038" s="862" t="s">
        <v>2520</v>
      </c>
      <c r="I1038" s="846"/>
      <c r="J1038" s="815"/>
      <c r="K1038" s="815"/>
      <c r="L1038" s="815"/>
      <c r="M1038" s="157"/>
      <c r="N1038" s="1"/>
      <c r="O1038" s="830"/>
      <c r="P1038" s="827"/>
      <c r="Q1038" s="830"/>
    </row>
    <row r="1039" spans="1:17" s="13" customFormat="1" ht="51" customHeight="1" x14ac:dyDescent="0.2">
      <c r="A1039" s="1526"/>
      <c r="B1039" s="805" t="s">
        <v>2577</v>
      </c>
      <c r="C1039" s="839" t="s">
        <v>2578</v>
      </c>
      <c r="D1039" s="801" t="s">
        <v>46</v>
      </c>
      <c r="E1039" s="802" t="s">
        <v>50</v>
      </c>
      <c r="F1039" s="806" t="s">
        <v>2479</v>
      </c>
      <c r="G1039" s="801" t="s">
        <v>2576</v>
      </c>
      <c r="H1039" s="862" t="s">
        <v>2520</v>
      </c>
      <c r="I1039" s="846"/>
      <c r="J1039" s="815"/>
      <c r="K1039" s="815"/>
      <c r="L1039" s="815"/>
      <c r="M1039" s="157"/>
      <c r="N1039" s="1"/>
      <c r="O1039" s="830"/>
      <c r="P1039" s="827"/>
      <c r="Q1039" s="830"/>
    </row>
    <row r="1040" spans="1:17" s="13" customFormat="1" ht="51" customHeight="1" x14ac:dyDescent="0.2">
      <c r="A1040" s="1526"/>
      <c r="B1040" s="805" t="s">
        <v>487</v>
      </c>
      <c r="C1040" s="839" t="s">
        <v>2579</v>
      </c>
      <c r="D1040" s="801" t="s">
        <v>46</v>
      </c>
      <c r="E1040" s="802" t="s">
        <v>50</v>
      </c>
      <c r="F1040" s="806" t="s">
        <v>2479</v>
      </c>
      <c r="G1040" s="801" t="s">
        <v>2576</v>
      </c>
      <c r="H1040" s="862" t="s">
        <v>2520</v>
      </c>
      <c r="I1040" s="846"/>
      <c r="J1040" s="815"/>
      <c r="K1040" s="815"/>
      <c r="L1040" s="815"/>
      <c r="M1040" s="157"/>
      <c r="N1040" s="1"/>
      <c r="O1040" s="830"/>
      <c r="P1040" s="827"/>
      <c r="Q1040" s="830"/>
    </row>
    <row r="1041" spans="1:17" s="13" customFormat="1" ht="51" customHeight="1" x14ac:dyDescent="0.2">
      <c r="A1041" s="1526"/>
      <c r="B1041" s="805" t="s">
        <v>2580</v>
      </c>
      <c r="C1041" s="839" t="s">
        <v>2581</v>
      </c>
      <c r="D1041" s="801" t="s">
        <v>46</v>
      </c>
      <c r="E1041" s="802" t="s">
        <v>50</v>
      </c>
      <c r="F1041" s="806" t="s">
        <v>2479</v>
      </c>
      <c r="G1041" s="801" t="s">
        <v>2576</v>
      </c>
      <c r="H1041" s="862" t="s">
        <v>2582</v>
      </c>
      <c r="I1041" s="846"/>
      <c r="J1041" s="815"/>
      <c r="K1041" s="815"/>
      <c r="L1041" s="815"/>
      <c r="M1041" s="157"/>
      <c r="N1041" s="1"/>
      <c r="O1041" s="830"/>
      <c r="P1041" s="827"/>
      <c r="Q1041" s="830"/>
    </row>
    <row r="1042" spans="1:17" s="13" customFormat="1" ht="51" customHeight="1" x14ac:dyDescent="0.2">
      <c r="A1042" s="1526"/>
      <c r="B1042" s="805" t="s">
        <v>2583</v>
      </c>
      <c r="C1042" s="839" t="s">
        <v>2584</v>
      </c>
      <c r="D1042" s="801" t="s">
        <v>46</v>
      </c>
      <c r="E1042" s="802" t="s">
        <v>50</v>
      </c>
      <c r="F1042" s="806" t="s">
        <v>2479</v>
      </c>
      <c r="G1042" s="801" t="s">
        <v>2576</v>
      </c>
      <c r="H1042" s="862" t="s">
        <v>2520</v>
      </c>
      <c r="I1042" s="846"/>
      <c r="J1042" s="815"/>
      <c r="K1042" s="815"/>
      <c r="L1042" s="815"/>
      <c r="M1042" s="157"/>
      <c r="N1042" s="1"/>
      <c r="O1042" s="830"/>
      <c r="P1042" s="827"/>
      <c r="Q1042" s="830"/>
    </row>
    <row r="1043" spans="1:17" s="13" customFormat="1" ht="51" customHeight="1" x14ac:dyDescent="0.2">
      <c r="A1043" s="1526"/>
      <c r="B1043" s="805" t="s">
        <v>2585</v>
      </c>
      <c r="C1043" s="839" t="s">
        <v>2586</v>
      </c>
      <c r="D1043" s="801" t="s">
        <v>46</v>
      </c>
      <c r="E1043" s="802" t="s">
        <v>50</v>
      </c>
      <c r="F1043" s="806" t="s">
        <v>2479</v>
      </c>
      <c r="G1043" s="801" t="s">
        <v>2576</v>
      </c>
      <c r="H1043" s="862" t="s">
        <v>2587</v>
      </c>
      <c r="I1043" s="846"/>
      <c r="J1043" s="815"/>
      <c r="K1043" s="815"/>
      <c r="L1043" s="815"/>
      <c r="M1043" s="157"/>
      <c r="N1043" s="1"/>
      <c r="O1043" s="830"/>
      <c r="P1043" s="827"/>
      <c r="Q1043" s="830"/>
    </row>
    <row r="1044" spans="1:17" s="13" customFormat="1" ht="47.25" customHeight="1" x14ac:dyDescent="0.2">
      <c r="A1044" s="1526"/>
      <c r="B1044" s="805" t="s">
        <v>2588</v>
      </c>
      <c r="C1044" s="839" t="s">
        <v>2589</v>
      </c>
      <c r="D1044" s="801" t="s">
        <v>46</v>
      </c>
      <c r="E1044" s="802" t="s">
        <v>50</v>
      </c>
      <c r="F1044" s="806" t="s">
        <v>2479</v>
      </c>
      <c r="G1044" s="801" t="s">
        <v>2576</v>
      </c>
      <c r="H1044" s="862" t="s">
        <v>2582</v>
      </c>
      <c r="I1044" s="846"/>
      <c r="J1044" s="815"/>
      <c r="K1044" s="815"/>
      <c r="L1044" s="815"/>
      <c r="M1044" s="157"/>
      <c r="N1044" s="1"/>
      <c r="O1044" s="830"/>
      <c r="P1044" s="827"/>
      <c r="Q1044" s="830"/>
    </row>
    <row r="1045" spans="1:17" s="13" customFormat="1" ht="47.25" customHeight="1" x14ac:dyDescent="0.2">
      <c r="A1045" s="1553"/>
      <c r="B1045" s="805" t="s">
        <v>2590</v>
      </c>
      <c r="C1045" s="839" t="s">
        <v>2591</v>
      </c>
      <c r="D1045" s="801" t="s">
        <v>46</v>
      </c>
      <c r="E1045" s="802" t="s">
        <v>50</v>
      </c>
      <c r="F1045" s="806" t="s">
        <v>2479</v>
      </c>
      <c r="G1045" s="801" t="s">
        <v>2576</v>
      </c>
      <c r="H1045" s="862" t="s">
        <v>2520</v>
      </c>
      <c r="I1045" s="846"/>
      <c r="J1045" s="815"/>
      <c r="K1045" s="815"/>
      <c r="L1045" s="815"/>
      <c r="M1045" s="157"/>
      <c r="N1045" s="1"/>
      <c r="O1045" s="830"/>
      <c r="P1045" s="827"/>
      <c r="Q1045" s="830"/>
    </row>
    <row r="1046" spans="1:17" ht="36" customHeight="1" x14ac:dyDescent="0.2">
      <c r="A1046" s="1541" t="s">
        <v>94</v>
      </c>
      <c r="B1046" s="1541" t="s">
        <v>2592</v>
      </c>
      <c r="C1046" s="1541" t="s">
        <v>2593</v>
      </c>
      <c r="D1046" s="1543" t="s">
        <v>21</v>
      </c>
      <c r="E1046" s="1569" t="s">
        <v>42</v>
      </c>
      <c r="F1046" s="820" t="s">
        <v>2264</v>
      </c>
      <c r="G1046" s="821" t="s">
        <v>1159</v>
      </c>
      <c r="H1046" s="1549" t="s">
        <v>2594</v>
      </c>
      <c r="I1046" s="863"/>
      <c r="J1046" s="815">
        <f>12352-767</f>
        <v>11585</v>
      </c>
      <c r="K1046" s="815">
        <v>40000</v>
      </c>
      <c r="L1046" s="815">
        <v>40000</v>
      </c>
      <c r="M1046" s="159"/>
      <c r="N1046" s="13" t="s">
        <v>1411</v>
      </c>
      <c r="O1046" s="12"/>
    </row>
    <row r="1047" spans="1:17" ht="22.5" customHeight="1" x14ac:dyDescent="0.2">
      <c r="A1047" s="1547"/>
      <c r="B1047" s="1547"/>
      <c r="C1047" s="1547"/>
      <c r="D1047" s="1548"/>
      <c r="E1047" s="1570"/>
      <c r="F1047" s="820" t="s">
        <v>2265</v>
      </c>
      <c r="G1047" s="821" t="s">
        <v>2595</v>
      </c>
      <c r="H1047" s="1572"/>
      <c r="I1047" s="864"/>
      <c r="J1047" s="815"/>
      <c r="K1047" s="815"/>
      <c r="L1047" s="815"/>
      <c r="M1047" s="159"/>
      <c r="N1047" s="13"/>
      <c r="O1047" s="12"/>
    </row>
    <row r="1048" spans="1:17" ht="22.5" customHeight="1" x14ac:dyDescent="0.2">
      <c r="A1048" s="1547"/>
      <c r="B1048" s="1542"/>
      <c r="C1048" s="1542"/>
      <c r="D1048" s="1544"/>
      <c r="E1048" s="1571"/>
      <c r="F1048" s="820" t="s">
        <v>2141</v>
      </c>
      <c r="G1048" s="821" t="s">
        <v>1200</v>
      </c>
      <c r="H1048" s="1550"/>
      <c r="I1048" s="865"/>
      <c r="J1048" s="815"/>
      <c r="K1048" s="815"/>
      <c r="L1048" s="815"/>
      <c r="M1048" s="159"/>
      <c r="N1048" s="13"/>
      <c r="O1048" s="12"/>
    </row>
    <row r="1049" spans="1:17" ht="30" customHeight="1" x14ac:dyDescent="0.2">
      <c r="A1049" s="1547"/>
      <c r="B1049" s="1541" t="s">
        <v>1213</v>
      </c>
      <c r="C1049" s="1573" t="s">
        <v>1214</v>
      </c>
      <c r="D1049" s="1543" t="s">
        <v>21</v>
      </c>
      <c r="E1049" s="1569" t="s">
        <v>42</v>
      </c>
      <c r="F1049" s="1467" t="s">
        <v>1636</v>
      </c>
      <c r="G1049" s="1468" t="s">
        <v>1227</v>
      </c>
      <c r="H1049" s="1567" t="s">
        <v>2596</v>
      </c>
      <c r="I1049" s="802">
        <v>2018</v>
      </c>
      <c r="J1049" s="815">
        <v>5206.4549999999999</v>
      </c>
      <c r="K1049" s="815"/>
      <c r="L1049" s="815"/>
      <c r="M1049" s="159"/>
      <c r="N1049" s="13" t="s">
        <v>1411</v>
      </c>
      <c r="O1049" s="839" t="s">
        <v>2502</v>
      </c>
      <c r="P1049" s="1543" t="s">
        <v>1200</v>
      </c>
      <c r="Q1049" s="1549" t="s">
        <v>1527</v>
      </c>
    </row>
    <row r="1050" spans="1:17" ht="30" customHeight="1" x14ac:dyDescent="0.2">
      <c r="A1050" s="1547"/>
      <c r="B1050" s="1547"/>
      <c r="C1050" s="1574"/>
      <c r="D1050" s="1548"/>
      <c r="E1050" s="1570"/>
      <c r="F1050" s="1467"/>
      <c r="G1050" s="1468"/>
      <c r="H1050" s="1568"/>
      <c r="I1050" s="802"/>
      <c r="J1050" s="815"/>
      <c r="K1050" s="815"/>
      <c r="L1050" s="815"/>
      <c r="M1050" s="159"/>
      <c r="N1050" s="13"/>
      <c r="O1050" s="806" t="s">
        <v>2503</v>
      </c>
      <c r="P1050" s="1544"/>
      <c r="Q1050" s="1550"/>
    </row>
    <row r="1051" spans="1:17" ht="27" customHeight="1" x14ac:dyDescent="0.2">
      <c r="A1051" s="1547"/>
      <c r="B1051" s="1541" t="s">
        <v>2597</v>
      </c>
      <c r="C1051" s="1541" t="s">
        <v>2598</v>
      </c>
      <c r="D1051" s="1543" t="s">
        <v>21</v>
      </c>
      <c r="E1051" s="1569" t="s">
        <v>42</v>
      </c>
      <c r="F1051" s="1467" t="s">
        <v>1636</v>
      </c>
      <c r="G1051" s="1468" t="s">
        <v>1271</v>
      </c>
      <c r="H1051" s="1541" t="s">
        <v>2596</v>
      </c>
      <c r="I1051" s="846">
        <v>2018</v>
      </c>
      <c r="J1051" s="815">
        <v>3700</v>
      </c>
      <c r="K1051" s="815">
        <v>5615.4</v>
      </c>
      <c r="L1051" s="815"/>
      <c r="M1051" s="159"/>
      <c r="N1051" s="13" t="s">
        <v>1411</v>
      </c>
      <c r="O1051" s="839" t="s">
        <v>2502</v>
      </c>
      <c r="P1051" s="1543" t="s">
        <v>1200</v>
      </c>
      <c r="Q1051" s="1549" t="s">
        <v>1506</v>
      </c>
    </row>
    <row r="1052" spans="1:17" ht="36.75" customHeight="1" x14ac:dyDescent="0.2">
      <c r="A1052" s="1547"/>
      <c r="B1052" s="1547"/>
      <c r="C1052" s="1547"/>
      <c r="D1052" s="1548"/>
      <c r="E1052" s="1570"/>
      <c r="F1052" s="1467"/>
      <c r="G1052" s="1468"/>
      <c r="H1052" s="1557"/>
      <c r="I1052" s="847"/>
      <c r="J1052" s="815"/>
      <c r="K1052" s="815"/>
      <c r="L1052" s="815"/>
      <c r="M1052" s="159"/>
      <c r="N1052" s="13"/>
      <c r="O1052" s="806" t="s">
        <v>2503</v>
      </c>
      <c r="P1052" s="1544"/>
      <c r="Q1052" s="1550"/>
    </row>
    <row r="1053" spans="1:17" ht="28.5" customHeight="1" x14ac:dyDescent="0.2">
      <c r="A1053" s="1547"/>
      <c r="B1053" s="1541" t="s">
        <v>2599</v>
      </c>
      <c r="C1053" s="1541" t="s">
        <v>2600</v>
      </c>
      <c r="D1053" s="1543" t="s">
        <v>21</v>
      </c>
      <c r="E1053" s="1569" t="s">
        <v>42</v>
      </c>
      <c r="F1053" s="1467" t="s">
        <v>1636</v>
      </c>
      <c r="G1053" s="1468" t="s">
        <v>1224</v>
      </c>
      <c r="H1053" s="1541" t="s">
        <v>1436</v>
      </c>
      <c r="I1053" s="846">
        <v>2018</v>
      </c>
      <c r="J1053" s="815">
        <v>4555.598</v>
      </c>
      <c r="K1053" s="815"/>
      <c r="L1053" s="815"/>
      <c r="M1053" s="159"/>
      <c r="N1053" s="13" t="s">
        <v>1411</v>
      </c>
      <c r="O1053" s="839" t="s">
        <v>2502</v>
      </c>
      <c r="P1053" s="1543" t="s">
        <v>1200</v>
      </c>
      <c r="Q1053" s="1549" t="s">
        <v>1506</v>
      </c>
    </row>
    <row r="1054" spans="1:17" ht="36.75" customHeight="1" x14ac:dyDescent="0.2">
      <c r="A1054" s="1547"/>
      <c r="B1054" s="1547"/>
      <c r="C1054" s="1547"/>
      <c r="D1054" s="1548"/>
      <c r="E1054" s="1570"/>
      <c r="F1054" s="1467"/>
      <c r="G1054" s="1468"/>
      <c r="H1054" s="1557"/>
      <c r="I1054" s="847"/>
      <c r="J1054" s="815"/>
      <c r="K1054" s="815"/>
      <c r="L1054" s="815"/>
      <c r="M1054" s="159"/>
      <c r="N1054" s="13"/>
      <c r="O1054" s="806" t="s">
        <v>2503</v>
      </c>
      <c r="P1054" s="1544"/>
      <c r="Q1054" s="1550"/>
    </row>
    <row r="1055" spans="1:17" ht="23.25" customHeight="1" x14ac:dyDescent="0.2">
      <c r="A1055" s="1547"/>
      <c r="B1055" s="1541" t="s">
        <v>2601</v>
      </c>
      <c r="C1055" s="1541" t="s">
        <v>2602</v>
      </c>
      <c r="D1055" s="1543" t="s">
        <v>21</v>
      </c>
      <c r="E1055" s="1569" t="s">
        <v>42</v>
      </c>
      <c r="F1055" s="1467" t="s">
        <v>1636</v>
      </c>
      <c r="G1055" s="1468" t="s">
        <v>1224</v>
      </c>
      <c r="H1055" s="1541" t="s">
        <v>1436</v>
      </c>
      <c r="I1055" s="846">
        <v>2018</v>
      </c>
      <c r="J1055" s="815">
        <v>5981.7</v>
      </c>
      <c r="K1055" s="815"/>
      <c r="L1055" s="815"/>
      <c r="M1055" s="159"/>
      <c r="N1055" s="13" t="s">
        <v>1411</v>
      </c>
      <c r="O1055" s="839" t="s">
        <v>2502</v>
      </c>
      <c r="P1055" s="1543" t="s">
        <v>1200</v>
      </c>
      <c r="Q1055" s="1549" t="s">
        <v>2603</v>
      </c>
    </row>
    <row r="1056" spans="1:17" ht="23.25" customHeight="1" x14ac:dyDescent="0.2">
      <c r="A1056" s="1547"/>
      <c r="B1056" s="1547"/>
      <c r="C1056" s="1547"/>
      <c r="D1056" s="1548"/>
      <c r="E1056" s="1570"/>
      <c r="F1056" s="1467"/>
      <c r="G1056" s="1468"/>
      <c r="H1056" s="1542"/>
      <c r="I1056" s="847"/>
      <c r="J1056" s="815"/>
      <c r="K1056" s="815"/>
      <c r="L1056" s="815"/>
      <c r="M1056" s="159"/>
      <c r="N1056" s="13"/>
      <c r="O1056" s="806" t="s">
        <v>2503</v>
      </c>
      <c r="P1056" s="1544"/>
      <c r="Q1056" s="1550"/>
    </row>
    <row r="1057" spans="1:20" ht="29.25" customHeight="1" x14ac:dyDescent="0.2">
      <c r="A1057" s="1547"/>
      <c r="B1057" s="1541" t="s">
        <v>1215</v>
      </c>
      <c r="C1057" s="1541" t="s">
        <v>1216</v>
      </c>
      <c r="D1057" s="1543" t="s">
        <v>21</v>
      </c>
      <c r="E1057" s="1569" t="s">
        <v>42</v>
      </c>
      <c r="F1057" s="1530" t="s">
        <v>1636</v>
      </c>
      <c r="G1057" s="1531" t="s">
        <v>1200</v>
      </c>
      <c r="H1057" s="1541" t="s">
        <v>2596</v>
      </c>
      <c r="I1057" s="846">
        <v>2018</v>
      </c>
      <c r="J1057" s="815">
        <v>4678.6289999999999</v>
      </c>
      <c r="K1057" s="815"/>
      <c r="L1057" s="815"/>
      <c r="M1057" s="159">
        <v>42107.663999999997</v>
      </c>
      <c r="N1057" s="13" t="s">
        <v>1411</v>
      </c>
      <c r="O1057" s="839" t="s">
        <v>2502</v>
      </c>
      <c r="P1057" s="1543" t="s">
        <v>1200</v>
      </c>
      <c r="Q1057" s="1549" t="s">
        <v>2603</v>
      </c>
      <c r="R1057" s="1575" t="s">
        <v>1636</v>
      </c>
      <c r="S1057" s="1468" t="s">
        <v>1227</v>
      </c>
      <c r="T1057" s="1545" t="s">
        <v>2604</v>
      </c>
    </row>
    <row r="1058" spans="1:20" ht="29.25" customHeight="1" x14ac:dyDescent="0.2">
      <c r="A1058" s="1547"/>
      <c r="B1058" s="1547"/>
      <c r="C1058" s="1547"/>
      <c r="D1058" s="1548"/>
      <c r="E1058" s="1570"/>
      <c r="F1058" s="1530"/>
      <c r="G1058" s="1531"/>
      <c r="H1058" s="1542"/>
      <c r="I1058" s="847"/>
      <c r="J1058" s="815"/>
      <c r="K1058" s="815"/>
      <c r="L1058" s="815"/>
      <c r="M1058" s="159"/>
      <c r="N1058" s="13"/>
      <c r="O1058" s="806" t="s">
        <v>2503</v>
      </c>
      <c r="P1058" s="1544"/>
      <c r="Q1058" s="1550"/>
      <c r="R1058" s="1575"/>
      <c r="S1058" s="1468"/>
      <c r="T1058" s="1546"/>
    </row>
    <row r="1059" spans="1:20" ht="22.5" customHeight="1" x14ac:dyDescent="0.2">
      <c r="A1059" s="1547"/>
      <c r="B1059" s="1541" t="s">
        <v>2605</v>
      </c>
      <c r="C1059" s="1541" t="s">
        <v>2606</v>
      </c>
      <c r="D1059" s="1543" t="s">
        <v>21</v>
      </c>
      <c r="E1059" s="1469" t="s">
        <v>42</v>
      </c>
      <c r="F1059" s="1467" t="s">
        <v>1636</v>
      </c>
      <c r="G1059" s="1468" t="s">
        <v>1225</v>
      </c>
      <c r="H1059" s="1541" t="s">
        <v>1436</v>
      </c>
      <c r="I1059" s="846">
        <v>2018</v>
      </c>
      <c r="J1059" s="815">
        <f>1534-767</f>
        <v>767</v>
      </c>
      <c r="K1059" s="815"/>
      <c r="L1059" s="815"/>
      <c r="M1059" s="159"/>
      <c r="N1059" s="13" t="s">
        <v>1411</v>
      </c>
      <c r="O1059" s="820" t="s">
        <v>2264</v>
      </c>
      <c r="P1059" s="821" t="s">
        <v>1159</v>
      </c>
      <c r="Q1059" s="1549" t="s">
        <v>2244</v>
      </c>
    </row>
    <row r="1060" spans="1:20" ht="22.5" customHeight="1" x14ac:dyDescent="0.2">
      <c r="A1060" s="1547"/>
      <c r="B1060" s="1547"/>
      <c r="C1060" s="1547"/>
      <c r="D1060" s="1548"/>
      <c r="E1060" s="1469"/>
      <c r="F1060" s="1467"/>
      <c r="G1060" s="1468"/>
      <c r="H1060" s="1547"/>
      <c r="I1060" s="858"/>
      <c r="J1060" s="815"/>
      <c r="K1060" s="815"/>
      <c r="L1060" s="815"/>
      <c r="M1060" s="159"/>
      <c r="N1060" s="13"/>
      <c r="O1060" s="820" t="s">
        <v>2265</v>
      </c>
      <c r="P1060" s="821" t="s">
        <v>2159</v>
      </c>
      <c r="Q1060" s="1572"/>
    </row>
    <row r="1061" spans="1:20" ht="22.5" customHeight="1" x14ac:dyDescent="0.2">
      <c r="A1061" s="1547"/>
      <c r="B1061" s="1542"/>
      <c r="C1061" s="1542"/>
      <c r="D1061" s="1544"/>
      <c r="E1061" s="1469"/>
      <c r="F1061" s="1467"/>
      <c r="G1061" s="1468"/>
      <c r="H1061" s="1542"/>
      <c r="I1061" s="847"/>
      <c r="J1061" s="815"/>
      <c r="K1061" s="815"/>
      <c r="L1061" s="815"/>
      <c r="M1061" s="159"/>
      <c r="N1061" s="13"/>
      <c r="O1061" s="820" t="s">
        <v>2141</v>
      </c>
      <c r="P1061" s="821" t="s">
        <v>2164</v>
      </c>
      <c r="Q1061" s="1550"/>
    </row>
    <row r="1062" spans="1:20" ht="22.5" customHeight="1" x14ac:dyDescent="0.2">
      <c r="A1062" s="1547"/>
      <c r="B1062" s="1541" t="s">
        <v>2607</v>
      </c>
      <c r="C1062" s="1541" t="s">
        <v>2608</v>
      </c>
      <c r="D1062" s="1539" t="s">
        <v>21</v>
      </c>
      <c r="E1062" s="1539" t="s">
        <v>42</v>
      </c>
      <c r="F1062" s="839" t="s">
        <v>2264</v>
      </c>
      <c r="G1062" s="801" t="s">
        <v>2167</v>
      </c>
      <c r="H1062" s="1541" t="s">
        <v>2199</v>
      </c>
      <c r="I1062" s="846"/>
      <c r="J1062" s="815">
        <v>2400</v>
      </c>
      <c r="K1062" s="815"/>
      <c r="L1062" s="815"/>
      <c r="M1062" s="159"/>
      <c r="N1062" s="13" t="s">
        <v>1411</v>
      </c>
    </row>
    <row r="1063" spans="1:20" ht="22.5" customHeight="1" x14ac:dyDescent="0.2">
      <c r="A1063" s="1547"/>
      <c r="B1063" s="1547"/>
      <c r="C1063" s="1547"/>
      <c r="D1063" s="1554"/>
      <c r="E1063" s="1554"/>
      <c r="F1063" s="806" t="s">
        <v>2265</v>
      </c>
      <c r="G1063" s="801" t="s">
        <v>2155</v>
      </c>
      <c r="H1063" s="1547"/>
      <c r="I1063" s="858"/>
      <c r="J1063" s="815"/>
      <c r="K1063" s="815"/>
      <c r="L1063" s="815"/>
      <c r="M1063" s="159"/>
      <c r="N1063" s="13"/>
    </row>
    <row r="1064" spans="1:20" ht="22.5" customHeight="1" x14ac:dyDescent="0.2">
      <c r="A1064" s="1547"/>
      <c r="B1064" s="1542"/>
      <c r="C1064" s="1542"/>
      <c r="D1064" s="1540"/>
      <c r="E1064" s="1540"/>
      <c r="F1064" s="806" t="s">
        <v>2141</v>
      </c>
      <c r="G1064" s="801" t="s">
        <v>2164</v>
      </c>
      <c r="H1064" s="1542"/>
      <c r="I1064" s="847"/>
      <c r="J1064" s="815"/>
      <c r="K1064" s="815"/>
      <c r="L1064" s="815"/>
      <c r="M1064" s="159"/>
      <c r="N1064" s="13"/>
    </row>
    <row r="1065" spans="1:20" ht="23.25" customHeight="1" x14ac:dyDescent="0.2">
      <c r="A1065" s="1547"/>
      <c r="B1065" s="1541" t="s">
        <v>2609</v>
      </c>
      <c r="C1065" s="1541" t="s">
        <v>2610</v>
      </c>
      <c r="D1065" s="1539" t="s">
        <v>21</v>
      </c>
      <c r="E1065" s="1539" t="s">
        <v>42</v>
      </c>
      <c r="F1065" s="806" t="s">
        <v>2264</v>
      </c>
      <c r="G1065" s="801" t="s">
        <v>1159</v>
      </c>
      <c r="H1065" s="1541" t="s">
        <v>1338</v>
      </c>
      <c r="I1065" s="846"/>
      <c r="J1065" s="815">
        <v>367</v>
      </c>
      <c r="K1065" s="815"/>
      <c r="L1065" s="815"/>
      <c r="M1065" s="159"/>
      <c r="N1065" s="13" t="s">
        <v>1411</v>
      </c>
    </row>
    <row r="1066" spans="1:20" ht="22.5" customHeight="1" x14ac:dyDescent="0.2">
      <c r="A1066" s="1547"/>
      <c r="B1066" s="1547"/>
      <c r="C1066" s="1547"/>
      <c r="D1066" s="1554"/>
      <c r="E1066" s="1554"/>
      <c r="F1066" s="806" t="s">
        <v>2265</v>
      </c>
      <c r="G1066" s="801" t="s">
        <v>2611</v>
      </c>
      <c r="H1066" s="1547"/>
      <c r="I1066" s="858"/>
      <c r="J1066" s="815"/>
      <c r="K1066" s="815"/>
      <c r="L1066" s="815"/>
      <c r="M1066" s="159"/>
      <c r="N1066" s="13"/>
    </row>
    <row r="1067" spans="1:20" ht="22.5" customHeight="1" x14ac:dyDescent="0.2">
      <c r="A1067" s="1547"/>
      <c r="B1067" s="1542"/>
      <c r="C1067" s="1542"/>
      <c r="D1067" s="1540"/>
      <c r="E1067" s="1540"/>
      <c r="F1067" s="806" t="s">
        <v>2141</v>
      </c>
      <c r="G1067" s="801" t="s">
        <v>2249</v>
      </c>
      <c r="H1067" s="1542"/>
      <c r="I1067" s="847"/>
      <c r="J1067" s="815"/>
      <c r="K1067" s="815"/>
      <c r="L1067" s="815"/>
      <c r="M1067" s="159"/>
      <c r="N1067" s="13"/>
    </row>
    <row r="1068" spans="1:20" ht="22.5" customHeight="1" x14ac:dyDescent="0.2">
      <c r="A1068" s="1547"/>
      <c r="B1068" s="1541" t="s">
        <v>2612</v>
      </c>
      <c r="C1068" s="1541" t="s">
        <v>2613</v>
      </c>
      <c r="D1068" s="1539" t="s">
        <v>21</v>
      </c>
      <c r="E1068" s="1539" t="s">
        <v>42</v>
      </c>
      <c r="F1068" s="806" t="s">
        <v>2264</v>
      </c>
      <c r="G1068" s="801" t="s">
        <v>1159</v>
      </c>
      <c r="H1068" s="1541" t="s">
        <v>1575</v>
      </c>
      <c r="I1068" s="846"/>
      <c r="J1068" s="815">
        <v>1440</v>
      </c>
      <c r="K1068" s="815"/>
      <c r="L1068" s="815"/>
      <c r="M1068" s="159"/>
      <c r="N1068" s="13" t="s">
        <v>1411</v>
      </c>
    </row>
    <row r="1069" spans="1:20" ht="22.5" customHeight="1" x14ac:dyDescent="0.2">
      <c r="A1069" s="1547"/>
      <c r="B1069" s="1547"/>
      <c r="C1069" s="1547"/>
      <c r="D1069" s="1554"/>
      <c r="E1069" s="1554"/>
      <c r="F1069" s="806" t="s">
        <v>2265</v>
      </c>
      <c r="G1069" s="801" t="s">
        <v>1558</v>
      </c>
      <c r="H1069" s="1547"/>
      <c r="I1069" s="858"/>
      <c r="J1069" s="815"/>
      <c r="K1069" s="815"/>
      <c r="L1069" s="815"/>
      <c r="M1069" s="159"/>
      <c r="N1069" s="13"/>
    </row>
    <row r="1070" spans="1:20" ht="22.5" customHeight="1" x14ac:dyDescent="0.2">
      <c r="A1070" s="1547"/>
      <c r="B1070" s="1542"/>
      <c r="C1070" s="1542"/>
      <c r="D1070" s="1540"/>
      <c r="E1070" s="1540"/>
      <c r="F1070" s="806" t="s">
        <v>2141</v>
      </c>
      <c r="G1070" s="801" t="s">
        <v>1200</v>
      </c>
      <c r="H1070" s="1542"/>
      <c r="I1070" s="847"/>
      <c r="J1070" s="815"/>
      <c r="K1070" s="815"/>
      <c r="L1070" s="815"/>
      <c r="M1070" s="159"/>
      <c r="N1070" s="13"/>
    </row>
    <row r="1071" spans="1:20" s="13" customFormat="1" ht="24.75" customHeight="1" x14ac:dyDescent="0.2">
      <c r="A1071" s="1547"/>
      <c r="B1071" s="1541" t="s">
        <v>2614</v>
      </c>
      <c r="C1071" s="1541" t="s">
        <v>2615</v>
      </c>
      <c r="D1071" s="1539" t="s">
        <v>21</v>
      </c>
      <c r="E1071" s="1539" t="s">
        <v>42</v>
      </c>
      <c r="F1071" s="806" t="s">
        <v>2264</v>
      </c>
      <c r="G1071" s="801" t="s">
        <v>1159</v>
      </c>
      <c r="H1071" s="1541" t="s">
        <v>1575</v>
      </c>
      <c r="I1071" s="846"/>
      <c r="J1071" s="815">
        <v>1460</v>
      </c>
      <c r="K1071" s="815"/>
      <c r="L1071" s="815"/>
      <c r="M1071" s="159"/>
      <c r="N1071" s="13" t="s">
        <v>1411</v>
      </c>
    </row>
    <row r="1072" spans="1:20" s="13" customFormat="1" ht="24.75" customHeight="1" x14ac:dyDescent="0.2">
      <c r="A1072" s="1547"/>
      <c r="B1072" s="1547"/>
      <c r="C1072" s="1547"/>
      <c r="D1072" s="1554"/>
      <c r="E1072" s="1554"/>
      <c r="F1072" s="806" t="s">
        <v>2265</v>
      </c>
      <c r="G1072" s="801" t="s">
        <v>2003</v>
      </c>
      <c r="H1072" s="1547"/>
      <c r="I1072" s="858"/>
      <c r="J1072" s="815"/>
      <c r="K1072" s="815"/>
      <c r="L1072" s="815"/>
      <c r="M1072" s="159"/>
    </row>
    <row r="1073" spans="1:14" s="13" customFormat="1" ht="24.75" customHeight="1" x14ac:dyDescent="0.2">
      <c r="A1073" s="1547"/>
      <c r="B1073" s="1542"/>
      <c r="C1073" s="1542"/>
      <c r="D1073" s="1540"/>
      <c r="E1073" s="1540"/>
      <c r="F1073" s="806" t="s">
        <v>2141</v>
      </c>
      <c r="G1073" s="801" t="s">
        <v>1200</v>
      </c>
      <c r="H1073" s="1542"/>
      <c r="I1073" s="847"/>
      <c r="J1073" s="815"/>
      <c r="K1073" s="815"/>
      <c r="L1073" s="815"/>
      <c r="M1073" s="159"/>
    </row>
    <row r="1074" spans="1:14" s="13" customFormat="1" ht="22.5" customHeight="1" x14ac:dyDescent="0.2">
      <c r="A1074" s="1547"/>
      <c r="B1074" s="1541" t="s">
        <v>2616</v>
      </c>
      <c r="C1074" s="1541" t="s">
        <v>2617</v>
      </c>
      <c r="D1074" s="1543" t="s">
        <v>21</v>
      </c>
      <c r="E1074" s="1569" t="s">
        <v>42</v>
      </c>
      <c r="F1074" s="820" t="s">
        <v>2264</v>
      </c>
      <c r="G1074" s="821" t="s">
        <v>1159</v>
      </c>
      <c r="H1074" s="1549" t="s">
        <v>1575</v>
      </c>
      <c r="I1074" s="863"/>
      <c r="J1074" s="815">
        <v>767</v>
      </c>
      <c r="K1074" s="815"/>
      <c r="L1074" s="815"/>
      <c r="M1074" s="159"/>
      <c r="N1074" s="13" t="s">
        <v>1411</v>
      </c>
    </row>
    <row r="1075" spans="1:14" s="13" customFormat="1" ht="22.5" customHeight="1" x14ac:dyDescent="0.2">
      <c r="A1075" s="1547"/>
      <c r="B1075" s="1547"/>
      <c r="C1075" s="1547"/>
      <c r="D1075" s="1548"/>
      <c r="E1075" s="1570"/>
      <c r="F1075" s="820" t="s">
        <v>2265</v>
      </c>
      <c r="G1075" s="821" t="s">
        <v>1558</v>
      </c>
      <c r="H1075" s="1572"/>
      <c r="I1075" s="864"/>
      <c r="J1075" s="815"/>
      <c r="K1075" s="815"/>
      <c r="L1075" s="815"/>
      <c r="M1075" s="159"/>
    </row>
    <row r="1076" spans="1:14" s="13" customFormat="1" ht="22.5" customHeight="1" x14ac:dyDescent="0.2">
      <c r="A1076" s="1547"/>
      <c r="B1076" s="1542"/>
      <c r="C1076" s="1542"/>
      <c r="D1076" s="1544"/>
      <c r="E1076" s="1571"/>
      <c r="F1076" s="820" t="s">
        <v>2141</v>
      </c>
      <c r="G1076" s="821" t="s">
        <v>2249</v>
      </c>
      <c r="H1076" s="1550"/>
      <c r="I1076" s="865"/>
      <c r="J1076" s="815"/>
      <c r="K1076" s="815"/>
      <c r="L1076" s="815"/>
      <c r="M1076" s="159"/>
    </row>
    <row r="1077" spans="1:14" s="13" customFormat="1" ht="22.5" customHeight="1" x14ac:dyDescent="0.2">
      <c r="A1077" s="1547"/>
      <c r="B1077" s="1541" t="s">
        <v>2618</v>
      </c>
      <c r="C1077" s="1541" t="s">
        <v>2619</v>
      </c>
      <c r="D1077" s="1543" t="s">
        <v>21</v>
      </c>
      <c r="E1077" s="1569" t="s">
        <v>42</v>
      </c>
      <c r="F1077" s="820" t="s">
        <v>2264</v>
      </c>
      <c r="G1077" s="821" t="s">
        <v>1159</v>
      </c>
      <c r="H1077" s="1549" t="s">
        <v>1338</v>
      </c>
      <c r="I1077" s="863"/>
      <c r="J1077" s="815">
        <v>400</v>
      </c>
      <c r="K1077" s="815"/>
      <c r="L1077" s="815"/>
      <c r="M1077" s="159"/>
      <c r="N1077" s="13" t="s">
        <v>1411</v>
      </c>
    </row>
    <row r="1078" spans="1:14" s="13" customFormat="1" ht="22.5" customHeight="1" x14ac:dyDescent="0.2">
      <c r="A1078" s="1547"/>
      <c r="B1078" s="1547"/>
      <c r="C1078" s="1547"/>
      <c r="D1078" s="1548"/>
      <c r="E1078" s="1570"/>
      <c r="F1078" s="820" t="s">
        <v>2265</v>
      </c>
      <c r="G1078" s="821" t="s">
        <v>2611</v>
      </c>
      <c r="H1078" s="1572"/>
      <c r="I1078" s="864"/>
      <c r="J1078" s="815"/>
      <c r="K1078" s="815"/>
      <c r="L1078" s="815"/>
      <c r="M1078" s="159"/>
    </row>
    <row r="1079" spans="1:14" s="13" customFormat="1" ht="22.5" customHeight="1" x14ac:dyDescent="0.2">
      <c r="A1079" s="1547"/>
      <c r="B1079" s="1542"/>
      <c r="C1079" s="1542"/>
      <c r="D1079" s="1544"/>
      <c r="E1079" s="1571"/>
      <c r="F1079" s="820" t="s">
        <v>2141</v>
      </c>
      <c r="G1079" s="821" t="s">
        <v>1200</v>
      </c>
      <c r="H1079" s="1550"/>
      <c r="I1079" s="865"/>
      <c r="J1079" s="815"/>
      <c r="K1079" s="815"/>
      <c r="L1079" s="815"/>
      <c r="M1079" s="159"/>
    </row>
    <row r="1080" spans="1:14" s="13" customFormat="1" ht="22.5" customHeight="1" x14ac:dyDescent="0.2">
      <c r="A1080" s="1547"/>
      <c r="B1080" s="1541" t="s">
        <v>2620</v>
      </c>
      <c r="C1080" s="1541" t="s">
        <v>2621</v>
      </c>
      <c r="D1080" s="1543" t="s">
        <v>21</v>
      </c>
      <c r="E1080" s="1569" t="s">
        <v>42</v>
      </c>
      <c r="F1080" s="820" t="s">
        <v>2264</v>
      </c>
      <c r="G1080" s="821" t="s">
        <v>1159</v>
      </c>
      <c r="H1080" s="1549" t="s">
        <v>1338</v>
      </c>
      <c r="I1080" s="863"/>
      <c r="J1080" s="815">
        <v>367</v>
      </c>
      <c r="K1080" s="815"/>
      <c r="L1080" s="815"/>
      <c r="M1080" s="159"/>
      <c r="N1080" s="13" t="s">
        <v>1411</v>
      </c>
    </row>
    <row r="1081" spans="1:14" s="13" customFormat="1" ht="22.5" customHeight="1" x14ac:dyDescent="0.2">
      <c r="A1081" s="1547"/>
      <c r="B1081" s="1547"/>
      <c r="C1081" s="1547"/>
      <c r="D1081" s="1548"/>
      <c r="E1081" s="1570"/>
      <c r="F1081" s="820" t="s">
        <v>2265</v>
      </c>
      <c r="G1081" s="821" t="s">
        <v>1558</v>
      </c>
      <c r="H1081" s="1572"/>
      <c r="I1081" s="864"/>
      <c r="J1081" s="815"/>
      <c r="K1081" s="815"/>
      <c r="L1081" s="815"/>
      <c r="M1081" s="159"/>
    </row>
    <row r="1082" spans="1:14" s="13" customFormat="1" ht="22.5" customHeight="1" x14ac:dyDescent="0.2">
      <c r="A1082" s="1547"/>
      <c r="B1082" s="1542"/>
      <c r="C1082" s="1542"/>
      <c r="D1082" s="1544"/>
      <c r="E1082" s="1571"/>
      <c r="F1082" s="820" t="s">
        <v>2141</v>
      </c>
      <c r="G1082" s="821" t="s">
        <v>1200</v>
      </c>
      <c r="H1082" s="1550"/>
      <c r="I1082" s="865"/>
      <c r="J1082" s="815"/>
      <c r="K1082" s="815"/>
      <c r="L1082" s="815"/>
      <c r="M1082" s="159"/>
    </row>
    <row r="1083" spans="1:14" s="13" customFormat="1" ht="29.25" customHeight="1" x14ac:dyDescent="0.2">
      <c r="A1083" s="1547"/>
      <c r="B1083" s="1541" t="s">
        <v>2622</v>
      </c>
      <c r="C1083" s="1541" t="s">
        <v>2623</v>
      </c>
      <c r="D1083" s="1539" t="s">
        <v>21</v>
      </c>
      <c r="E1083" s="1539" t="s">
        <v>42</v>
      </c>
      <c r="F1083" s="806" t="s">
        <v>2264</v>
      </c>
      <c r="G1083" s="801" t="s">
        <v>1159</v>
      </c>
      <c r="H1083" s="1541" t="s">
        <v>1338</v>
      </c>
      <c r="I1083" s="846"/>
      <c r="J1083" s="815">
        <v>767</v>
      </c>
      <c r="K1083" s="815"/>
      <c r="L1083" s="815"/>
      <c r="M1083" s="159"/>
      <c r="N1083" s="13" t="s">
        <v>1411</v>
      </c>
    </row>
    <row r="1084" spans="1:14" s="13" customFormat="1" ht="33.75" customHeight="1" x14ac:dyDescent="0.2">
      <c r="A1084" s="1547"/>
      <c r="B1084" s="1547"/>
      <c r="C1084" s="1547"/>
      <c r="D1084" s="1554"/>
      <c r="E1084" s="1554"/>
      <c r="F1084" s="806" t="s">
        <v>2265</v>
      </c>
      <c r="G1084" s="801" t="s">
        <v>1558</v>
      </c>
      <c r="H1084" s="1547"/>
      <c r="I1084" s="858"/>
      <c r="J1084" s="815"/>
      <c r="K1084" s="815"/>
      <c r="L1084" s="815"/>
      <c r="M1084" s="159"/>
    </row>
    <row r="1085" spans="1:14" s="13" customFormat="1" ht="31.5" customHeight="1" x14ac:dyDescent="0.2">
      <c r="A1085" s="1547"/>
      <c r="B1085" s="1542"/>
      <c r="C1085" s="1542"/>
      <c r="D1085" s="1540"/>
      <c r="E1085" s="1540"/>
      <c r="F1085" s="806" t="s">
        <v>2141</v>
      </c>
      <c r="G1085" s="801" t="s">
        <v>2164</v>
      </c>
      <c r="H1085" s="1542"/>
      <c r="I1085" s="847"/>
      <c r="J1085" s="815"/>
      <c r="K1085" s="815"/>
      <c r="L1085" s="815"/>
      <c r="M1085" s="159"/>
    </row>
    <row r="1086" spans="1:14" s="13" customFormat="1" ht="22.5" customHeight="1" x14ac:dyDescent="0.2">
      <c r="A1086" s="1547"/>
      <c r="B1086" s="1541" t="s">
        <v>2624</v>
      </c>
      <c r="C1086" s="1541" t="s">
        <v>2625</v>
      </c>
      <c r="D1086" s="1539" t="s">
        <v>21</v>
      </c>
      <c r="E1086" s="1539" t="s">
        <v>42</v>
      </c>
      <c r="F1086" s="806" t="s">
        <v>2264</v>
      </c>
      <c r="G1086" s="801" t="s">
        <v>2158</v>
      </c>
      <c r="H1086" s="1541" t="s">
        <v>1338</v>
      </c>
      <c r="I1086" s="846"/>
      <c r="J1086" s="815">
        <f>1534+500</f>
        <v>2034</v>
      </c>
      <c r="K1086" s="815">
        <v>1500</v>
      </c>
      <c r="L1086" s="815">
        <f>2000-500</f>
        <v>1500</v>
      </c>
      <c r="M1086" s="159"/>
      <c r="N1086" s="13" t="s">
        <v>1411</v>
      </c>
    </row>
    <row r="1087" spans="1:14" s="13" customFormat="1" ht="22.5" customHeight="1" x14ac:dyDescent="0.2">
      <c r="A1087" s="1547"/>
      <c r="B1087" s="1547"/>
      <c r="C1087" s="1547"/>
      <c r="D1087" s="1554"/>
      <c r="E1087" s="1554"/>
      <c r="F1087" s="806" t="s">
        <v>2265</v>
      </c>
      <c r="G1087" s="801" t="s">
        <v>1973</v>
      </c>
      <c r="H1087" s="1547"/>
      <c r="I1087" s="858"/>
      <c r="J1087" s="815"/>
      <c r="K1087" s="815"/>
      <c r="L1087" s="815"/>
      <c r="M1087" s="159"/>
    </row>
    <row r="1088" spans="1:14" s="13" customFormat="1" ht="22.5" customHeight="1" x14ac:dyDescent="0.2">
      <c r="A1088" s="1547"/>
      <c r="B1088" s="1542"/>
      <c r="C1088" s="1542"/>
      <c r="D1088" s="1540"/>
      <c r="E1088" s="1540"/>
      <c r="F1088" s="806" t="s">
        <v>2141</v>
      </c>
      <c r="G1088" s="801" t="s">
        <v>2164</v>
      </c>
      <c r="H1088" s="1542"/>
      <c r="I1088" s="847"/>
      <c r="J1088" s="815"/>
      <c r="K1088" s="815"/>
      <c r="L1088" s="815"/>
      <c r="M1088" s="159"/>
    </row>
    <row r="1089" spans="1:17" s="13" customFormat="1" ht="22.5" customHeight="1" x14ac:dyDescent="0.2">
      <c r="A1089" s="1547"/>
      <c r="B1089" s="1541" t="s">
        <v>2626</v>
      </c>
      <c r="C1089" s="1541" t="s">
        <v>2627</v>
      </c>
      <c r="D1089" s="1539" t="s">
        <v>21</v>
      </c>
      <c r="E1089" s="1539" t="s">
        <v>42</v>
      </c>
      <c r="F1089" s="806" t="s">
        <v>2264</v>
      </c>
      <c r="G1089" s="801" t="s">
        <v>1159</v>
      </c>
      <c r="H1089" s="1541" t="s">
        <v>1338</v>
      </c>
      <c r="I1089" s="846"/>
      <c r="J1089" s="815">
        <v>1534</v>
      </c>
      <c r="K1089" s="815">
        <v>1500</v>
      </c>
      <c r="L1089" s="815">
        <v>2000</v>
      </c>
      <c r="M1089" s="159"/>
      <c r="N1089" s="13" t="s">
        <v>1411</v>
      </c>
    </row>
    <row r="1090" spans="1:17" s="13" customFormat="1" ht="22.5" customHeight="1" x14ac:dyDescent="0.2">
      <c r="A1090" s="1547"/>
      <c r="B1090" s="1547"/>
      <c r="C1090" s="1547"/>
      <c r="D1090" s="1554"/>
      <c r="E1090" s="1554"/>
      <c r="F1090" s="806" t="s">
        <v>2265</v>
      </c>
      <c r="G1090" s="801" t="s">
        <v>1558</v>
      </c>
      <c r="H1090" s="1547"/>
      <c r="I1090" s="858"/>
      <c r="J1090" s="815"/>
      <c r="K1090" s="815"/>
      <c r="L1090" s="815"/>
      <c r="M1090" s="159"/>
    </row>
    <row r="1091" spans="1:17" s="13" customFormat="1" ht="22.5" customHeight="1" x14ac:dyDescent="0.2">
      <c r="A1091" s="1547"/>
      <c r="B1091" s="1542"/>
      <c r="C1091" s="1542"/>
      <c r="D1091" s="1540"/>
      <c r="E1091" s="1540"/>
      <c r="F1091" s="806" t="s">
        <v>2141</v>
      </c>
      <c r="G1091" s="801" t="s">
        <v>1200</v>
      </c>
      <c r="H1091" s="1542"/>
      <c r="I1091" s="847"/>
      <c r="J1091" s="815"/>
      <c r="K1091" s="815"/>
      <c r="L1091" s="815"/>
      <c r="M1091" s="159"/>
    </row>
    <row r="1092" spans="1:17" s="13" customFormat="1" ht="51.75" customHeight="1" x14ac:dyDescent="0.2">
      <c r="A1092" s="1547"/>
      <c r="B1092" s="1427" t="s">
        <v>1356</v>
      </c>
      <c r="C1092" s="1427" t="s">
        <v>1357</v>
      </c>
      <c r="D1092" s="1400" t="s">
        <v>44</v>
      </c>
      <c r="E1092" s="1408" t="s">
        <v>22</v>
      </c>
      <c r="F1092" s="1427" t="s">
        <v>1233</v>
      </c>
      <c r="G1092" s="1400" t="s">
        <v>1829</v>
      </c>
      <c r="H1092" s="1541" t="s">
        <v>2628</v>
      </c>
      <c r="I1092" s="802">
        <v>2018</v>
      </c>
      <c r="J1092" s="43">
        <v>11000</v>
      </c>
      <c r="K1092" s="126">
        <v>13000</v>
      </c>
      <c r="L1092" s="802"/>
      <c r="M1092" s="802"/>
      <c r="N1092" s="21" t="s">
        <v>1842</v>
      </c>
      <c r="O1092" s="806" t="s">
        <v>2479</v>
      </c>
      <c r="P1092" s="802" t="s">
        <v>1744</v>
      </c>
      <c r="Q1092" s="1541" t="s">
        <v>2629</v>
      </c>
    </row>
    <row r="1093" spans="1:17" s="13" customFormat="1" ht="22.5" customHeight="1" x14ac:dyDescent="0.2">
      <c r="A1093" s="1547"/>
      <c r="B1093" s="1427"/>
      <c r="C1093" s="1427"/>
      <c r="D1093" s="1400"/>
      <c r="E1093" s="1408"/>
      <c r="F1093" s="1427"/>
      <c r="G1093" s="1400"/>
      <c r="H1093" s="1542"/>
      <c r="I1093" s="802"/>
      <c r="J1093" s="43"/>
      <c r="K1093" s="126"/>
      <c r="L1093" s="802"/>
      <c r="M1093" s="802"/>
      <c r="N1093" s="21"/>
      <c r="O1093" s="806" t="s">
        <v>1115</v>
      </c>
      <c r="P1093" s="802" t="s">
        <v>1200</v>
      </c>
      <c r="Q1093" s="1542"/>
    </row>
    <row r="1094" spans="1:17" s="13" customFormat="1" ht="39.75" customHeight="1" x14ac:dyDescent="0.2">
      <c r="A1094" s="1547"/>
      <c r="B1094" s="1541" t="s">
        <v>224</v>
      </c>
      <c r="C1094" s="1541" t="s">
        <v>2630</v>
      </c>
      <c r="D1094" s="1543" t="s">
        <v>44</v>
      </c>
      <c r="E1094" s="1539" t="s">
        <v>22</v>
      </c>
      <c r="F1094" s="806" t="s">
        <v>1465</v>
      </c>
      <c r="G1094" s="801" t="s">
        <v>1744</v>
      </c>
      <c r="H1094" s="1576" t="s">
        <v>2631</v>
      </c>
      <c r="I1094" s="69"/>
      <c r="J1094" s="43">
        <v>1000</v>
      </c>
      <c r="K1094" s="152"/>
      <c r="L1094" s="802"/>
      <c r="M1094" s="802"/>
      <c r="N1094" s="21" t="s">
        <v>1842</v>
      </c>
      <c r="O1094" s="806" t="s">
        <v>2484</v>
      </c>
      <c r="P1094" s="802" t="s">
        <v>1200</v>
      </c>
      <c r="Q1094" s="806" t="s">
        <v>2632</v>
      </c>
    </row>
    <row r="1095" spans="1:17" s="13" customFormat="1" ht="21" customHeight="1" x14ac:dyDescent="0.2">
      <c r="A1095" s="1547"/>
      <c r="B1095" s="1547"/>
      <c r="C1095" s="1547"/>
      <c r="D1095" s="1548"/>
      <c r="E1095" s="1554"/>
      <c r="F1095" s="806" t="s">
        <v>1497</v>
      </c>
      <c r="G1095" s="801" t="s">
        <v>2633</v>
      </c>
      <c r="H1095" s="1262"/>
      <c r="I1095" s="69"/>
      <c r="J1095" s="43"/>
      <c r="K1095" s="152"/>
      <c r="L1095" s="802"/>
      <c r="M1095" s="802"/>
      <c r="N1095" s="21"/>
      <c r="O1095" s="830"/>
      <c r="P1095" s="69"/>
      <c r="Q1095" s="830"/>
    </row>
    <row r="1096" spans="1:17" s="13" customFormat="1" ht="35.25" customHeight="1" x14ac:dyDescent="0.2">
      <c r="A1096" s="1547"/>
      <c r="B1096" s="1542"/>
      <c r="C1096" s="1542"/>
      <c r="D1096" s="1544"/>
      <c r="E1096" s="1540"/>
      <c r="F1096" s="806" t="s">
        <v>1468</v>
      </c>
      <c r="G1096" s="801" t="s">
        <v>1829</v>
      </c>
      <c r="H1096" s="1577"/>
      <c r="I1096" s="69"/>
      <c r="J1096" s="43"/>
      <c r="K1096" s="152"/>
      <c r="L1096" s="802"/>
      <c r="M1096" s="802"/>
      <c r="N1096" s="21"/>
      <c r="O1096" s="830"/>
      <c r="P1096" s="69"/>
      <c r="Q1096" s="830"/>
    </row>
    <row r="1097" spans="1:17" s="13" customFormat="1" ht="29.25" customHeight="1" x14ac:dyDescent="0.2">
      <c r="A1097" s="1547"/>
      <c r="B1097" s="1541" t="s">
        <v>2634</v>
      </c>
      <c r="C1097" s="1541" t="s">
        <v>2635</v>
      </c>
      <c r="D1097" s="1539" t="s">
        <v>21</v>
      </c>
      <c r="E1097" s="1539" t="s">
        <v>42</v>
      </c>
      <c r="F1097" s="806" t="s">
        <v>2264</v>
      </c>
      <c r="G1097" s="801" t="s">
        <v>1159</v>
      </c>
      <c r="H1097" s="1541" t="s">
        <v>1338</v>
      </c>
      <c r="I1097" s="846"/>
      <c r="J1097" s="160">
        <v>979</v>
      </c>
      <c r="K1097" s="815"/>
      <c r="L1097" s="815"/>
      <c r="M1097" s="802"/>
      <c r="N1097" s="13" t="s">
        <v>1411</v>
      </c>
    </row>
    <row r="1098" spans="1:17" s="13" customFormat="1" ht="27.75" customHeight="1" x14ac:dyDescent="0.2">
      <c r="A1098" s="1547"/>
      <c r="B1098" s="1547"/>
      <c r="C1098" s="1547"/>
      <c r="D1098" s="1554"/>
      <c r="E1098" s="1554"/>
      <c r="F1098" s="806" t="s">
        <v>2265</v>
      </c>
      <c r="G1098" s="801" t="s">
        <v>1558</v>
      </c>
      <c r="H1098" s="1547"/>
      <c r="I1098" s="858"/>
      <c r="J1098" s="160"/>
      <c r="K1098" s="815"/>
      <c r="L1098" s="815"/>
      <c r="M1098" s="802"/>
    </row>
    <row r="1099" spans="1:17" s="13" customFormat="1" ht="22.5" customHeight="1" x14ac:dyDescent="0.2">
      <c r="A1099" s="1547"/>
      <c r="B1099" s="1542"/>
      <c r="C1099" s="1542"/>
      <c r="D1099" s="1540"/>
      <c r="E1099" s="1540"/>
      <c r="F1099" s="806" t="s">
        <v>2141</v>
      </c>
      <c r="G1099" s="801" t="s">
        <v>1200</v>
      </c>
      <c r="H1099" s="1542"/>
      <c r="I1099" s="847"/>
      <c r="J1099" s="160"/>
      <c r="K1099" s="815"/>
      <c r="L1099" s="815"/>
      <c r="M1099" s="802"/>
    </row>
    <row r="1100" spans="1:17" s="13" customFormat="1" ht="26.25" customHeight="1" x14ac:dyDescent="0.2">
      <c r="A1100" s="1547"/>
      <c r="B1100" s="1541" t="s">
        <v>2636</v>
      </c>
      <c r="C1100" s="1541" t="s">
        <v>2637</v>
      </c>
      <c r="D1100" s="1539" t="s">
        <v>21</v>
      </c>
      <c r="E1100" s="1539" t="s">
        <v>42</v>
      </c>
      <c r="F1100" s="806" t="s">
        <v>2039</v>
      </c>
      <c r="G1100" s="801" t="s">
        <v>1163</v>
      </c>
      <c r="H1100" s="1541" t="s">
        <v>1339</v>
      </c>
      <c r="I1100" s="846"/>
      <c r="J1100" s="160">
        <v>560</v>
      </c>
      <c r="K1100" s="815"/>
      <c r="L1100" s="815"/>
      <c r="M1100" s="802"/>
      <c r="N1100" s="13" t="s">
        <v>1411</v>
      </c>
    </row>
    <row r="1101" spans="1:17" s="13" customFormat="1" ht="27" customHeight="1" x14ac:dyDescent="0.2">
      <c r="A1101" s="1547"/>
      <c r="B1101" s="1547"/>
      <c r="C1101" s="1547"/>
      <c r="D1101" s="1554"/>
      <c r="E1101" s="1554"/>
      <c r="F1101" s="806" t="s">
        <v>2140</v>
      </c>
      <c r="G1101" s="801" t="s">
        <v>2179</v>
      </c>
      <c r="H1101" s="1547"/>
      <c r="I1101" s="858"/>
      <c r="J1101" s="160"/>
      <c r="K1101" s="815"/>
      <c r="L1101" s="815"/>
      <c r="M1101" s="802"/>
    </row>
    <row r="1102" spans="1:17" s="13" customFormat="1" ht="21.75" customHeight="1" x14ac:dyDescent="0.2">
      <c r="A1102" s="1547"/>
      <c r="B1102" s="1542"/>
      <c r="C1102" s="1542"/>
      <c r="D1102" s="1540"/>
      <c r="E1102" s="1540"/>
      <c r="F1102" s="806" t="s">
        <v>2141</v>
      </c>
      <c r="G1102" s="801" t="s">
        <v>1200</v>
      </c>
      <c r="H1102" s="1542"/>
      <c r="I1102" s="847"/>
      <c r="J1102" s="160"/>
      <c r="K1102" s="815"/>
      <c r="L1102" s="815"/>
      <c r="M1102" s="802"/>
    </row>
    <row r="1103" spans="1:17" ht="24" customHeight="1" x14ac:dyDescent="0.2">
      <c r="A1103" s="1547"/>
      <c r="B1103" s="1541" t="s">
        <v>2638</v>
      </c>
      <c r="C1103" s="1541" t="s">
        <v>2639</v>
      </c>
      <c r="D1103" s="1543" t="s">
        <v>21</v>
      </c>
      <c r="E1103" s="1569" t="s">
        <v>42</v>
      </c>
      <c r="F1103" s="820" t="s">
        <v>2264</v>
      </c>
      <c r="G1103" s="821" t="s">
        <v>1159</v>
      </c>
      <c r="H1103" s="1549" t="s">
        <v>1339</v>
      </c>
      <c r="I1103" s="863"/>
      <c r="J1103" s="106">
        <v>770</v>
      </c>
      <c r="K1103" s="152"/>
      <c r="L1103" s="802"/>
      <c r="M1103" s="106">
        <f>1057.41-770</f>
        <v>287.41000000000008</v>
      </c>
      <c r="N1103" s="21" t="s">
        <v>1411</v>
      </c>
    </row>
    <row r="1104" spans="1:17" ht="26.25" customHeight="1" x14ac:dyDescent="0.2">
      <c r="A1104" s="1547"/>
      <c r="B1104" s="1547"/>
      <c r="C1104" s="1547"/>
      <c r="D1104" s="1548"/>
      <c r="E1104" s="1570"/>
      <c r="F1104" s="820" t="s">
        <v>2174</v>
      </c>
      <c r="G1104" s="821" t="s">
        <v>1558</v>
      </c>
      <c r="H1104" s="1572"/>
      <c r="I1104" s="864"/>
      <c r="J1104" s="106"/>
      <c r="K1104" s="152"/>
      <c r="L1104" s="802"/>
      <c r="M1104" s="106"/>
    </row>
    <row r="1105" spans="1:17" ht="22.5" customHeight="1" x14ac:dyDescent="0.2">
      <c r="A1105" s="1547"/>
      <c r="B1105" s="1542"/>
      <c r="C1105" s="1542"/>
      <c r="D1105" s="1544"/>
      <c r="E1105" s="1571"/>
      <c r="F1105" s="820" t="s">
        <v>2141</v>
      </c>
      <c r="G1105" s="821" t="s">
        <v>2164</v>
      </c>
      <c r="H1105" s="1550"/>
      <c r="I1105" s="865"/>
      <c r="J1105" s="106"/>
      <c r="K1105" s="152"/>
      <c r="L1105" s="802"/>
      <c r="M1105" s="106"/>
    </row>
    <row r="1106" spans="1:17" ht="26.25" customHeight="1" x14ac:dyDescent="0.2">
      <c r="A1106" s="1547"/>
      <c r="B1106" s="1541" t="s">
        <v>2640</v>
      </c>
      <c r="C1106" s="1541" t="s">
        <v>2641</v>
      </c>
      <c r="D1106" s="1543" t="s">
        <v>21</v>
      </c>
      <c r="E1106" s="1569" t="s">
        <v>42</v>
      </c>
      <c r="F1106" s="820" t="s">
        <v>2264</v>
      </c>
      <c r="G1106" s="1564" t="s">
        <v>1145</v>
      </c>
      <c r="H1106" s="1549" t="s">
        <v>1339</v>
      </c>
      <c r="I1106" s="863"/>
      <c r="J1106" s="815">
        <v>2301</v>
      </c>
      <c r="K1106" s="152"/>
      <c r="L1106" s="802"/>
      <c r="M1106" s="815">
        <v>1010.9</v>
      </c>
      <c r="N1106" s="21" t="s">
        <v>1411</v>
      </c>
    </row>
    <row r="1107" spans="1:17" ht="26.25" customHeight="1" x14ac:dyDescent="0.2">
      <c r="A1107" s="1547"/>
      <c r="B1107" s="1547"/>
      <c r="C1107" s="1547"/>
      <c r="D1107" s="1548"/>
      <c r="E1107" s="1570"/>
      <c r="F1107" s="820" t="s">
        <v>2265</v>
      </c>
      <c r="G1107" s="1565"/>
      <c r="H1107" s="1572"/>
      <c r="I1107" s="864"/>
      <c r="J1107" s="815"/>
      <c r="K1107" s="152"/>
      <c r="L1107" s="802"/>
      <c r="M1107" s="815"/>
    </row>
    <row r="1108" spans="1:17" ht="26.25" customHeight="1" x14ac:dyDescent="0.2">
      <c r="A1108" s="1547"/>
      <c r="B1108" s="1542"/>
      <c r="C1108" s="1542"/>
      <c r="D1108" s="1544"/>
      <c r="E1108" s="1571"/>
      <c r="F1108" s="820" t="s">
        <v>2141</v>
      </c>
      <c r="G1108" s="1566"/>
      <c r="H1108" s="1550"/>
      <c r="I1108" s="865"/>
      <c r="J1108" s="815"/>
      <c r="K1108" s="152"/>
      <c r="L1108" s="802"/>
      <c r="M1108" s="815"/>
    </row>
    <row r="1109" spans="1:17" ht="26.25" customHeight="1" x14ac:dyDescent="0.2">
      <c r="A1109" s="1547"/>
      <c r="B1109" s="1541" t="s">
        <v>2642</v>
      </c>
      <c r="C1109" s="1541" t="s">
        <v>2643</v>
      </c>
      <c r="D1109" s="1543" t="s">
        <v>21</v>
      </c>
      <c r="E1109" s="1569" t="s">
        <v>42</v>
      </c>
      <c r="F1109" s="820" t="s">
        <v>2264</v>
      </c>
      <c r="G1109" s="821" t="s">
        <v>1159</v>
      </c>
      <c r="H1109" s="1549" t="s">
        <v>1339</v>
      </c>
      <c r="I1109" s="863"/>
      <c r="J1109" s="161">
        <v>1473.5</v>
      </c>
      <c r="K1109" s="815"/>
      <c r="L1109" s="802"/>
      <c r="M1109" s="84"/>
      <c r="N1109" s="21" t="s">
        <v>1411</v>
      </c>
    </row>
    <row r="1110" spans="1:17" ht="26.25" customHeight="1" x14ac:dyDescent="0.2">
      <c r="A1110" s="1547"/>
      <c r="B1110" s="1547"/>
      <c r="C1110" s="1547"/>
      <c r="D1110" s="1548"/>
      <c r="E1110" s="1570"/>
      <c r="F1110" s="820" t="s">
        <v>2644</v>
      </c>
      <c r="G1110" s="821" t="s">
        <v>1558</v>
      </c>
      <c r="H1110" s="1572"/>
      <c r="I1110" s="864"/>
      <c r="J1110" s="161"/>
      <c r="K1110" s="815"/>
      <c r="L1110" s="802"/>
      <c r="M1110" s="84"/>
    </row>
    <row r="1111" spans="1:17" ht="26.25" customHeight="1" x14ac:dyDescent="0.2">
      <c r="A1111" s="1547"/>
      <c r="B1111" s="1542"/>
      <c r="C1111" s="1542"/>
      <c r="D1111" s="1544"/>
      <c r="E1111" s="1571"/>
      <c r="F1111" s="820" t="s">
        <v>2141</v>
      </c>
      <c r="G1111" s="821" t="s">
        <v>1200</v>
      </c>
      <c r="H1111" s="1550"/>
      <c r="I1111" s="865"/>
      <c r="J1111" s="161"/>
      <c r="K1111" s="815"/>
      <c r="L1111" s="802"/>
      <c r="M1111" s="84"/>
    </row>
    <row r="1112" spans="1:17" ht="23.25" customHeight="1" x14ac:dyDescent="0.2">
      <c r="A1112" s="1547"/>
      <c r="B1112" s="1541" t="s">
        <v>2645</v>
      </c>
      <c r="C1112" s="1541" t="s">
        <v>2646</v>
      </c>
      <c r="D1112" s="1539" t="s">
        <v>21</v>
      </c>
      <c r="E1112" s="1539" t="s">
        <v>42</v>
      </c>
      <c r="F1112" s="806" t="s">
        <v>2264</v>
      </c>
      <c r="G1112" s="801" t="s">
        <v>1159</v>
      </c>
      <c r="H1112" s="806" t="s">
        <v>2647</v>
      </c>
      <c r="I1112" s="802"/>
      <c r="J1112" s="162">
        <v>767</v>
      </c>
      <c r="K1112" s="152"/>
      <c r="L1112" s="802"/>
      <c r="M1112" s="162">
        <f>3000-767</f>
        <v>2233</v>
      </c>
      <c r="N1112" s="21" t="s">
        <v>1411</v>
      </c>
    </row>
    <row r="1113" spans="1:17" ht="23.25" customHeight="1" x14ac:dyDescent="0.2">
      <c r="A1113" s="1547"/>
      <c r="B1113" s="1547"/>
      <c r="C1113" s="1547"/>
      <c r="D1113" s="1554"/>
      <c r="E1113" s="1554"/>
      <c r="F1113" s="806" t="s">
        <v>2265</v>
      </c>
      <c r="G1113" s="801" t="s">
        <v>2179</v>
      </c>
      <c r="H1113" s="806" t="s">
        <v>2015</v>
      </c>
      <c r="I1113" s="802"/>
      <c r="J1113" s="162"/>
      <c r="K1113" s="152"/>
      <c r="L1113" s="802"/>
      <c r="M1113" s="162"/>
    </row>
    <row r="1114" spans="1:17" ht="23.25" customHeight="1" x14ac:dyDescent="0.2">
      <c r="A1114" s="1547"/>
      <c r="B1114" s="1542"/>
      <c r="C1114" s="1542"/>
      <c r="D1114" s="1540"/>
      <c r="E1114" s="1540"/>
      <c r="F1114" s="806" t="s">
        <v>2141</v>
      </c>
      <c r="G1114" s="801" t="s">
        <v>1200</v>
      </c>
      <c r="H1114" s="806" t="s">
        <v>2648</v>
      </c>
      <c r="I1114" s="802"/>
      <c r="J1114" s="162"/>
      <c r="K1114" s="152"/>
      <c r="L1114" s="802"/>
      <c r="M1114" s="162"/>
    </row>
    <row r="1115" spans="1:17" ht="24" customHeight="1" x14ac:dyDescent="0.2">
      <c r="A1115" s="1547"/>
      <c r="B1115" s="1541" t="s">
        <v>225</v>
      </c>
      <c r="C1115" s="1541" t="s">
        <v>389</v>
      </c>
      <c r="D1115" s="1539" t="s">
        <v>21</v>
      </c>
      <c r="E1115" s="1539" t="s">
        <v>42</v>
      </c>
      <c r="F1115" s="1467" t="s">
        <v>1540</v>
      </c>
      <c r="G1115" s="1468" t="s">
        <v>1224</v>
      </c>
      <c r="H1115" s="1541" t="s">
        <v>2604</v>
      </c>
      <c r="I1115" s="846">
        <v>2018</v>
      </c>
      <c r="J1115" s="162">
        <v>70</v>
      </c>
      <c r="K1115" s="152"/>
      <c r="L1115" s="802"/>
      <c r="M1115" s="162">
        <v>70</v>
      </c>
      <c r="N1115" s="21" t="s">
        <v>1411</v>
      </c>
      <c r="O1115" s="839" t="s">
        <v>2039</v>
      </c>
      <c r="P1115" s="1543" t="s">
        <v>1145</v>
      </c>
      <c r="Q1115" s="1541" t="s">
        <v>2649</v>
      </c>
    </row>
    <row r="1116" spans="1:17" ht="35.25" customHeight="1" x14ac:dyDescent="0.2">
      <c r="A1116" s="1547"/>
      <c r="B1116" s="1547"/>
      <c r="C1116" s="1547"/>
      <c r="D1116" s="1554"/>
      <c r="E1116" s="1554"/>
      <c r="F1116" s="1467"/>
      <c r="G1116" s="1468"/>
      <c r="H1116" s="1579"/>
      <c r="I1116" s="858"/>
      <c r="J1116" s="162"/>
      <c r="K1116" s="152"/>
      <c r="L1116" s="802"/>
      <c r="M1116" s="162"/>
      <c r="O1116" s="806" t="s">
        <v>2174</v>
      </c>
      <c r="P1116" s="1548"/>
      <c r="Q1116" s="1547"/>
    </row>
    <row r="1117" spans="1:17" ht="25.5" customHeight="1" x14ac:dyDescent="0.2">
      <c r="A1117" s="1547"/>
      <c r="B1117" s="1542"/>
      <c r="C1117" s="1542"/>
      <c r="D1117" s="1540"/>
      <c r="E1117" s="1540"/>
      <c r="F1117" s="1467"/>
      <c r="G1117" s="1468"/>
      <c r="H1117" s="1557"/>
      <c r="I1117" s="847"/>
      <c r="J1117" s="162"/>
      <c r="K1117" s="152"/>
      <c r="L1117" s="802"/>
      <c r="M1117" s="162"/>
      <c r="O1117" s="806" t="s">
        <v>2160</v>
      </c>
      <c r="P1117" s="1544"/>
      <c r="Q1117" s="1542"/>
    </row>
    <row r="1118" spans="1:17" ht="27" customHeight="1" x14ac:dyDescent="0.2">
      <c r="A1118" s="1547"/>
      <c r="B1118" s="1541" t="s">
        <v>2650</v>
      </c>
      <c r="C1118" s="1567" t="s">
        <v>2651</v>
      </c>
      <c r="D1118" s="1543" t="s">
        <v>21</v>
      </c>
      <c r="E1118" s="1569" t="s">
        <v>42</v>
      </c>
      <c r="F1118" s="866" t="s">
        <v>2039</v>
      </c>
      <c r="G1118" s="1543" t="s">
        <v>1145</v>
      </c>
      <c r="H1118" s="1549" t="s">
        <v>1339</v>
      </c>
      <c r="I1118" s="863"/>
      <c r="J1118" s="815">
        <v>117</v>
      </c>
      <c r="K1118" s="815"/>
      <c r="L1118" s="815"/>
      <c r="M1118" s="159"/>
      <c r="N1118" s="21" t="s">
        <v>1411</v>
      </c>
    </row>
    <row r="1119" spans="1:17" ht="27" customHeight="1" x14ac:dyDescent="0.2">
      <c r="A1119" s="1547"/>
      <c r="B1119" s="1547"/>
      <c r="C1119" s="1578"/>
      <c r="D1119" s="1548"/>
      <c r="E1119" s="1570"/>
      <c r="F1119" s="820" t="s">
        <v>2042</v>
      </c>
      <c r="G1119" s="1548"/>
      <c r="H1119" s="1572"/>
      <c r="I1119" s="864"/>
      <c r="J1119" s="815"/>
      <c r="K1119" s="815"/>
      <c r="L1119" s="815"/>
      <c r="M1119" s="159"/>
    </row>
    <row r="1120" spans="1:17" ht="27" customHeight="1" x14ac:dyDescent="0.2">
      <c r="A1120" s="1547"/>
      <c r="B1120" s="1542"/>
      <c r="C1120" s="1568"/>
      <c r="D1120" s="1544"/>
      <c r="E1120" s="1571"/>
      <c r="F1120" s="820" t="s">
        <v>2141</v>
      </c>
      <c r="G1120" s="1544"/>
      <c r="H1120" s="1550"/>
      <c r="I1120" s="865"/>
      <c r="J1120" s="815"/>
      <c r="K1120" s="815"/>
      <c r="L1120" s="815"/>
      <c r="M1120" s="159"/>
    </row>
    <row r="1121" spans="1:17" ht="27" customHeight="1" x14ac:dyDescent="0.2">
      <c r="A1121" s="1547"/>
      <c r="B1121" s="1541" t="s">
        <v>2652</v>
      </c>
      <c r="C1121" s="1567" t="s">
        <v>2653</v>
      </c>
      <c r="D1121" s="1543" t="s">
        <v>21</v>
      </c>
      <c r="E1121" s="1569" t="s">
        <v>42</v>
      </c>
      <c r="F1121" s="866" t="s">
        <v>2039</v>
      </c>
      <c r="G1121" s="1543" t="s">
        <v>1145</v>
      </c>
      <c r="H1121" s="1549" t="s">
        <v>1339</v>
      </c>
      <c r="I1121" s="863"/>
      <c r="J1121" s="815">
        <v>116</v>
      </c>
      <c r="K1121" s="815"/>
      <c r="L1121" s="815"/>
      <c r="M1121" s="159"/>
      <c r="N1121" s="21" t="s">
        <v>1411</v>
      </c>
    </row>
    <row r="1122" spans="1:17" ht="27" customHeight="1" x14ac:dyDescent="0.2">
      <c r="A1122" s="1547"/>
      <c r="B1122" s="1547"/>
      <c r="C1122" s="1578"/>
      <c r="D1122" s="1548"/>
      <c r="E1122" s="1570"/>
      <c r="F1122" s="820" t="s">
        <v>2174</v>
      </c>
      <c r="G1122" s="1548"/>
      <c r="H1122" s="1572"/>
      <c r="I1122" s="864"/>
      <c r="J1122" s="815"/>
      <c r="K1122" s="815"/>
      <c r="L1122" s="815"/>
      <c r="M1122" s="159"/>
    </row>
    <row r="1123" spans="1:17" ht="27" customHeight="1" x14ac:dyDescent="0.2">
      <c r="A1123" s="1547"/>
      <c r="B1123" s="1542"/>
      <c r="C1123" s="1568"/>
      <c r="D1123" s="1544"/>
      <c r="E1123" s="1571"/>
      <c r="F1123" s="820" t="s">
        <v>2141</v>
      </c>
      <c r="G1123" s="1544"/>
      <c r="H1123" s="1550"/>
      <c r="I1123" s="865"/>
      <c r="J1123" s="815"/>
      <c r="K1123" s="815"/>
      <c r="L1123" s="815"/>
      <c r="M1123" s="159"/>
    </row>
    <row r="1124" spans="1:17" ht="22.5" customHeight="1" x14ac:dyDescent="0.2">
      <c r="A1124" s="1547"/>
      <c r="B1124" s="806" t="s">
        <v>2654</v>
      </c>
      <c r="C1124" s="839" t="s">
        <v>2655</v>
      </c>
      <c r="D1124" s="801" t="s">
        <v>44</v>
      </c>
      <c r="E1124" s="802" t="s">
        <v>22</v>
      </c>
      <c r="F1124" s="806" t="s">
        <v>2484</v>
      </c>
      <c r="G1124" s="801" t="s">
        <v>1200</v>
      </c>
      <c r="H1124" s="806" t="s">
        <v>2656</v>
      </c>
      <c r="I1124" s="802"/>
      <c r="J1124" s="43">
        <v>500</v>
      </c>
      <c r="K1124" s="152"/>
      <c r="L1124" s="802"/>
      <c r="M1124" s="802"/>
      <c r="N1124" s="21" t="s">
        <v>1842</v>
      </c>
    </row>
    <row r="1125" spans="1:17" s="13" customFormat="1" ht="24" customHeight="1" x14ac:dyDescent="0.2">
      <c r="A1125" s="1547"/>
      <c r="B1125" s="1541" t="s">
        <v>2657</v>
      </c>
      <c r="C1125" s="1541" t="s">
        <v>2658</v>
      </c>
      <c r="D1125" s="1539" t="s">
        <v>21</v>
      </c>
      <c r="E1125" s="1539" t="s">
        <v>42</v>
      </c>
      <c r="F1125" s="839" t="s">
        <v>2225</v>
      </c>
      <c r="G1125" s="1543" t="s">
        <v>1145</v>
      </c>
      <c r="H1125" s="1541" t="s">
        <v>2659</v>
      </c>
      <c r="I1125" s="846"/>
      <c r="J1125" s="815">
        <v>200</v>
      </c>
      <c r="K1125" s="815"/>
      <c r="L1125" s="815"/>
      <c r="M1125" s="159"/>
      <c r="N1125" s="21" t="s">
        <v>1411</v>
      </c>
    </row>
    <row r="1126" spans="1:17" s="13" customFormat="1" ht="24" customHeight="1" x14ac:dyDescent="0.2">
      <c r="A1126" s="1547"/>
      <c r="B1126" s="1547"/>
      <c r="C1126" s="1547"/>
      <c r="D1126" s="1554"/>
      <c r="E1126" s="1554"/>
      <c r="F1126" s="806" t="s">
        <v>2226</v>
      </c>
      <c r="G1126" s="1548"/>
      <c r="H1126" s="1547"/>
      <c r="I1126" s="858"/>
      <c r="J1126" s="815"/>
      <c r="K1126" s="815"/>
      <c r="L1126" s="815"/>
      <c r="M1126" s="159"/>
      <c r="N1126" s="21"/>
    </row>
    <row r="1127" spans="1:17" s="13" customFormat="1" ht="24" customHeight="1" x14ac:dyDescent="0.2">
      <c r="A1127" s="1547"/>
      <c r="B1127" s="1542"/>
      <c r="C1127" s="1542"/>
      <c r="D1127" s="1540"/>
      <c r="E1127" s="1540"/>
      <c r="F1127" s="806" t="s">
        <v>2141</v>
      </c>
      <c r="G1127" s="1544"/>
      <c r="H1127" s="1542"/>
      <c r="I1127" s="847"/>
      <c r="J1127" s="815"/>
      <c r="K1127" s="815"/>
      <c r="L1127" s="815"/>
      <c r="M1127" s="159"/>
      <c r="N1127" s="21"/>
    </row>
    <row r="1128" spans="1:17" ht="24" customHeight="1" x14ac:dyDescent="0.2">
      <c r="A1128" s="1547"/>
      <c r="B1128" s="1541" t="s">
        <v>2660</v>
      </c>
      <c r="C1128" s="1541" t="s">
        <v>2661</v>
      </c>
      <c r="D1128" s="1539" t="s">
        <v>21</v>
      </c>
      <c r="E1128" s="1539" t="s">
        <v>42</v>
      </c>
      <c r="F1128" s="839" t="s">
        <v>2225</v>
      </c>
      <c r="G1128" s="1543" t="s">
        <v>1145</v>
      </c>
      <c r="H1128" s="1541" t="s">
        <v>1338</v>
      </c>
      <c r="I1128" s="846"/>
      <c r="J1128" s="815">
        <v>200</v>
      </c>
      <c r="K1128" s="815"/>
      <c r="L1128" s="815"/>
      <c r="M1128" s="159"/>
      <c r="N1128" s="21" t="s">
        <v>1411</v>
      </c>
      <c r="O1128" s="12"/>
    </row>
    <row r="1129" spans="1:17" ht="24" customHeight="1" x14ac:dyDescent="0.2">
      <c r="A1129" s="1547"/>
      <c r="B1129" s="1547"/>
      <c r="C1129" s="1547"/>
      <c r="D1129" s="1554"/>
      <c r="E1129" s="1554"/>
      <c r="F1129" s="806" t="s">
        <v>2226</v>
      </c>
      <c r="G1129" s="1548"/>
      <c r="H1129" s="1547"/>
      <c r="I1129" s="858"/>
      <c r="J1129" s="815"/>
      <c r="K1129" s="815"/>
      <c r="L1129" s="815"/>
      <c r="M1129" s="159"/>
      <c r="O1129" s="12"/>
    </row>
    <row r="1130" spans="1:17" ht="24" customHeight="1" x14ac:dyDescent="0.2">
      <c r="A1130" s="1547"/>
      <c r="B1130" s="1542"/>
      <c r="C1130" s="1542"/>
      <c r="D1130" s="1540"/>
      <c r="E1130" s="1540"/>
      <c r="F1130" s="806" t="s">
        <v>2141</v>
      </c>
      <c r="G1130" s="1544"/>
      <c r="H1130" s="1542"/>
      <c r="I1130" s="847"/>
      <c r="J1130" s="815"/>
      <c r="K1130" s="815"/>
      <c r="L1130" s="815"/>
      <c r="M1130" s="159"/>
      <c r="O1130" s="12"/>
    </row>
    <row r="1131" spans="1:17" ht="26.25" customHeight="1" x14ac:dyDescent="0.2">
      <c r="A1131" s="1547"/>
      <c r="B1131" s="1541" t="s">
        <v>2662</v>
      </c>
      <c r="C1131" s="1541" t="s">
        <v>2663</v>
      </c>
      <c r="D1131" s="1539" t="s">
        <v>21</v>
      </c>
      <c r="E1131" s="1539" t="s">
        <v>42</v>
      </c>
      <c r="F1131" s="839" t="s">
        <v>2225</v>
      </c>
      <c r="G1131" s="1543" t="s">
        <v>1145</v>
      </c>
      <c r="H1131" s="1541" t="s">
        <v>1338</v>
      </c>
      <c r="I1131" s="846"/>
      <c r="J1131" s="815">
        <v>200</v>
      </c>
      <c r="K1131" s="815"/>
      <c r="L1131" s="815"/>
      <c r="M1131" s="159"/>
      <c r="N1131" s="21" t="s">
        <v>1411</v>
      </c>
    </row>
    <row r="1132" spans="1:17" ht="26.25" customHeight="1" x14ac:dyDescent="0.2">
      <c r="A1132" s="1547"/>
      <c r="B1132" s="1547"/>
      <c r="C1132" s="1547"/>
      <c r="D1132" s="1554"/>
      <c r="E1132" s="1554"/>
      <c r="F1132" s="806" t="s">
        <v>2226</v>
      </c>
      <c r="G1132" s="1548"/>
      <c r="H1132" s="1547"/>
      <c r="I1132" s="858"/>
      <c r="J1132" s="815"/>
      <c r="K1132" s="815"/>
      <c r="L1132" s="815"/>
      <c r="M1132" s="159"/>
    </row>
    <row r="1133" spans="1:17" ht="26.25" customHeight="1" x14ac:dyDescent="0.2">
      <c r="A1133" s="1547"/>
      <c r="B1133" s="1542"/>
      <c r="C1133" s="1542"/>
      <c r="D1133" s="1540"/>
      <c r="E1133" s="1540"/>
      <c r="F1133" s="806" t="s">
        <v>2141</v>
      </c>
      <c r="G1133" s="1544"/>
      <c r="H1133" s="1542"/>
      <c r="I1133" s="847"/>
      <c r="J1133" s="815"/>
      <c r="K1133" s="815"/>
      <c r="L1133" s="815"/>
      <c r="M1133" s="159"/>
    </row>
    <row r="1134" spans="1:17" s="13" customFormat="1" ht="36" customHeight="1" x14ac:dyDescent="0.2">
      <c r="A1134" s="1547"/>
      <c r="B1134" s="1427" t="s">
        <v>226</v>
      </c>
      <c r="C1134" s="1427" t="s">
        <v>45</v>
      </c>
      <c r="D1134" s="1408" t="s">
        <v>21</v>
      </c>
      <c r="E1134" s="1408" t="s">
        <v>42</v>
      </c>
      <c r="F1134" s="1467" t="s">
        <v>1540</v>
      </c>
      <c r="G1134" s="1468" t="s">
        <v>1224</v>
      </c>
      <c r="H1134" s="1541" t="s">
        <v>1436</v>
      </c>
      <c r="I1134" s="846">
        <v>2018</v>
      </c>
      <c r="J1134" s="815">
        <v>600</v>
      </c>
      <c r="K1134" s="815"/>
      <c r="L1134" s="815"/>
      <c r="M1134" s="159"/>
      <c r="N1134" s="21" t="s">
        <v>1411</v>
      </c>
      <c r="O1134" s="163" t="s">
        <v>2225</v>
      </c>
      <c r="P1134" s="1543" t="s">
        <v>1145</v>
      </c>
      <c r="Q1134" s="1545" t="s">
        <v>1338</v>
      </c>
    </row>
    <row r="1135" spans="1:17" s="13" customFormat="1" ht="36" customHeight="1" x14ac:dyDescent="0.2">
      <c r="A1135" s="1547"/>
      <c r="B1135" s="1427"/>
      <c r="C1135" s="1427"/>
      <c r="D1135" s="1408"/>
      <c r="E1135" s="1408"/>
      <c r="F1135" s="1467"/>
      <c r="G1135" s="1468"/>
      <c r="H1135" s="1579"/>
      <c r="I1135" s="858"/>
      <c r="J1135" s="815"/>
      <c r="K1135" s="815"/>
      <c r="L1135" s="815"/>
      <c r="M1135" s="159"/>
      <c r="N1135" s="21"/>
      <c r="O1135" s="164" t="s">
        <v>2226</v>
      </c>
      <c r="P1135" s="1548"/>
      <c r="Q1135" s="1580"/>
    </row>
    <row r="1136" spans="1:17" s="13" customFormat="1" ht="36" customHeight="1" x14ac:dyDescent="0.2">
      <c r="A1136" s="1547"/>
      <c r="B1136" s="1427"/>
      <c r="C1136" s="1427"/>
      <c r="D1136" s="1408"/>
      <c r="E1136" s="1408"/>
      <c r="F1136" s="1467"/>
      <c r="G1136" s="1468"/>
      <c r="H1136" s="1557"/>
      <c r="I1136" s="847"/>
      <c r="J1136" s="815"/>
      <c r="K1136" s="815"/>
      <c r="L1136" s="815"/>
      <c r="M1136" s="159"/>
      <c r="N1136" s="21"/>
      <c r="O1136" s="164" t="s">
        <v>2141</v>
      </c>
      <c r="P1136" s="1544"/>
      <c r="Q1136" s="1546"/>
    </row>
    <row r="1137" spans="1:17" s="13" customFormat="1" ht="23.25" customHeight="1" x14ac:dyDescent="0.2">
      <c r="A1137" s="1547"/>
      <c r="B1137" s="1541" t="s">
        <v>2664</v>
      </c>
      <c r="C1137" s="1541" t="s">
        <v>2665</v>
      </c>
      <c r="D1137" s="1539" t="s">
        <v>21</v>
      </c>
      <c r="E1137" s="1539" t="s">
        <v>42</v>
      </c>
      <c r="F1137" s="839" t="s">
        <v>2225</v>
      </c>
      <c r="G1137" s="1543" t="s">
        <v>1145</v>
      </c>
      <c r="H1137" s="1541" t="s">
        <v>2217</v>
      </c>
      <c r="I1137" s="846"/>
      <c r="J1137" s="815">
        <v>225.6</v>
      </c>
      <c r="K1137" s="815"/>
      <c r="L1137" s="815"/>
      <c r="M1137" s="159"/>
      <c r="N1137" s="21" t="s">
        <v>1411</v>
      </c>
    </row>
    <row r="1138" spans="1:17" s="13" customFormat="1" ht="36" customHeight="1" x14ac:dyDescent="0.2">
      <c r="A1138" s="1547"/>
      <c r="B1138" s="1547"/>
      <c r="C1138" s="1547"/>
      <c r="D1138" s="1554"/>
      <c r="E1138" s="1554"/>
      <c r="F1138" s="806" t="s">
        <v>2226</v>
      </c>
      <c r="G1138" s="1548"/>
      <c r="H1138" s="1547"/>
      <c r="I1138" s="858"/>
      <c r="J1138" s="815"/>
      <c r="K1138" s="815"/>
      <c r="L1138" s="815"/>
      <c r="M1138" s="159"/>
      <c r="N1138" s="21"/>
    </row>
    <row r="1139" spans="1:17" s="13" customFormat="1" ht="36" customHeight="1" x14ac:dyDescent="0.2">
      <c r="A1139" s="1547"/>
      <c r="B1139" s="1542"/>
      <c r="C1139" s="1542"/>
      <c r="D1139" s="1540"/>
      <c r="E1139" s="1540"/>
      <c r="F1139" s="806" t="s">
        <v>2141</v>
      </c>
      <c r="G1139" s="1544"/>
      <c r="H1139" s="1542"/>
      <c r="I1139" s="847"/>
      <c r="J1139" s="815"/>
      <c r="K1139" s="815"/>
      <c r="L1139" s="815"/>
      <c r="M1139" s="159"/>
      <c r="N1139" s="21"/>
    </row>
    <row r="1140" spans="1:17" s="13" customFormat="1" ht="24" customHeight="1" x14ac:dyDescent="0.2">
      <c r="A1140" s="1547"/>
      <c r="B1140" s="1541" t="s">
        <v>2666</v>
      </c>
      <c r="C1140" s="1541" t="s">
        <v>2667</v>
      </c>
      <c r="D1140" s="1539" t="s">
        <v>21</v>
      </c>
      <c r="E1140" s="1539" t="s">
        <v>42</v>
      </c>
      <c r="F1140" s="839" t="s">
        <v>2225</v>
      </c>
      <c r="G1140" s="1543" t="s">
        <v>1145</v>
      </c>
      <c r="H1140" s="1541" t="s">
        <v>1338</v>
      </c>
      <c r="I1140" s="846"/>
      <c r="J1140" s="815">
        <v>225.7</v>
      </c>
      <c r="K1140" s="815"/>
      <c r="L1140" s="815"/>
      <c r="M1140" s="159"/>
      <c r="N1140" s="21" t="s">
        <v>1411</v>
      </c>
    </row>
    <row r="1141" spans="1:17" s="13" customFormat="1" ht="24" customHeight="1" x14ac:dyDescent="0.2">
      <c r="A1141" s="1547"/>
      <c r="B1141" s="1547"/>
      <c r="C1141" s="1547"/>
      <c r="D1141" s="1554"/>
      <c r="E1141" s="1554"/>
      <c r="F1141" s="806" t="s">
        <v>2226</v>
      </c>
      <c r="G1141" s="1548"/>
      <c r="H1141" s="1547"/>
      <c r="I1141" s="858"/>
      <c r="J1141" s="815"/>
      <c r="K1141" s="815"/>
      <c r="L1141" s="815"/>
      <c r="M1141" s="159"/>
      <c r="N1141" s="21"/>
    </row>
    <row r="1142" spans="1:17" s="13" customFormat="1" ht="24" customHeight="1" x14ac:dyDescent="0.2">
      <c r="A1142" s="1547"/>
      <c r="B1142" s="1542"/>
      <c r="C1142" s="1542"/>
      <c r="D1142" s="1540"/>
      <c r="E1142" s="1540"/>
      <c r="F1142" s="806" t="s">
        <v>2141</v>
      </c>
      <c r="G1142" s="1544"/>
      <c r="H1142" s="1542"/>
      <c r="I1142" s="847"/>
      <c r="J1142" s="815"/>
      <c r="K1142" s="815"/>
      <c r="L1142" s="815"/>
      <c r="M1142" s="159"/>
      <c r="N1142" s="21"/>
    </row>
    <row r="1143" spans="1:17" s="13" customFormat="1" ht="22.5" customHeight="1" x14ac:dyDescent="0.2">
      <c r="A1143" s="1547"/>
      <c r="B1143" s="1541" t="s">
        <v>2668</v>
      </c>
      <c r="C1143" s="1541" t="s">
        <v>2669</v>
      </c>
      <c r="D1143" s="1539" t="s">
        <v>21</v>
      </c>
      <c r="E1143" s="1539" t="s">
        <v>42</v>
      </c>
      <c r="F1143" s="839" t="s">
        <v>2225</v>
      </c>
      <c r="G1143" s="1543" t="s">
        <v>1145</v>
      </c>
      <c r="H1143" s="1541" t="s">
        <v>1338</v>
      </c>
      <c r="I1143" s="846"/>
      <c r="J1143" s="815">
        <v>153.4</v>
      </c>
      <c r="K1143" s="815"/>
      <c r="L1143" s="815"/>
      <c r="M1143" s="159"/>
      <c r="N1143" s="21" t="s">
        <v>1411</v>
      </c>
    </row>
    <row r="1144" spans="1:17" s="13" customFormat="1" ht="22.5" customHeight="1" x14ac:dyDescent="0.2">
      <c r="A1144" s="1547"/>
      <c r="B1144" s="1547"/>
      <c r="C1144" s="1547"/>
      <c r="D1144" s="1554"/>
      <c r="E1144" s="1554"/>
      <c r="F1144" s="806" t="s">
        <v>2226</v>
      </c>
      <c r="G1144" s="1548"/>
      <c r="H1144" s="1547"/>
      <c r="I1144" s="858"/>
      <c r="J1144" s="815"/>
      <c r="K1144" s="815"/>
      <c r="L1144" s="815"/>
      <c r="M1144" s="159"/>
      <c r="N1144" s="21"/>
    </row>
    <row r="1145" spans="1:17" s="13" customFormat="1" ht="22.5" customHeight="1" x14ac:dyDescent="0.2">
      <c r="A1145" s="1547"/>
      <c r="B1145" s="1542"/>
      <c r="C1145" s="1542"/>
      <c r="D1145" s="1540"/>
      <c r="E1145" s="1540"/>
      <c r="F1145" s="806" t="s">
        <v>2141</v>
      </c>
      <c r="G1145" s="1544"/>
      <c r="H1145" s="1542"/>
      <c r="I1145" s="847"/>
      <c r="J1145" s="815"/>
      <c r="K1145" s="815"/>
      <c r="L1145" s="815"/>
      <c r="M1145" s="159"/>
      <c r="N1145" s="21"/>
    </row>
    <row r="1146" spans="1:17" s="13" customFormat="1" ht="22.5" customHeight="1" x14ac:dyDescent="0.2">
      <c r="A1146" s="1547"/>
      <c r="B1146" s="1541" t="s">
        <v>2670</v>
      </c>
      <c r="C1146" s="1541" t="s">
        <v>2671</v>
      </c>
      <c r="D1146" s="1539" t="s">
        <v>21</v>
      </c>
      <c r="E1146" s="1539" t="s">
        <v>42</v>
      </c>
      <c r="F1146" s="1467" t="s">
        <v>1540</v>
      </c>
      <c r="G1146" s="1400" t="s">
        <v>1144</v>
      </c>
      <c r="H1146" s="1541" t="s">
        <v>1436</v>
      </c>
      <c r="I1146" s="802">
        <v>2018</v>
      </c>
      <c r="J1146" s="815">
        <v>153.4</v>
      </c>
      <c r="K1146" s="815"/>
      <c r="L1146" s="815"/>
      <c r="M1146" s="159"/>
      <c r="N1146" s="21" t="s">
        <v>1411</v>
      </c>
      <c r="O1146" s="163" t="s">
        <v>2225</v>
      </c>
      <c r="P1146" s="1543" t="s">
        <v>1145</v>
      </c>
      <c r="Q1146" s="1541" t="s">
        <v>2672</v>
      </c>
    </row>
    <row r="1147" spans="1:17" s="13" customFormat="1" ht="22.5" customHeight="1" x14ac:dyDescent="0.2">
      <c r="A1147" s="1547"/>
      <c r="B1147" s="1547"/>
      <c r="C1147" s="1547"/>
      <c r="D1147" s="1554"/>
      <c r="E1147" s="1554"/>
      <c r="F1147" s="1467"/>
      <c r="G1147" s="1400"/>
      <c r="H1147" s="1547"/>
      <c r="I1147" s="802"/>
      <c r="J1147" s="815"/>
      <c r="K1147" s="815"/>
      <c r="L1147" s="815"/>
      <c r="M1147" s="159"/>
      <c r="N1147" s="21"/>
      <c r="O1147" s="164" t="s">
        <v>2226</v>
      </c>
      <c r="P1147" s="1548"/>
      <c r="Q1147" s="1547"/>
    </row>
    <row r="1148" spans="1:17" s="13" customFormat="1" ht="22.5" customHeight="1" x14ac:dyDescent="0.2">
      <c r="A1148" s="1547"/>
      <c r="B1148" s="1542"/>
      <c r="C1148" s="1542"/>
      <c r="D1148" s="1540"/>
      <c r="E1148" s="1540"/>
      <c r="F1148" s="1467"/>
      <c r="G1148" s="1400"/>
      <c r="H1148" s="1542"/>
      <c r="I1148" s="802"/>
      <c r="J1148" s="815"/>
      <c r="K1148" s="815"/>
      <c r="L1148" s="815"/>
      <c r="M1148" s="159"/>
      <c r="N1148" s="21"/>
      <c r="O1148" s="164" t="s">
        <v>2141</v>
      </c>
      <c r="P1148" s="1544"/>
      <c r="Q1148" s="1542"/>
    </row>
    <row r="1149" spans="1:17" s="13" customFormat="1" ht="22.5" customHeight="1" x14ac:dyDescent="0.2">
      <c r="A1149" s="1547"/>
      <c r="B1149" s="1541" t="s">
        <v>2673</v>
      </c>
      <c r="C1149" s="1541" t="s">
        <v>2674</v>
      </c>
      <c r="D1149" s="1539" t="s">
        <v>21</v>
      </c>
      <c r="E1149" s="1539" t="s">
        <v>42</v>
      </c>
      <c r="F1149" s="839" t="s">
        <v>2225</v>
      </c>
      <c r="G1149" s="1543" t="s">
        <v>1145</v>
      </c>
      <c r="H1149" s="1541" t="s">
        <v>2675</v>
      </c>
      <c r="I1149" s="846"/>
      <c r="J1149" s="815">
        <v>1534</v>
      </c>
      <c r="K1149" s="815"/>
      <c r="L1149" s="815"/>
      <c r="M1149" s="159"/>
      <c r="N1149" s="21" t="s">
        <v>1411</v>
      </c>
    </row>
    <row r="1150" spans="1:17" s="13" customFormat="1" ht="22.5" customHeight="1" x14ac:dyDescent="0.2">
      <c r="A1150" s="1547"/>
      <c r="B1150" s="1547"/>
      <c r="C1150" s="1547"/>
      <c r="D1150" s="1554"/>
      <c r="E1150" s="1554"/>
      <c r="F1150" s="806" t="s">
        <v>2226</v>
      </c>
      <c r="G1150" s="1548"/>
      <c r="H1150" s="1547"/>
      <c r="I1150" s="858"/>
      <c r="J1150" s="815"/>
      <c r="K1150" s="815"/>
      <c r="L1150" s="815"/>
      <c r="M1150" s="159"/>
      <c r="N1150" s="21"/>
    </row>
    <row r="1151" spans="1:17" s="13" customFormat="1" ht="22.5" customHeight="1" x14ac:dyDescent="0.2">
      <c r="A1151" s="1547"/>
      <c r="B1151" s="1542"/>
      <c r="C1151" s="1542"/>
      <c r="D1151" s="1540"/>
      <c r="E1151" s="1540"/>
      <c r="F1151" s="806" t="s">
        <v>2141</v>
      </c>
      <c r="G1151" s="1544"/>
      <c r="H1151" s="1542"/>
      <c r="I1151" s="847"/>
      <c r="J1151" s="815"/>
      <c r="K1151" s="815"/>
      <c r="L1151" s="815"/>
      <c r="M1151" s="159"/>
      <c r="N1151" s="21"/>
    </row>
    <row r="1152" spans="1:17" s="13" customFormat="1" ht="22.5" customHeight="1" x14ac:dyDescent="0.2">
      <c r="A1152" s="1547"/>
      <c r="B1152" s="1541" t="s">
        <v>2676</v>
      </c>
      <c r="C1152" s="1541" t="s">
        <v>2677</v>
      </c>
      <c r="D1152" s="1539" t="s">
        <v>21</v>
      </c>
      <c r="E1152" s="1539" t="s">
        <v>42</v>
      </c>
      <c r="F1152" s="839" t="s">
        <v>2225</v>
      </c>
      <c r="G1152" s="1543" t="s">
        <v>1145</v>
      </c>
      <c r="H1152" s="1541" t="s">
        <v>2675</v>
      </c>
      <c r="I1152" s="846"/>
      <c r="J1152" s="815">
        <v>350</v>
      </c>
      <c r="K1152" s="152"/>
      <c r="L1152" s="802"/>
      <c r="M1152" s="815"/>
      <c r="N1152" s="21" t="s">
        <v>1411</v>
      </c>
    </row>
    <row r="1153" spans="1:17" s="13" customFormat="1" ht="22.5" customHeight="1" x14ac:dyDescent="0.2">
      <c r="A1153" s="1547"/>
      <c r="B1153" s="1547"/>
      <c r="C1153" s="1547"/>
      <c r="D1153" s="1554"/>
      <c r="E1153" s="1554"/>
      <c r="F1153" s="806" t="s">
        <v>2226</v>
      </c>
      <c r="G1153" s="1548"/>
      <c r="H1153" s="1547"/>
      <c r="I1153" s="858"/>
      <c r="J1153" s="815"/>
      <c r="K1153" s="152"/>
      <c r="L1153" s="802"/>
      <c r="M1153" s="815"/>
      <c r="N1153" s="21"/>
    </row>
    <row r="1154" spans="1:17" s="13" customFormat="1" ht="22.5" customHeight="1" x14ac:dyDescent="0.2">
      <c r="A1154" s="1547"/>
      <c r="B1154" s="1542"/>
      <c r="C1154" s="1542"/>
      <c r="D1154" s="1540"/>
      <c r="E1154" s="1540"/>
      <c r="F1154" s="806" t="s">
        <v>2141</v>
      </c>
      <c r="G1154" s="1544"/>
      <c r="H1154" s="1542"/>
      <c r="I1154" s="847"/>
      <c r="J1154" s="815"/>
      <c r="K1154" s="152"/>
      <c r="L1154" s="802"/>
      <c r="M1154" s="815"/>
      <c r="N1154" s="21"/>
    </row>
    <row r="1155" spans="1:17" s="13" customFormat="1" ht="22.5" customHeight="1" x14ac:dyDescent="0.2">
      <c r="A1155" s="1547"/>
      <c r="B1155" s="1541" t="s">
        <v>2678</v>
      </c>
      <c r="C1155" s="1541" t="s">
        <v>2679</v>
      </c>
      <c r="D1155" s="1539" t="s">
        <v>21</v>
      </c>
      <c r="E1155" s="1539" t="s">
        <v>42</v>
      </c>
      <c r="F1155" s="839" t="s">
        <v>2225</v>
      </c>
      <c r="G1155" s="1543" t="s">
        <v>1145</v>
      </c>
      <c r="H1155" s="1541" t="s">
        <v>2675</v>
      </c>
      <c r="I1155" s="846"/>
      <c r="J1155" s="815">
        <v>100</v>
      </c>
      <c r="K1155" s="152"/>
      <c r="L1155" s="802"/>
      <c r="M1155" s="815"/>
      <c r="N1155" s="21" t="s">
        <v>1411</v>
      </c>
    </row>
    <row r="1156" spans="1:17" s="13" customFormat="1" ht="22.5" customHeight="1" x14ac:dyDescent="0.2">
      <c r="A1156" s="1547"/>
      <c r="B1156" s="1547"/>
      <c r="C1156" s="1547"/>
      <c r="D1156" s="1554"/>
      <c r="E1156" s="1554"/>
      <c r="F1156" s="806" t="s">
        <v>2226</v>
      </c>
      <c r="G1156" s="1548"/>
      <c r="H1156" s="1547"/>
      <c r="I1156" s="858"/>
      <c r="J1156" s="815"/>
      <c r="K1156" s="152"/>
      <c r="L1156" s="802"/>
      <c r="M1156" s="815"/>
      <c r="N1156" s="21"/>
    </row>
    <row r="1157" spans="1:17" s="13" customFormat="1" ht="22.5" customHeight="1" x14ac:dyDescent="0.2">
      <c r="A1157" s="1547"/>
      <c r="B1157" s="1542"/>
      <c r="C1157" s="1542"/>
      <c r="D1157" s="1540"/>
      <c r="E1157" s="1540"/>
      <c r="F1157" s="806" t="s">
        <v>2141</v>
      </c>
      <c r="G1157" s="1544"/>
      <c r="H1157" s="1542"/>
      <c r="I1157" s="847"/>
      <c r="J1157" s="815"/>
      <c r="K1157" s="152"/>
      <c r="L1157" s="802"/>
      <c r="M1157" s="815"/>
      <c r="N1157" s="21"/>
    </row>
    <row r="1158" spans="1:17" s="13" customFormat="1" ht="31.5" customHeight="1" x14ac:dyDescent="0.2">
      <c r="A1158" s="1547"/>
      <c r="B1158" s="1541" t="s">
        <v>2680</v>
      </c>
      <c r="C1158" s="1541" t="s">
        <v>2681</v>
      </c>
      <c r="D1158" s="1543" t="s">
        <v>21</v>
      </c>
      <c r="E1158" s="1569" t="s">
        <v>42</v>
      </c>
      <c r="F1158" s="839" t="s">
        <v>2225</v>
      </c>
      <c r="G1158" s="1543" t="s">
        <v>1145</v>
      </c>
      <c r="H1158" s="1549" t="s">
        <v>1338</v>
      </c>
      <c r="I1158" s="863"/>
      <c r="J1158" s="815">
        <v>210</v>
      </c>
      <c r="K1158" s="152"/>
      <c r="L1158" s="802"/>
      <c r="M1158" s="815"/>
      <c r="N1158" s="21" t="s">
        <v>1411</v>
      </c>
    </row>
    <row r="1159" spans="1:17" s="13" customFormat="1" ht="35.25" customHeight="1" x14ac:dyDescent="0.2">
      <c r="A1159" s="1547"/>
      <c r="B1159" s="1547"/>
      <c r="C1159" s="1547"/>
      <c r="D1159" s="1548"/>
      <c r="E1159" s="1570"/>
      <c r="F1159" s="806" t="s">
        <v>2226</v>
      </c>
      <c r="G1159" s="1548"/>
      <c r="H1159" s="1572"/>
      <c r="I1159" s="864"/>
      <c r="J1159" s="815"/>
      <c r="K1159" s="152"/>
      <c r="L1159" s="802"/>
      <c r="M1159" s="815"/>
      <c r="N1159" s="21"/>
    </row>
    <row r="1160" spans="1:17" s="13" customFormat="1" ht="21" customHeight="1" x14ac:dyDescent="0.2">
      <c r="A1160" s="1547"/>
      <c r="B1160" s="1542"/>
      <c r="C1160" s="1542"/>
      <c r="D1160" s="1544"/>
      <c r="E1160" s="1571"/>
      <c r="F1160" s="806" t="s">
        <v>2141</v>
      </c>
      <c r="G1160" s="1544"/>
      <c r="H1160" s="1550"/>
      <c r="I1160" s="865"/>
      <c r="J1160" s="815"/>
      <c r="K1160" s="152"/>
      <c r="L1160" s="802"/>
      <c r="M1160" s="815"/>
      <c r="N1160" s="21"/>
    </row>
    <row r="1161" spans="1:17" s="13" customFormat="1" ht="22.5" customHeight="1" x14ac:dyDescent="0.2">
      <c r="A1161" s="1547"/>
      <c r="B1161" s="1541" t="s">
        <v>2682</v>
      </c>
      <c r="C1161" s="1541" t="s">
        <v>2683</v>
      </c>
      <c r="D1161" s="1543" t="s">
        <v>21</v>
      </c>
      <c r="E1161" s="1569" t="s">
        <v>42</v>
      </c>
      <c r="F1161" s="839" t="s">
        <v>2225</v>
      </c>
      <c r="G1161" s="1543" t="s">
        <v>1145</v>
      </c>
      <c r="H1161" s="1549" t="s">
        <v>1338</v>
      </c>
      <c r="I1161" s="863"/>
      <c r="J1161" s="815">
        <v>100</v>
      </c>
      <c r="K1161" s="152"/>
      <c r="L1161" s="802"/>
      <c r="M1161" s="815"/>
      <c r="N1161" s="21" t="s">
        <v>1411</v>
      </c>
    </row>
    <row r="1162" spans="1:17" s="13" customFormat="1" ht="22.5" customHeight="1" x14ac:dyDescent="0.2">
      <c r="A1162" s="1547"/>
      <c r="B1162" s="1547"/>
      <c r="C1162" s="1547"/>
      <c r="D1162" s="1548"/>
      <c r="E1162" s="1570"/>
      <c r="F1162" s="806" t="s">
        <v>2226</v>
      </c>
      <c r="G1162" s="1548"/>
      <c r="H1162" s="1572"/>
      <c r="I1162" s="864"/>
      <c r="J1162" s="815"/>
      <c r="K1162" s="152"/>
      <c r="L1162" s="802"/>
      <c r="M1162" s="815"/>
      <c r="N1162" s="21"/>
    </row>
    <row r="1163" spans="1:17" s="13" customFormat="1" ht="22.5" customHeight="1" x14ac:dyDescent="0.2">
      <c r="A1163" s="1547"/>
      <c r="B1163" s="1542"/>
      <c r="C1163" s="1542"/>
      <c r="D1163" s="1544"/>
      <c r="E1163" s="1571"/>
      <c r="F1163" s="806" t="s">
        <v>2141</v>
      </c>
      <c r="G1163" s="1544"/>
      <c r="H1163" s="1550"/>
      <c r="I1163" s="865"/>
      <c r="J1163" s="815"/>
      <c r="K1163" s="152"/>
      <c r="L1163" s="802"/>
      <c r="M1163" s="815"/>
      <c r="N1163" s="21"/>
    </row>
    <row r="1164" spans="1:17" s="13" customFormat="1" ht="22.5" customHeight="1" x14ac:dyDescent="0.2">
      <c r="A1164" s="1547"/>
      <c r="B1164" s="1541" t="s">
        <v>2684</v>
      </c>
      <c r="C1164" s="1541" t="s">
        <v>2685</v>
      </c>
      <c r="D1164" s="1543" t="s">
        <v>21</v>
      </c>
      <c r="E1164" s="1569" t="s">
        <v>42</v>
      </c>
      <c r="F1164" s="839" t="s">
        <v>2225</v>
      </c>
      <c r="G1164" s="1543" t="s">
        <v>1145</v>
      </c>
      <c r="H1164" s="1581" t="s">
        <v>1338</v>
      </c>
      <c r="I1164" s="863"/>
      <c r="J1164" s="815">
        <v>100</v>
      </c>
      <c r="K1164" s="152"/>
      <c r="L1164" s="802"/>
      <c r="M1164" s="815"/>
      <c r="N1164" s="21" t="s">
        <v>1411</v>
      </c>
    </row>
    <row r="1165" spans="1:17" s="13" customFormat="1" ht="22.5" customHeight="1" x14ac:dyDescent="0.2">
      <c r="A1165" s="1547"/>
      <c r="B1165" s="1547"/>
      <c r="C1165" s="1547"/>
      <c r="D1165" s="1548"/>
      <c r="E1165" s="1570"/>
      <c r="F1165" s="806" t="s">
        <v>2226</v>
      </c>
      <c r="G1165" s="1548"/>
      <c r="H1165" s="1582"/>
      <c r="I1165" s="864"/>
      <c r="J1165" s="815"/>
      <c r="K1165" s="152"/>
      <c r="L1165" s="802"/>
      <c r="M1165" s="815"/>
      <c r="N1165" s="21"/>
    </row>
    <row r="1166" spans="1:17" s="13" customFormat="1" ht="22.5" customHeight="1" x14ac:dyDescent="0.2">
      <c r="A1166" s="1547"/>
      <c r="B1166" s="1542"/>
      <c r="C1166" s="1542"/>
      <c r="D1166" s="1544"/>
      <c r="E1166" s="1571"/>
      <c r="F1166" s="806" t="s">
        <v>2141</v>
      </c>
      <c r="G1166" s="1544"/>
      <c r="H1166" s="1583"/>
      <c r="I1166" s="865"/>
      <c r="J1166" s="815"/>
      <c r="K1166" s="152"/>
      <c r="L1166" s="802"/>
      <c r="M1166" s="815"/>
      <c r="N1166" s="21"/>
    </row>
    <row r="1167" spans="1:17" s="13" customFormat="1" ht="22.5" customHeight="1" x14ac:dyDescent="0.2">
      <c r="A1167" s="1547"/>
      <c r="B1167" s="1427" t="s">
        <v>2686</v>
      </c>
      <c r="C1167" s="1427" t="s">
        <v>2687</v>
      </c>
      <c r="D1167" s="1400" t="s">
        <v>21</v>
      </c>
      <c r="E1167" s="1469" t="s">
        <v>42</v>
      </c>
      <c r="F1167" s="1467" t="s">
        <v>1636</v>
      </c>
      <c r="G1167" s="1468" t="s">
        <v>1144</v>
      </c>
      <c r="H1167" s="1541" t="s">
        <v>2688</v>
      </c>
      <c r="I1167" s="802">
        <v>2018</v>
      </c>
      <c r="J1167" s="815">
        <v>100</v>
      </c>
      <c r="K1167" s="152"/>
      <c r="L1167" s="802"/>
      <c r="M1167" s="815"/>
      <c r="N1167" s="21" t="s">
        <v>1411</v>
      </c>
      <c r="O1167" s="163" t="s">
        <v>2225</v>
      </c>
      <c r="P1167" s="1543" t="s">
        <v>1145</v>
      </c>
      <c r="Q1167" s="1584" t="s">
        <v>1338</v>
      </c>
    </row>
    <row r="1168" spans="1:17" s="13" customFormat="1" ht="22.5" customHeight="1" x14ac:dyDescent="0.2">
      <c r="A1168" s="1547"/>
      <c r="B1168" s="1427"/>
      <c r="C1168" s="1427"/>
      <c r="D1168" s="1400"/>
      <c r="E1168" s="1469"/>
      <c r="F1168" s="1467"/>
      <c r="G1168" s="1468"/>
      <c r="H1168" s="1547"/>
      <c r="I1168" s="802"/>
      <c r="J1168" s="815"/>
      <c r="K1168" s="152"/>
      <c r="L1168" s="802"/>
      <c r="M1168" s="815"/>
      <c r="N1168" s="21"/>
      <c r="O1168" s="164" t="s">
        <v>2226</v>
      </c>
      <c r="P1168" s="1548"/>
      <c r="Q1168" s="1585"/>
    </row>
    <row r="1169" spans="1:20" s="13" customFormat="1" ht="22.5" customHeight="1" x14ac:dyDescent="0.2">
      <c r="A1169" s="1547"/>
      <c r="B1169" s="1427"/>
      <c r="C1169" s="1427"/>
      <c r="D1169" s="1400"/>
      <c r="E1169" s="1469"/>
      <c r="F1169" s="1467"/>
      <c r="G1169" s="1468"/>
      <c r="H1169" s="1542"/>
      <c r="I1169" s="802"/>
      <c r="J1169" s="815"/>
      <c r="K1169" s="152"/>
      <c r="L1169" s="802"/>
      <c r="M1169" s="815"/>
      <c r="N1169" s="21"/>
      <c r="O1169" s="164" t="s">
        <v>2141</v>
      </c>
      <c r="P1169" s="1544"/>
      <c r="Q1169" s="1586"/>
    </row>
    <row r="1170" spans="1:20" s="13" customFormat="1" ht="22.5" customHeight="1" x14ac:dyDescent="0.2">
      <c r="A1170" s="1547"/>
      <c r="B1170" s="1541" t="s">
        <v>2689</v>
      </c>
      <c r="C1170" s="1541" t="s">
        <v>2690</v>
      </c>
      <c r="D1170" s="1543" t="s">
        <v>21</v>
      </c>
      <c r="E1170" s="1569" t="s">
        <v>42</v>
      </c>
      <c r="F1170" s="839" t="s">
        <v>2225</v>
      </c>
      <c r="G1170" s="1543" t="s">
        <v>1145</v>
      </c>
      <c r="H1170" s="1549" t="s">
        <v>1338</v>
      </c>
      <c r="I1170" s="863"/>
      <c r="J1170" s="815">
        <v>100</v>
      </c>
      <c r="K1170" s="152"/>
      <c r="L1170" s="802"/>
      <c r="M1170" s="815"/>
      <c r="N1170" s="21" t="s">
        <v>1411</v>
      </c>
    </row>
    <row r="1171" spans="1:20" s="13" customFormat="1" ht="22.5" customHeight="1" x14ac:dyDescent="0.2">
      <c r="A1171" s="1547"/>
      <c r="B1171" s="1547"/>
      <c r="C1171" s="1547"/>
      <c r="D1171" s="1548"/>
      <c r="E1171" s="1570"/>
      <c r="F1171" s="806" t="s">
        <v>2226</v>
      </c>
      <c r="G1171" s="1548"/>
      <c r="H1171" s="1572"/>
      <c r="I1171" s="864"/>
      <c r="J1171" s="815"/>
      <c r="K1171" s="152"/>
      <c r="L1171" s="802"/>
      <c r="M1171" s="815"/>
      <c r="N1171" s="21"/>
    </row>
    <row r="1172" spans="1:20" s="13" customFormat="1" ht="22.5" customHeight="1" x14ac:dyDescent="0.2">
      <c r="A1172" s="1547"/>
      <c r="B1172" s="1542"/>
      <c r="C1172" s="1542"/>
      <c r="D1172" s="1544"/>
      <c r="E1172" s="1571"/>
      <c r="F1172" s="806" t="s">
        <v>2141</v>
      </c>
      <c r="G1172" s="1544"/>
      <c r="H1172" s="1550"/>
      <c r="I1172" s="865"/>
      <c r="J1172" s="815"/>
      <c r="K1172" s="152"/>
      <c r="L1172" s="802"/>
      <c r="M1172" s="815"/>
      <c r="N1172" s="21"/>
    </row>
    <row r="1173" spans="1:20" s="13" customFormat="1" ht="22.5" customHeight="1" x14ac:dyDescent="0.2">
      <c r="A1173" s="1547"/>
      <c r="B1173" s="1541" t="s">
        <v>2691</v>
      </c>
      <c r="C1173" s="1541" t="s">
        <v>2692</v>
      </c>
      <c r="D1173" s="1543" t="s">
        <v>21</v>
      </c>
      <c r="E1173" s="1569" t="s">
        <v>42</v>
      </c>
      <c r="F1173" s="839" t="s">
        <v>2225</v>
      </c>
      <c r="G1173" s="1543" t="s">
        <v>1145</v>
      </c>
      <c r="H1173" s="1549" t="s">
        <v>1338</v>
      </c>
      <c r="I1173" s="863"/>
      <c r="J1173" s="815">
        <v>100</v>
      </c>
      <c r="K1173" s="152"/>
      <c r="L1173" s="802"/>
      <c r="M1173" s="815"/>
      <c r="N1173" s="21" t="s">
        <v>1411</v>
      </c>
    </row>
    <row r="1174" spans="1:20" s="13" customFormat="1" ht="22.5" customHeight="1" x14ac:dyDescent="0.2">
      <c r="A1174" s="1547"/>
      <c r="B1174" s="1547"/>
      <c r="C1174" s="1547"/>
      <c r="D1174" s="1548"/>
      <c r="E1174" s="1570"/>
      <c r="F1174" s="806" t="s">
        <v>2226</v>
      </c>
      <c r="G1174" s="1548"/>
      <c r="H1174" s="1572"/>
      <c r="I1174" s="864"/>
      <c r="J1174" s="815"/>
      <c r="K1174" s="152"/>
      <c r="L1174" s="802"/>
      <c r="M1174" s="815"/>
      <c r="N1174" s="21"/>
    </row>
    <row r="1175" spans="1:20" s="13" customFormat="1" ht="22.5" customHeight="1" x14ac:dyDescent="0.2">
      <c r="A1175" s="1547"/>
      <c r="B1175" s="1542"/>
      <c r="C1175" s="1542"/>
      <c r="D1175" s="1544"/>
      <c r="E1175" s="1571"/>
      <c r="F1175" s="806" t="s">
        <v>2141</v>
      </c>
      <c r="G1175" s="1544"/>
      <c r="H1175" s="1550"/>
      <c r="I1175" s="865"/>
      <c r="J1175" s="815"/>
      <c r="K1175" s="152"/>
      <c r="L1175" s="802"/>
      <c r="M1175" s="815"/>
      <c r="N1175" s="21"/>
    </row>
    <row r="1176" spans="1:20" s="13" customFormat="1" ht="36" customHeight="1" x14ac:dyDescent="0.2">
      <c r="A1176" s="1547"/>
      <c r="B1176" s="1541" t="s">
        <v>2693</v>
      </c>
      <c r="C1176" s="1541" t="s">
        <v>2694</v>
      </c>
      <c r="D1176" s="1543" t="s">
        <v>21</v>
      </c>
      <c r="E1176" s="1569" t="s">
        <v>42</v>
      </c>
      <c r="F1176" s="839" t="s">
        <v>2225</v>
      </c>
      <c r="G1176" s="1543" t="s">
        <v>1145</v>
      </c>
      <c r="H1176" s="1549" t="s">
        <v>1338</v>
      </c>
      <c r="I1176" s="863"/>
      <c r="J1176" s="815">
        <f>810-250</f>
        <v>560</v>
      </c>
      <c r="K1176" s="152"/>
      <c r="L1176" s="802"/>
      <c r="M1176" s="815"/>
      <c r="N1176" s="21" t="s">
        <v>1411</v>
      </c>
    </row>
    <row r="1177" spans="1:20" s="13" customFormat="1" ht="36" customHeight="1" x14ac:dyDescent="0.2">
      <c r="A1177" s="1547"/>
      <c r="B1177" s="1547"/>
      <c r="C1177" s="1547"/>
      <c r="D1177" s="1548"/>
      <c r="E1177" s="1570"/>
      <c r="F1177" s="806" t="s">
        <v>2226</v>
      </c>
      <c r="G1177" s="1548"/>
      <c r="H1177" s="1572"/>
      <c r="I1177" s="864"/>
      <c r="J1177" s="815"/>
      <c r="K1177" s="152"/>
      <c r="L1177" s="802"/>
      <c r="M1177" s="815"/>
      <c r="N1177" s="21"/>
    </row>
    <row r="1178" spans="1:20" s="13" customFormat="1" ht="36" customHeight="1" x14ac:dyDescent="0.2">
      <c r="A1178" s="1547"/>
      <c r="B1178" s="1542"/>
      <c r="C1178" s="1542"/>
      <c r="D1178" s="1544"/>
      <c r="E1178" s="1571"/>
      <c r="F1178" s="806" t="s">
        <v>2141</v>
      </c>
      <c r="G1178" s="1544"/>
      <c r="H1178" s="1550"/>
      <c r="I1178" s="865"/>
      <c r="J1178" s="815"/>
      <c r="K1178" s="152"/>
      <c r="L1178" s="802"/>
      <c r="M1178" s="815"/>
      <c r="N1178" s="21"/>
    </row>
    <row r="1179" spans="1:20" s="13" customFormat="1" ht="36" customHeight="1" x14ac:dyDescent="0.2">
      <c r="A1179" s="1547"/>
      <c r="B1179" s="1541" t="s">
        <v>2695</v>
      </c>
      <c r="C1179" s="1541" t="s">
        <v>2251</v>
      </c>
      <c r="D1179" s="1543" t="s">
        <v>21</v>
      </c>
      <c r="E1179" s="1569" t="s">
        <v>42</v>
      </c>
      <c r="F1179" s="1467" t="s">
        <v>1540</v>
      </c>
      <c r="G1179" s="1468" t="s">
        <v>1144</v>
      </c>
      <c r="H1179" s="1541" t="s">
        <v>1436</v>
      </c>
      <c r="I1179" s="846">
        <v>2018</v>
      </c>
      <c r="J1179" s="815">
        <v>767</v>
      </c>
      <c r="K1179" s="152"/>
      <c r="L1179" s="802"/>
      <c r="M1179" s="815"/>
      <c r="N1179" s="21" t="s">
        <v>1411</v>
      </c>
      <c r="O1179" s="163" t="s">
        <v>2225</v>
      </c>
      <c r="P1179" s="1543" t="s">
        <v>1145</v>
      </c>
      <c r="Q1179" s="1584" t="s">
        <v>1338</v>
      </c>
    </row>
    <row r="1180" spans="1:20" s="13" customFormat="1" ht="36" customHeight="1" x14ac:dyDescent="0.2">
      <c r="A1180" s="1547"/>
      <c r="B1180" s="1547"/>
      <c r="C1180" s="1547"/>
      <c r="D1180" s="1548"/>
      <c r="E1180" s="1570"/>
      <c r="F1180" s="1467"/>
      <c r="G1180" s="1468"/>
      <c r="H1180" s="1547"/>
      <c r="I1180" s="858"/>
      <c r="J1180" s="815"/>
      <c r="K1180" s="152"/>
      <c r="L1180" s="802"/>
      <c r="M1180" s="815"/>
      <c r="N1180" s="21"/>
      <c r="O1180" s="164" t="s">
        <v>2226</v>
      </c>
      <c r="P1180" s="1548"/>
      <c r="Q1180" s="1585"/>
    </row>
    <row r="1181" spans="1:20" s="13" customFormat="1" ht="36" customHeight="1" x14ac:dyDescent="0.2">
      <c r="A1181" s="1547"/>
      <c r="B1181" s="1542"/>
      <c r="C1181" s="1542"/>
      <c r="D1181" s="1544"/>
      <c r="E1181" s="1571"/>
      <c r="F1181" s="1467"/>
      <c r="G1181" s="1468"/>
      <c r="H1181" s="1542"/>
      <c r="I1181" s="847"/>
      <c r="J1181" s="815"/>
      <c r="K1181" s="152"/>
      <c r="L1181" s="802"/>
      <c r="M1181" s="815"/>
      <c r="N1181" s="21"/>
      <c r="O1181" s="164" t="s">
        <v>2141</v>
      </c>
      <c r="P1181" s="1544"/>
      <c r="Q1181" s="1586"/>
    </row>
    <row r="1182" spans="1:20" s="13" customFormat="1" ht="30" customHeight="1" x14ac:dyDescent="0.2">
      <c r="A1182" s="1547"/>
      <c r="B1182" s="1541" t="s">
        <v>2696</v>
      </c>
      <c r="C1182" s="1541" t="s">
        <v>2697</v>
      </c>
      <c r="D1182" s="1543" t="s">
        <v>21</v>
      </c>
      <c r="E1182" s="1569" t="s">
        <v>42</v>
      </c>
      <c r="F1182" s="820" t="s">
        <v>1116</v>
      </c>
      <c r="G1182" s="1468" t="s">
        <v>1200</v>
      </c>
      <c r="H1182" s="1541" t="s">
        <v>2698</v>
      </c>
      <c r="I1182" s="802">
        <v>2018</v>
      </c>
      <c r="J1182" s="815"/>
      <c r="K1182" s="152"/>
      <c r="L1182" s="802"/>
      <c r="M1182" s="815"/>
      <c r="N1182" s="21"/>
      <c r="O1182" s="840"/>
      <c r="P1182" s="844"/>
      <c r="Q1182" s="61"/>
      <c r="R1182" s="820" t="s">
        <v>1160</v>
      </c>
      <c r="S1182" s="1564" t="s">
        <v>1145</v>
      </c>
      <c r="T1182" s="165"/>
    </row>
    <row r="1183" spans="1:20" s="13" customFormat="1" ht="30" customHeight="1" x14ac:dyDescent="0.2">
      <c r="A1183" s="1547"/>
      <c r="B1183" s="1547"/>
      <c r="C1183" s="1547"/>
      <c r="D1183" s="1548"/>
      <c r="E1183" s="1570"/>
      <c r="F1183" s="1530" t="s">
        <v>1117</v>
      </c>
      <c r="G1183" s="1468"/>
      <c r="H1183" s="1547"/>
      <c r="I1183" s="802"/>
      <c r="J1183" s="815"/>
      <c r="K1183" s="152"/>
      <c r="L1183" s="802"/>
      <c r="M1183" s="815"/>
      <c r="N1183" s="21"/>
      <c r="O1183" s="840"/>
      <c r="P1183" s="844"/>
      <c r="Q1183" s="61"/>
      <c r="R1183" s="820" t="s">
        <v>1193</v>
      </c>
      <c r="S1183" s="1565"/>
      <c r="T1183" s="165"/>
    </row>
    <row r="1184" spans="1:20" s="13" customFormat="1" ht="30" customHeight="1" x14ac:dyDescent="0.2">
      <c r="A1184" s="1547"/>
      <c r="B1184" s="1542"/>
      <c r="C1184" s="1542"/>
      <c r="D1184" s="1544"/>
      <c r="E1184" s="1571"/>
      <c r="F1184" s="1530"/>
      <c r="G1184" s="1468"/>
      <c r="H1184" s="1542"/>
      <c r="I1184" s="802"/>
      <c r="J1184" s="815"/>
      <c r="K1184" s="152"/>
      <c r="L1184" s="802"/>
      <c r="M1184" s="815"/>
      <c r="N1184" s="21"/>
      <c r="O1184" s="840"/>
      <c r="P1184" s="844"/>
      <c r="Q1184" s="61"/>
      <c r="R1184" s="820" t="s">
        <v>1158</v>
      </c>
      <c r="S1184" s="1566"/>
      <c r="T1184" s="165"/>
    </row>
    <row r="1185" spans="1:20" ht="33.75" customHeight="1" x14ac:dyDescent="0.2">
      <c r="A1185" s="1547"/>
      <c r="B1185" s="806" t="s">
        <v>2699</v>
      </c>
      <c r="C1185" s="839" t="s">
        <v>2700</v>
      </c>
      <c r="D1185" s="801" t="s">
        <v>44</v>
      </c>
      <c r="E1185" s="802" t="s">
        <v>22</v>
      </c>
      <c r="F1185" s="820" t="s">
        <v>2701</v>
      </c>
      <c r="G1185" s="822" t="s">
        <v>1200</v>
      </c>
      <c r="H1185" s="820" t="s">
        <v>1475</v>
      </c>
      <c r="I1185" s="822"/>
      <c r="J1185" s="84"/>
      <c r="K1185" s="152"/>
      <c r="L1185" s="802"/>
      <c r="M1185" s="166"/>
      <c r="N1185" s="21" t="s">
        <v>1842</v>
      </c>
    </row>
    <row r="1186" spans="1:20" ht="37.5" customHeight="1" x14ac:dyDescent="0.2">
      <c r="A1186" s="1547"/>
      <c r="B1186" s="806" t="s">
        <v>2702</v>
      </c>
      <c r="C1186" s="839" t="s">
        <v>2703</v>
      </c>
      <c r="D1186" s="801" t="s">
        <v>21</v>
      </c>
      <c r="E1186" s="802" t="s">
        <v>22</v>
      </c>
      <c r="F1186" s="820" t="s">
        <v>2701</v>
      </c>
      <c r="G1186" s="822" t="s">
        <v>1200</v>
      </c>
      <c r="H1186" s="820" t="s">
        <v>1475</v>
      </c>
      <c r="I1186" s="822"/>
      <c r="J1186" s="84"/>
      <c r="K1186" s="152"/>
      <c r="L1186" s="802"/>
      <c r="M1186" s="166"/>
      <c r="N1186" s="21" t="s">
        <v>1842</v>
      </c>
    </row>
    <row r="1187" spans="1:20" ht="22.5" customHeight="1" x14ac:dyDescent="0.2">
      <c r="A1187" s="1547"/>
      <c r="B1187" s="1541" t="s">
        <v>2704</v>
      </c>
      <c r="C1187" s="1541" t="s">
        <v>2705</v>
      </c>
      <c r="D1187" s="1539" t="s">
        <v>21</v>
      </c>
      <c r="E1187" s="1539" t="s">
        <v>42</v>
      </c>
      <c r="F1187" s="1549" t="s">
        <v>1540</v>
      </c>
      <c r="G1187" s="1543" t="s">
        <v>1144</v>
      </c>
      <c r="H1187" s="1541" t="s">
        <v>2706</v>
      </c>
      <c r="I1187" s="846">
        <v>2018</v>
      </c>
      <c r="J1187" s="815">
        <v>460</v>
      </c>
      <c r="K1187" s="152"/>
      <c r="L1187" s="802"/>
      <c r="M1187" s="75"/>
      <c r="N1187" s="21" t="s">
        <v>1411</v>
      </c>
      <c r="O1187" s="163" t="s">
        <v>2225</v>
      </c>
      <c r="P1187" s="1543" t="s">
        <v>1145</v>
      </c>
      <c r="Q1187" s="1545" t="s">
        <v>1338</v>
      </c>
    </row>
    <row r="1188" spans="1:20" ht="12" customHeight="1" x14ac:dyDescent="0.2">
      <c r="A1188" s="1547"/>
      <c r="B1188" s="1547"/>
      <c r="C1188" s="1547"/>
      <c r="D1188" s="1554"/>
      <c r="E1188" s="1554"/>
      <c r="F1188" s="1572"/>
      <c r="G1188" s="1548"/>
      <c r="H1188" s="1579"/>
      <c r="I1188" s="858"/>
      <c r="J1188" s="815"/>
      <c r="K1188" s="152"/>
      <c r="L1188" s="802"/>
      <c r="M1188" s="75"/>
      <c r="O1188" s="164" t="s">
        <v>2226</v>
      </c>
      <c r="P1188" s="1548"/>
      <c r="Q1188" s="1580"/>
    </row>
    <row r="1189" spans="1:20" ht="22.5" customHeight="1" x14ac:dyDescent="0.2">
      <c r="A1189" s="1547"/>
      <c r="B1189" s="1542"/>
      <c r="C1189" s="1542"/>
      <c r="D1189" s="1540"/>
      <c r="E1189" s="1540"/>
      <c r="F1189" s="1550"/>
      <c r="G1189" s="1544"/>
      <c r="H1189" s="1557"/>
      <c r="I1189" s="847"/>
      <c r="J1189" s="815"/>
      <c r="K1189" s="152"/>
      <c r="L1189" s="802"/>
      <c r="M1189" s="75"/>
      <c r="O1189" s="164" t="s">
        <v>2141</v>
      </c>
      <c r="P1189" s="1544"/>
      <c r="Q1189" s="1546"/>
    </row>
    <row r="1190" spans="1:20" ht="36" customHeight="1" x14ac:dyDescent="0.2">
      <c r="A1190" s="1547"/>
      <c r="B1190" s="1541" t="s">
        <v>2707</v>
      </c>
      <c r="C1190" s="1541" t="s">
        <v>2708</v>
      </c>
      <c r="D1190" s="1543" t="s">
        <v>21</v>
      </c>
      <c r="E1190" s="1569" t="s">
        <v>42</v>
      </c>
      <c r="F1190" s="839" t="s">
        <v>2225</v>
      </c>
      <c r="G1190" s="1543" t="s">
        <v>1145</v>
      </c>
      <c r="H1190" s="1549" t="s">
        <v>1575</v>
      </c>
      <c r="I1190" s="863"/>
      <c r="J1190" s="815">
        <v>1650</v>
      </c>
      <c r="K1190" s="159"/>
      <c r="L1190" s="815"/>
      <c r="M1190" s="84"/>
      <c r="N1190" s="21" t="s">
        <v>1411</v>
      </c>
      <c r="O1190" s="12"/>
    </row>
    <row r="1191" spans="1:20" ht="33.75" customHeight="1" x14ac:dyDescent="0.2">
      <c r="A1191" s="1547"/>
      <c r="B1191" s="1547"/>
      <c r="C1191" s="1547"/>
      <c r="D1191" s="1548"/>
      <c r="E1191" s="1570"/>
      <c r="F1191" s="806" t="s">
        <v>2226</v>
      </c>
      <c r="G1191" s="1548"/>
      <c r="H1191" s="1572"/>
      <c r="I1191" s="864"/>
      <c r="J1191" s="815"/>
      <c r="K1191" s="159"/>
      <c r="L1191" s="815"/>
      <c r="M1191" s="84"/>
      <c r="O1191" s="12"/>
    </row>
    <row r="1192" spans="1:20" ht="20.25" customHeight="1" x14ac:dyDescent="0.2">
      <c r="A1192" s="1547"/>
      <c r="B1192" s="1542"/>
      <c r="C1192" s="1542"/>
      <c r="D1192" s="1544"/>
      <c r="E1192" s="1571"/>
      <c r="F1192" s="806" t="s">
        <v>2141</v>
      </c>
      <c r="G1192" s="1544"/>
      <c r="H1192" s="1550"/>
      <c r="I1192" s="865"/>
      <c r="J1192" s="815"/>
      <c r="K1192" s="159"/>
      <c r="L1192" s="815"/>
      <c r="M1192" s="84"/>
      <c r="O1192" s="12"/>
    </row>
    <row r="1193" spans="1:20" ht="22.5" customHeight="1" x14ac:dyDescent="0.2">
      <c r="A1193" s="1547"/>
      <c r="B1193" s="1541" t="s">
        <v>2709</v>
      </c>
      <c r="C1193" s="1541" t="s">
        <v>2710</v>
      </c>
      <c r="D1193" s="1543" t="s">
        <v>21</v>
      </c>
      <c r="E1193" s="1569" t="s">
        <v>42</v>
      </c>
      <c r="F1193" s="839" t="s">
        <v>2225</v>
      </c>
      <c r="G1193" s="1543" t="s">
        <v>1145</v>
      </c>
      <c r="H1193" s="1549" t="s">
        <v>1471</v>
      </c>
      <c r="I1193" s="863"/>
      <c r="J1193" s="815">
        <v>750</v>
      </c>
      <c r="K1193" s="815"/>
      <c r="L1193" s="815"/>
      <c r="M1193" s="159"/>
      <c r="N1193" s="21" t="s">
        <v>1411</v>
      </c>
    </row>
    <row r="1194" spans="1:20" ht="29.25" customHeight="1" x14ac:dyDescent="0.2">
      <c r="A1194" s="1547"/>
      <c r="B1194" s="1547"/>
      <c r="C1194" s="1547"/>
      <c r="D1194" s="1548"/>
      <c r="E1194" s="1570"/>
      <c r="F1194" s="806" t="s">
        <v>2226</v>
      </c>
      <c r="G1194" s="1548"/>
      <c r="H1194" s="1572"/>
      <c r="I1194" s="864"/>
      <c r="J1194" s="815"/>
      <c r="K1194" s="815"/>
      <c r="L1194" s="815"/>
      <c r="M1194" s="159"/>
    </row>
    <row r="1195" spans="1:20" ht="22.5" customHeight="1" x14ac:dyDescent="0.2">
      <c r="A1195" s="1547"/>
      <c r="B1195" s="1542"/>
      <c r="C1195" s="1542"/>
      <c r="D1195" s="1544"/>
      <c r="E1195" s="1571"/>
      <c r="F1195" s="806" t="s">
        <v>2141</v>
      </c>
      <c r="G1195" s="1544"/>
      <c r="H1195" s="1550"/>
      <c r="I1195" s="865"/>
      <c r="J1195" s="815"/>
      <c r="K1195" s="815"/>
      <c r="L1195" s="815"/>
      <c r="M1195" s="159"/>
    </row>
    <row r="1196" spans="1:20" ht="27.75" customHeight="1" x14ac:dyDescent="0.2">
      <c r="A1196" s="1547"/>
      <c r="B1196" s="1427" t="s">
        <v>2711</v>
      </c>
      <c r="C1196" s="1528" t="s">
        <v>2712</v>
      </c>
      <c r="D1196" s="1400" t="s">
        <v>21</v>
      </c>
      <c r="E1196" s="1469" t="s">
        <v>42</v>
      </c>
      <c r="F1196" s="49" t="s">
        <v>1116</v>
      </c>
      <c r="G1196" s="1564" t="s">
        <v>1200</v>
      </c>
      <c r="H1196" s="1541" t="s">
        <v>1436</v>
      </c>
      <c r="I1196" s="802">
        <v>2018</v>
      </c>
      <c r="J1196" s="815">
        <v>357</v>
      </c>
      <c r="K1196" s="815"/>
      <c r="L1196" s="815"/>
      <c r="M1196" s="159"/>
      <c r="N1196" s="21" t="s">
        <v>1411</v>
      </c>
      <c r="O1196" s="163" t="s">
        <v>2225</v>
      </c>
      <c r="P1196" s="1543" t="s">
        <v>1145</v>
      </c>
      <c r="Q1196" s="1549" t="s">
        <v>1527</v>
      </c>
      <c r="R1196" s="1467" t="s">
        <v>1636</v>
      </c>
      <c r="S1196" s="1468" t="s">
        <v>1225</v>
      </c>
      <c r="T1196" s="1545" t="s">
        <v>2713</v>
      </c>
    </row>
    <row r="1197" spans="1:20" ht="33.75" customHeight="1" x14ac:dyDescent="0.2">
      <c r="A1197" s="1547"/>
      <c r="B1197" s="1427"/>
      <c r="C1197" s="1528"/>
      <c r="D1197" s="1400"/>
      <c r="E1197" s="1469"/>
      <c r="F1197" s="1587" t="s">
        <v>2714</v>
      </c>
      <c r="G1197" s="1565"/>
      <c r="H1197" s="1547"/>
      <c r="I1197" s="802"/>
      <c r="J1197" s="815"/>
      <c r="K1197" s="815"/>
      <c r="L1197" s="815"/>
      <c r="M1197" s="159"/>
      <c r="O1197" s="164" t="s">
        <v>2226</v>
      </c>
      <c r="P1197" s="1548"/>
      <c r="Q1197" s="1572"/>
      <c r="R1197" s="1467"/>
      <c r="S1197" s="1468"/>
      <c r="T1197" s="1580"/>
    </row>
    <row r="1198" spans="1:20" ht="33.75" customHeight="1" x14ac:dyDescent="0.2">
      <c r="A1198" s="1547"/>
      <c r="B1198" s="1427"/>
      <c r="C1198" s="1528"/>
      <c r="D1198" s="1400"/>
      <c r="E1198" s="1469"/>
      <c r="F1198" s="1588"/>
      <c r="G1198" s="1566"/>
      <c r="H1198" s="1542"/>
      <c r="I1198" s="802"/>
      <c r="J1198" s="815"/>
      <c r="K1198" s="815"/>
      <c r="L1198" s="815"/>
      <c r="M1198" s="159"/>
      <c r="O1198" s="164" t="s">
        <v>2141</v>
      </c>
      <c r="P1198" s="1544"/>
      <c r="Q1198" s="1550"/>
      <c r="R1198" s="1467"/>
      <c r="S1198" s="1468"/>
      <c r="T1198" s="1546"/>
    </row>
    <row r="1199" spans="1:20" ht="33.75" customHeight="1" x14ac:dyDescent="0.2">
      <c r="A1199" s="1547"/>
      <c r="B1199" s="1541" t="s">
        <v>228</v>
      </c>
      <c r="C1199" s="1541" t="s">
        <v>2715</v>
      </c>
      <c r="D1199" s="1539" t="s">
        <v>21</v>
      </c>
      <c r="E1199" s="1539" t="s">
        <v>42</v>
      </c>
      <c r="F1199" s="839" t="s">
        <v>2225</v>
      </c>
      <c r="G1199" s="1543" t="s">
        <v>1145</v>
      </c>
      <c r="H1199" s="1541" t="s">
        <v>1338</v>
      </c>
      <c r="I1199" s="846"/>
      <c r="J1199" s="815">
        <v>232</v>
      </c>
      <c r="K1199" s="815"/>
      <c r="L1199" s="815"/>
      <c r="M1199" s="159"/>
      <c r="N1199" s="21" t="s">
        <v>1411</v>
      </c>
    </row>
    <row r="1200" spans="1:20" ht="33.75" customHeight="1" x14ac:dyDescent="0.2">
      <c r="A1200" s="1547"/>
      <c r="B1200" s="1547"/>
      <c r="C1200" s="1547"/>
      <c r="D1200" s="1554"/>
      <c r="E1200" s="1554"/>
      <c r="F1200" s="806" t="s">
        <v>2226</v>
      </c>
      <c r="G1200" s="1548"/>
      <c r="H1200" s="1547"/>
      <c r="I1200" s="858"/>
      <c r="J1200" s="815"/>
      <c r="K1200" s="815"/>
      <c r="L1200" s="815"/>
      <c r="M1200" s="159"/>
    </row>
    <row r="1201" spans="1:20" ht="21.75" customHeight="1" x14ac:dyDescent="0.2">
      <c r="A1201" s="1547"/>
      <c r="B1201" s="1542"/>
      <c r="C1201" s="1542"/>
      <c r="D1201" s="1540"/>
      <c r="E1201" s="1540"/>
      <c r="F1201" s="806" t="s">
        <v>2141</v>
      </c>
      <c r="G1201" s="1544"/>
      <c r="H1201" s="1542"/>
      <c r="I1201" s="847"/>
      <c r="J1201" s="815"/>
      <c r="K1201" s="815"/>
      <c r="L1201" s="815"/>
      <c r="M1201" s="159"/>
    </row>
    <row r="1202" spans="1:20" s="13" customFormat="1" ht="33.75" customHeight="1" x14ac:dyDescent="0.2">
      <c r="A1202" s="1547"/>
      <c r="B1202" s="1541" t="s">
        <v>2716</v>
      </c>
      <c r="C1202" s="1541" t="s">
        <v>2717</v>
      </c>
      <c r="D1202" s="1539" t="s">
        <v>21</v>
      </c>
      <c r="E1202" s="1539" t="s">
        <v>42</v>
      </c>
      <c r="F1202" s="839" t="s">
        <v>2225</v>
      </c>
      <c r="G1202" s="1543" t="s">
        <v>1145</v>
      </c>
      <c r="H1202" s="1541" t="s">
        <v>1338</v>
      </c>
      <c r="I1202" s="846"/>
      <c r="J1202" s="815">
        <v>116</v>
      </c>
      <c r="K1202" s="815"/>
      <c r="L1202" s="815"/>
      <c r="M1202" s="159"/>
      <c r="N1202" s="21" t="s">
        <v>1411</v>
      </c>
    </row>
    <row r="1203" spans="1:20" s="13" customFormat="1" ht="33.75" customHeight="1" x14ac:dyDescent="0.2">
      <c r="A1203" s="1547"/>
      <c r="B1203" s="1547"/>
      <c r="C1203" s="1547"/>
      <c r="D1203" s="1554"/>
      <c r="E1203" s="1554"/>
      <c r="F1203" s="806" t="s">
        <v>2226</v>
      </c>
      <c r="G1203" s="1548"/>
      <c r="H1203" s="1547"/>
      <c r="I1203" s="858"/>
      <c r="J1203" s="815"/>
      <c r="K1203" s="815"/>
      <c r="L1203" s="815"/>
      <c r="M1203" s="159"/>
      <c r="N1203" s="21"/>
    </row>
    <row r="1204" spans="1:20" s="13" customFormat="1" ht="33.75" customHeight="1" x14ac:dyDescent="0.2">
      <c r="A1204" s="1547"/>
      <c r="B1204" s="1542"/>
      <c r="C1204" s="1542"/>
      <c r="D1204" s="1540"/>
      <c r="E1204" s="1540"/>
      <c r="F1204" s="806" t="s">
        <v>2141</v>
      </c>
      <c r="G1204" s="1544"/>
      <c r="H1204" s="1542"/>
      <c r="I1204" s="847"/>
      <c r="J1204" s="815"/>
      <c r="K1204" s="815"/>
      <c r="L1204" s="815"/>
      <c r="M1204" s="159"/>
      <c r="N1204" s="21"/>
    </row>
    <row r="1205" spans="1:20" s="13" customFormat="1" ht="27.75" customHeight="1" x14ac:dyDescent="0.2">
      <c r="A1205" s="1547"/>
      <c r="B1205" s="1541" t="s">
        <v>2718</v>
      </c>
      <c r="C1205" s="1541" t="s">
        <v>2719</v>
      </c>
      <c r="D1205" s="1543" t="s">
        <v>21</v>
      </c>
      <c r="E1205" s="1569" t="s">
        <v>42</v>
      </c>
      <c r="F1205" s="839" t="s">
        <v>2225</v>
      </c>
      <c r="G1205" s="1543" t="s">
        <v>1145</v>
      </c>
      <c r="H1205" s="1549" t="s">
        <v>1338</v>
      </c>
      <c r="I1205" s="863"/>
      <c r="J1205" s="815">
        <v>603</v>
      </c>
      <c r="K1205" s="815"/>
      <c r="L1205" s="815"/>
      <c r="M1205" s="159"/>
      <c r="N1205" s="21" t="s">
        <v>1411</v>
      </c>
    </row>
    <row r="1206" spans="1:20" s="13" customFormat="1" ht="27.75" customHeight="1" x14ac:dyDescent="0.2">
      <c r="A1206" s="1547"/>
      <c r="B1206" s="1547"/>
      <c r="C1206" s="1547"/>
      <c r="D1206" s="1548"/>
      <c r="E1206" s="1570"/>
      <c r="F1206" s="806" t="s">
        <v>2226</v>
      </c>
      <c r="G1206" s="1548"/>
      <c r="H1206" s="1572"/>
      <c r="I1206" s="864"/>
      <c r="J1206" s="815"/>
      <c r="K1206" s="815"/>
      <c r="L1206" s="815"/>
      <c r="M1206" s="159"/>
      <c r="N1206" s="21"/>
    </row>
    <row r="1207" spans="1:20" s="13" customFormat="1" ht="27.75" customHeight="1" x14ac:dyDescent="0.2">
      <c r="A1207" s="1547"/>
      <c r="B1207" s="1542"/>
      <c r="C1207" s="1542"/>
      <c r="D1207" s="1544"/>
      <c r="E1207" s="1571"/>
      <c r="F1207" s="806" t="s">
        <v>2141</v>
      </c>
      <c r="G1207" s="1544"/>
      <c r="H1207" s="1550"/>
      <c r="I1207" s="865"/>
      <c r="J1207" s="815"/>
      <c r="K1207" s="815"/>
      <c r="L1207" s="815"/>
      <c r="M1207" s="159"/>
      <c r="N1207" s="21"/>
    </row>
    <row r="1208" spans="1:20" s="13" customFormat="1" ht="24.75" customHeight="1" x14ac:dyDescent="0.2">
      <c r="A1208" s="1547"/>
      <c r="B1208" s="1541" t="s">
        <v>1322</v>
      </c>
      <c r="C1208" s="1541" t="s">
        <v>1323</v>
      </c>
      <c r="D1208" s="1543" t="s">
        <v>21</v>
      </c>
      <c r="E1208" s="1569" t="s">
        <v>42</v>
      </c>
      <c r="F1208" s="1467" t="s">
        <v>1636</v>
      </c>
      <c r="G1208" s="1468" t="s">
        <v>1225</v>
      </c>
      <c r="H1208" s="1541" t="s">
        <v>2720</v>
      </c>
      <c r="I1208" s="802">
        <v>2018</v>
      </c>
      <c r="J1208" s="815">
        <v>220</v>
      </c>
      <c r="K1208" s="815"/>
      <c r="L1208" s="815"/>
      <c r="M1208" s="159"/>
      <c r="N1208" s="21" t="s">
        <v>1411</v>
      </c>
      <c r="O1208" s="163" t="s">
        <v>2225</v>
      </c>
      <c r="P1208" s="1543" t="s">
        <v>1145</v>
      </c>
      <c r="Q1208" s="1549" t="s">
        <v>1338</v>
      </c>
    </row>
    <row r="1209" spans="1:20" s="13" customFormat="1" ht="24.75" customHeight="1" x14ac:dyDescent="0.2">
      <c r="A1209" s="1547"/>
      <c r="B1209" s="1547"/>
      <c r="C1209" s="1547"/>
      <c r="D1209" s="1548"/>
      <c r="E1209" s="1570"/>
      <c r="F1209" s="1467"/>
      <c r="G1209" s="1468"/>
      <c r="H1209" s="1547"/>
      <c r="I1209" s="802"/>
      <c r="J1209" s="815"/>
      <c r="K1209" s="815"/>
      <c r="L1209" s="815"/>
      <c r="M1209" s="159"/>
      <c r="N1209" s="21"/>
      <c r="O1209" s="164" t="s">
        <v>2226</v>
      </c>
      <c r="P1209" s="1548"/>
      <c r="Q1209" s="1572"/>
    </row>
    <row r="1210" spans="1:20" s="13" customFormat="1" ht="24.75" customHeight="1" x14ac:dyDescent="0.2">
      <c r="A1210" s="1547"/>
      <c r="B1210" s="1542"/>
      <c r="C1210" s="1542"/>
      <c r="D1210" s="1544"/>
      <c r="E1210" s="1571"/>
      <c r="F1210" s="1467"/>
      <c r="G1210" s="1468"/>
      <c r="H1210" s="1542"/>
      <c r="I1210" s="802"/>
      <c r="J1210" s="815"/>
      <c r="K1210" s="815"/>
      <c r="L1210" s="815"/>
      <c r="M1210" s="159"/>
      <c r="N1210" s="21"/>
      <c r="O1210" s="164" t="s">
        <v>2141</v>
      </c>
      <c r="P1210" s="1544"/>
      <c r="Q1210" s="1550"/>
    </row>
    <row r="1211" spans="1:20" s="13" customFormat="1" ht="24" customHeight="1" x14ac:dyDescent="0.2">
      <c r="A1211" s="1547"/>
      <c r="B1211" s="1541" t="s">
        <v>1324</v>
      </c>
      <c r="C1211" s="1541" t="s">
        <v>1325</v>
      </c>
      <c r="D1211" s="1543" t="s">
        <v>21</v>
      </c>
      <c r="E1211" s="1569" t="s">
        <v>42</v>
      </c>
      <c r="F1211" s="1467" t="s">
        <v>1636</v>
      </c>
      <c r="G1211" s="1468" t="s">
        <v>1225</v>
      </c>
      <c r="H1211" s="1541" t="s">
        <v>2721</v>
      </c>
      <c r="I1211" s="802">
        <v>2018</v>
      </c>
      <c r="J1211" s="815">
        <v>127</v>
      </c>
      <c r="K1211" s="815"/>
      <c r="L1211" s="815"/>
      <c r="M1211" s="159"/>
      <c r="N1211" s="21" t="s">
        <v>1411</v>
      </c>
      <c r="O1211" s="163" t="s">
        <v>2225</v>
      </c>
      <c r="P1211" s="1543" t="s">
        <v>1145</v>
      </c>
      <c r="Q1211" s="1549" t="s">
        <v>1527</v>
      </c>
    </row>
    <row r="1212" spans="1:20" s="13" customFormat="1" ht="33.75" customHeight="1" x14ac:dyDescent="0.2">
      <c r="A1212" s="1547"/>
      <c r="B1212" s="1547"/>
      <c r="C1212" s="1547"/>
      <c r="D1212" s="1548"/>
      <c r="E1212" s="1570"/>
      <c r="F1212" s="1467"/>
      <c r="G1212" s="1468"/>
      <c r="H1212" s="1547"/>
      <c r="I1212" s="802"/>
      <c r="J1212" s="815"/>
      <c r="K1212" s="815"/>
      <c r="L1212" s="815"/>
      <c r="M1212" s="159"/>
      <c r="N1212" s="21"/>
      <c r="O1212" s="164" t="s">
        <v>2226</v>
      </c>
      <c r="P1212" s="1548"/>
      <c r="Q1212" s="1572"/>
    </row>
    <row r="1213" spans="1:20" s="13" customFormat="1" ht="33.75" customHeight="1" x14ac:dyDescent="0.2">
      <c r="A1213" s="1547"/>
      <c r="B1213" s="1542"/>
      <c r="C1213" s="1542"/>
      <c r="D1213" s="1544"/>
      <c r="E1213" s="1571"/>
      <c r="F1213" s="1467"/>
      <c r="G1213" s="1468"/>
      <c r="H1213" s="1542"/>
      <c r="I1213" s="802"/>
      <c r="J1213" s="815"/>
      <c r="K1213" s="815"/>
      <c r="L1213" s="815"/>
      <c r="M1213" s="159"/>
      <c r="N1213" s="21"/>
      <c r="O1213" s="164" t="s">
        <v>2141</v>
      </c>
      <c r="P1213" s="1544"/>
      <c r="Q1213" s="1550"/>
    </row>
    <row r="1214" spans="1:20" s="13" customFormat="1" ht="25.5" customHeight="1" x14ac:dyDescent="0.2">
      <c r="A1214" s="1547"/>
      <c r="B1214" s="1541" t="s">
        <v>2722</v>
      </c>
      <c r="C1214" s="1541" t="s">
        <v>2723</v>
      </c>
      <c r="D1214" s="1543" t="s">
        <v>21</v>
      </c>
      <c r="E1214" s="1569" t="s">
        <v>42</v>
      </c>
      <c r="F1214" s="820" t="s">
        <v>1116</v>
      </c>
      <c r="G1214" s="1468" t="s">
        <v>1200</v>
      </c>
      <c r="H1214" s="1541" t="s">
        <v>1541</v>
      </c>
      <c r="I1214" s="802">
        <v>2018</v>
      </c>
      <c r="J1214" s="815">
        <v>480</v>
      </c>
      <c r="K1214" s="815"/>
      <c r="L1214" s="815"/>
      <c r="M1214" s="159"/>
      <c r="N1214" s="21" t="s">
        <v>1411</v>
      </c>
      <c r="O1214" s="820" t="s">
        <v>2039</v>
      </c>
      <c r="P1214" s="821" t="s">
        <v>2158</v>
      </c>
      <c r="Q1214" s="1549" t="s">
        <v>1527</v>
      </c>
      <c r="R1214" s="1467" t="s">
        <v>1636</v>
      </c>
      <c r="S1214" s="1468" t="s">
        <v>1225</v>
      </c>
      <c r="T1214" s="163" t="s">
        <v>2713</v>
      </c>
    </row>
    <row r="1215" spans="1:20" s="13" customFormat="1" ht="25.5" customHeight="1" x14ac:dyDescent="0.2">
      <c r="A1215" s="1547"/>
      <c r="B1215" s="1547"/>
      <c r="C1215" s="1547"/>
      <c r="D1215" s="1548"/>
      <c r="E1215" s="1570"/>
      <c r="F1215" s="1589" t="s">
        <v>1117</v>
      </c>
      <c r="G1215" s="1468"/>
      <c r="H1215" s="1547"/>
      <c r="I1215" s="802"/>
      <c r="J1215" s="815"/>
      <c r="K1215" s="815"/>
      <c r="L1215" s="815"/>
      <c r="M1215" s="159"/>
      <c r="N1215" s="21"/>
      <c r="O1215" s="820" t="s">
        <v>2174</v>
      </c>
      <c r="P1215" s="821" t="s">
        <v>1558</v>
      </c>
      <c r="Q1215" s="1572"/>
      <c r="R1215" s="1467"/>
      <c r="S1215" s="1468"/>
      <c r="T1215" s="165"/>
    </row>
    <row r="1216" spans="1:20" s="13" customFormat="1" ht="25.5" customHeight="1" x14ac:dyDescent="0.2">
      <c r="A1216" s="1547"/>
      <c r="B1216" s="1542"/>
      <c r="C1216" s="1542"/>
      <c r="D1216" s="1544"/>
      <c r="E1216" s="1571"/>
      <c r="F1216" s="1557"/>
      <c r="G1216" s="1468"/>
      <c r="H1216" s="1542"/>
      <c r="I1216" s="802"/>
      <c r="J1216" s="815"/>
      <c r="K1216" s="815"/>
      <c r="L1216" s="815"/>
      <c r="M1216" s="159"/>
      <c r="N1216" s="21"/>
      <c r="O1216" s="820" t="s">
        <v>2160</v>
      </c>
      <c r="P1216" s="821" t="s">
        <v>1200</v>
      </c>
      <c r="Q1216" s="1550"/>
      <c r="R1216" s="1467"/>
      <c r="S1216" s="1468"/>
      <c r="T1216" s="165"/>
    </row>
    <row r="1217" spans="1:17" s="13" customFormat="1" ht="22.5" customHeight="1" x14ac:dyDescent="0.2">
      <c r="A1217" s="1547"/>
      <c r="B1217" s="1541" t="s">
        <v>2724</v>
      </c>
      <c r="C1217" s="1541" t="s">
        <v>2725</v>
      </c>
      <c r="D1217" s="1543" t="s">
        <v>21</v>
      </c>
      <c r="E1217" s="1569" t="s">
        <v>42</v>
      </c>
      <c r="F1217" s="839" t="s">
        <v>2225</v>
      </c>
      <c r="G1217" s="1543" t="s">
        <v>1145</v>
      </c>
      <c r="H1217" s="1549" t="s">
        <v>1338</v>
      </c>
      <c r="I1217" s="863"/>
      <c r="J1217" s="815">
        <f>118+193</f>
        <v>311</v>
      </c>
      <c r="K1217" s="815"/>
      <c r="L1217" s="815"/>
      <c r="M1217" s="159"/>
      <c r="N1217" s="21" t="s">
        <v>1411</v>
      </c>
    </row>
    <row r="1218" spans="1:17" s="13" customFormat="1" ht="28.5" customHeight="1" x14ac:dyDescent="0.2">
      <c r="A1218" s="1547"/>
      <c r="B1218" s="1547"/>
      <c r="C1218" s="1547"/>
      <c r="D1218" s="1548"/>
      <c r="E1218" s="1570"/>
      <c r="F1218" s="806" t="s">
        <v>2226</v>
      </c>
      <c r="G1218" s="1548"/>
      <c r="H1218" s="1572"/>
      <c r="I1218" s="864"/>
      <c r="J1218" s="815"/>
      <c r="K1218" s="815"/>
      <c r="L1218" s="815"/>
      <c r="M1218" s="159"/>
      <c r="N1218" s="21"/>
    </row>
    <row r="1219" spans="1:17" s="13" customFormat="1" ht="22.5" customHeight="1" x14ac:dyDescent="0.2">
      <c r="A1219" s="1547"/>
      <c r="B1219" s="1542"/>
      <c r="C1219" s="1542"/>
      <c r="D1219" s="1544"/>
      <c r="E1219" s="1571"/>
      <c r="F1219" s="806" t="s">
        <v>2141</v>
      </c>
      <c r="G1219" s="1544"/>
      <c r="H1219" s="1550"/>
      <c r="I1219" s="865"/>
      <c r="J1219" s="815"/>
      <c r="K1219" s="815"/>
      <c r="L1219" s="815"/>
      <c r="M1219" s="159"/>
      <c r="N1219" s="21"/>
    </row>
    <row r="1220" spans="1:17" s="13" customFormat="1" ht="22.5" customHeight="1" x14ac:dyDescent="0.2">
      <c r="A1220" s="1547"/>
      <c r="B1220" s="1541" t="s">
        <v>2726</v>
      </c>
      <c r="C1220" s="1541" t="s">
        <v>2727</v>
      </c>
      <c r="D1220" s="1543" t="s">
        <v>21</v>
      </c>
      <c r="E1220" s="1569" t="s">
        <v>42</v>
      </c>
      <c r="F1220" s="839" t="s">
        <v>2225</v>
      </c>
      <c r="G1220" s="1543" t="s">
        <v>1145</v>
      </c>
      <c r="H1220" s="1549" t="s">
        <v>1575</v>
      </c>
      <c r="I1220" s="863"/>
      <c r="J1220" s="815">
        <v>232</v>
      </c>
      <c r="K1220" s="815"/>
      <c r="L1220" s="815"/>
      <c r="M1220" s="159"/>
      <c r="N1220" s="21" t="s">
        <v>1411</v>
      </c>
    </row>
    <row r="1221" spans="1:17" s="13" customFormat="1" ht="29.25" customHeight="1" x14ac:dyDescent="0.2">
      <c r="A1221" s="1547"/>
      <c r="B1221" s="1547"/>
      <c r="C1221" s="1547"/>
      <c r="D1221" s="1548"/>
      <c r="E1221" s="1570"/>
      <c r="F1221" s="806" t="s">
        <v>2226</v>
      </c>
      <c r="G1221" s="1548"/>
      <c r="H1221" s="1572"/>
      <c r="I1221" s="864"/>
      <c r="J1221" s="815"/>
      <c r="K1221" s="815"/>
      <c r="L1221" s="815"/>
      <c r="M1221" s="159"/>
      <c r="N1221" s="21"/>
    </row>
    <row r="1222" spans="1:17" s="13" customFormat="1" ht="22.5" customHeight="1" x14ac:dyDescent="0.2">
      <c r="A1222" s="1547"/>
      <c r="B1222" s="1542"/>
      <c r="C1222" s="1542"/>
      <c r="D1222" s="1544"/>
      <c r="E1222" s="1571"/>
      <c r="F1222" s="806" t="s">
        <v>2141</v>
      </c>
      <c r="G1222" s="1544"/>
      <c r="H1222" s="1550"/>
      <c r="I1222" s="865"/>
      <c r="J1222" s="815"/>
      <c r="K1222" s="815"/>
      <c r="L1222" s="815"/>
      <c r="M1222" s="159"/>
      <c r="N1222" s="21"/>
    </row>
    <row r="1223" spans="1:17" s="13" customFormat="1" ht="22.5" customHeight="1" x14ac:dyDescent="0.2">
      <c r="A1223" s="1547"/>
      <c r="B1223" s="1541" t="s">
        <v>2728</v>
      </c>
      <c r="C1223" s="1541" t="s">
        <v>2729</v>
      </c>
      <c r="D1223" s="1543" t="s">
        <v>21</v>
      </c>
      <c r="E1223" s="1569" t="s">
        <v>42</v>
      </c>
      <c r="F1223" s="839" t="s">
        <v>2225</v>
      </c>
      <c r="G1223" s="1543" t="s">
        <v>1145</v>
      </c>
      <c r="H1223" s="1549" t="s">
        <v>1575</v>
      </c>
      <c r="I1223" s="863"/>
      <c r="J1223" s="815">
        <v>118</v>
      </c>
      <c r="K1223" s="815"/>
      <c r="L1223" s="815"/>
      <c r="M1223" s="159"/>
      <c r="N1223" s="21" t="s">
        <v>1411</v>
      </c>
    </row>
    <row r="1224" spans="1:17" s="13" customFormat="1" ht="27" customHeight="1" x14ac:dyDescent="0.2">
      <c r="A1224" s="1547"/>
      <c r="B1224" s="1547"/>
      <c r="C1224" s="1547"/>
      <c r="D1224" s="1548"/>
      <c r="E1224" s="1570"/>
      <c r="F1224" s="806" t="s">
        <v>2226</v>
      </c>
      <c r="G1224" s="1548"/>
      <c r="H1224" s="1572"/>
      <c r="I1224" s="864"/>
      <c r="J1224" s="815"/>
      <c r="K1224" s="815"/>
      <c r="L1224" s="815"/>
      <c r="M1224" s="159"/>
      <c r="N1224" s="21"/>
    </row>
    <row r="1225" spans="1:17" s="13" customFormat="1" ht="22.5" customHeight="1" x14ac:dyDescent="0.2">
      <c r="A1225" s="1547"/>
      <c r="B1225" s="1542"/>
      <c r="C1225" s="1542"/>
      <c r="D1225" s="1544"/>
      <c r="E1225" s="1571"/>
      <c r="F1225" s="806" t="s">
        <v>2141</v>
      </c>
      <c r="G1225" s="1544"/>
      <c r="H1225" s="1550"/>
      <c r="I1225" s="865"/>
      <c r="J1225" s="815"/>
      <c r="K1225" s="815"/>
      <c r="L1225" s="815"/>
      <c r="M1225" s="159"/>
      <c r="N1225" s="21"/>
    </row>
    <row r="1226" spans="1:17" s="13" customFormat="1" ht="53.25" customHeight="1" x14ac:dyDescent="0.2">
      <c r="A1226" s="1547"/>
      <c r="B1226" s="1427" t="s">
        <v>2730</v>
      </c>
      <c r="C1226" s="1528" t="s">
        <v>2731</v>
      </c>
      <c r="D1226" s="1400" t="s">
        <v>21</v>
      </c>
      <c r="E1226" s="1408" t="s">
        <v>22</v>
      </c>
      <c r="F1226" s="1427" t="s">
        <v>1233</v>
      </c>
      <c r="G1226" s="1400" t="s">
        <v>1199</v>
      </c>
      <c r="H1226" s="1541" t="s">
        <v>2732</v>
      </c>
      <c r="I1226" s="802">
        <v>2018</v>
      </c>
      <c r="J1226" s="43">
        <v>900</v>
      </c>
      <c r="K1226" s="152"/>
      <c r="L1226" s="802"/>
      <c r="M1226" s="802"/>
      <c r="N1226" s="21" t="s">
        <v>1842</v>
      </c>
      <c r="O1226" s="806" t="s">
        <v>2733</v>
      </c>
      <c r="P1226" s="801" t="s">
        <v>1744</v>
      </c>
      <c r="Q1226" s="1541" t="s">
        <v>2734</v>
      </c>
    </row>
    <row r="1227" spans="1:17" s="13" customFormat="1" ht="22.5" customHeight="1" x14ac:dyDescent="0.2">
      <c r="A1227" s="1547"/>
      <c r="B1227" s="1427"/>
      <c r="C1227" s="1528"/>
      <c r="D1227" s="1400"/>
      <c r="E1227" s="1408"/>
      <c r="F1227" s="1427"/>
      <c r="G1227" s="1400"/>
      <c r="H1227" s="1542"/>
      <c r="I1227" s="802"/>
      <c r="J1227" s="43"/>
      <c r="K1227" s="152"/>
      <c r="L1227" s="802"/>
      <c r="M1227" s="802"/>
      <c r="N1227" s="21"/>
      <c r="O1227" s="806" t="s">
        <v>1117</v>
      </c>
      <c r="P1227" s="801" t="s">
        <v>1510</v>
      </c>
      <c r="Q1227" s="1542"/>
    </row>
    <row r="1228" spans="1:17" ht="45" customHeight="1" x14ac:dyDescent="0.2">
      <c r="A1228" s="1547"/>
      <c r="B1228" s="806" t="s">
        <v>2735</v>
      </c>
      <c r="C1228" s="839" t="s">
        <v>2736</v>
      </c>
      <c r="D1228" s="801" t="s">
        <v>44</v>
      </c>
      <c r="E1228" s="802" t="s">
        <v>22</v>
      </c>
      <c r="F1228" s="820" t="s">
        <v>2545</v>
      </c>
      <c r="G1228" s="822" t="s">
        <v>1200</v>
      </c>
      <c r="H1228" s="820" t="s">
        <v>1475</v>
      </c>
      <c r="I1228" s="822"/>
      <c r="J1228" s="84"/>
      <c r="K1228" s="152"/>
      <c r="L1228" s="802"/>
      <c r="M1228" s="166"/>
      <c r="N1228" s="21" t="s">
        <v>1842</v>
      </c>
    </row>
    <row r="1229" spans="1:17" ht="36" customHeight="1" x14ac:dyDescent="0.2">
      <c r="A1229" s="1547"/>
      <c r="B1229" s="848" t="s">
        <v>2737</v>
      </c>
      <c r="C1229" s="862" t="s">
        <v>2738</v>
      </c>
      <c r="D1229" s="850" t="s">
        <v>21</v>
      </c>
      <c r="E1229" s="846" t="s">
        <v>22</v>
      </c>
      <c r="F1229" s="854" t="s">
        <v>2545</v>
      </c>
      <c r="G1229" s="863" t="s">
        <v>2249</v>
      </c>
      <c r="H1229" s="820" t="s">
        <v>1475</v>
      </c>
      <c r="I1229" s="863"/>
      <c r="J1229" s="167"/>
      <c r="K1229" s="168"/>
      <c r="L1229" s="846"/>
      <c r="M1229" s="169"/>
      <c r="N1229" s="21" t="s">
        <v>1842</v>
      </c>
    </row>
    <row r="1230" spans="1:17" s="13" customFormat="1" ht="24" customHeight="1" x14ac:dyDescent="0.2">
      <c r="A1230" s="1547"/>
      <c r="B1230" s="1427" t="s">
        <v>2739</v>
      </c>
      <c r="C1230" s="1427" t="s">
        <v>2740</v>
      </c>
      <c r="D1230" s="1400" t="s">
        <v>21</v>
      </c>
      <c r="E1230" s="1469" t="s">
        <v>42</v>
      </c>
      <c r="F1230" s="839" t="s">
        <v>2225</v>
      </c>
      <c r="G1230" s="1400" t="s">
        <v>1145</v>
      </c>
      <c r="H1230" s="1467" t="s">
        <v>2741</v>
      </c>
      <c r="I1230" s="170"/>
      <c r="J1230" s="68">
        <v>150</v>
      </c>
      <c r="K1230" s="171"/>
      <c r="L1230" s="69"/>
      <c r="M1230" s="69"/>
      <c r="N1230" s="21" t="s">
        <v>1411</v>
      </c>
      <c r="O1230" s="172"/>
    </row>
    <row r="1231" spans="1:17" s="13" customFormat="1" ht="24" customHeight="1" x14ac:dyDescent="0.2">
      <c r="A1231" s="1547"/>
      <c r="B1231" s="1427"/>
      <c r="C1231" s="1427"/>
      <c r="D1231" s="1400"/>
      <c r="E1231" s="1469"/>
      <c r="F1231" s="806" t="s">
        <v>2226</v>
      </c>
      <c r="G1231" s="1400"/>
      <c r="H1231" s="1467"/>
      <c r="I1231" s="170"/>
      <c r="J1231" s="68"/>
      <c r="K1231" s="171"/>
      <c r="L1231" s="69"/>
      <c r="M1231" s="69"/>
      <c r="N1231" s="21"/>
      <c r="O1231" s="172"/>
    </row>
    <row r="1232" spans="1:17" s="13" customFormat="1" ht="24" customHeight="1" x14ac:dyDescent="0.2">
      <c r="A1232" s="1547"/>
      <c r="B1232" s="1427"/>
      <c r="C1232" s="1427"/>
      <c r="D1232" s="1400"/>
      <c r="E1232" s="1469"/>
      <c r="F1232" s="806" t="s">
        <v>2141</v>
      </c>
      <c r="G1232" s="1400"/>
      <c r="H1232" s="1467"/>
      <c r="I1232" s="170"/>
      <c r="J1232" s="68"/>
      <c r="K1232" s="171"/>
      <c r="L1232" s="69"/>
      <c r="M1232" s="69"/>
      <c r="N1232" s="21"/>
      <c r="O1232" s="172"/>
    </row>
    <row r="1233" spans="1:20" ht="24" customHeight="1" x14ac:dyDescent="0.2">
      <c r="A1233" s="1547"/>
      <c r="B1233" s="1541" t="s">
        <v>2742</v>
      </c>
      <c r="C1233" s="1567" t="s">
        <v>2743</v>
      </c>
      <c r="D1233" s="1539" t="s">
        <v>21</v>
      </c>
      <c r="E1233" s="1539" t="s">
        <v>42</v>
      </c>
      <c r="F1233" s="1467" t="s">
        <v>1636</v>
      </c>
      <c r="G1233" s="1468" t="s">
        <v>1225</v>
      </c>
      <c r="H1233" s="1541" t="s">
        <v>1541</v>
      </c>
      <c r="I1233" s="858">
        <v>2018</v>
      </c>
      <c r="J1233" s="173">
        <v>240</v>
      </c>
      <c r="K1233" s="174"/>
      <c r="L1233" s="847"/>
      <c r="M1233" s="173"/>
      <c r="N1233" s="175" t="s">
        <v>1411</v>
      </c>
      <c r="O1233" s="176" t="s">
        <v>2225</v>
      </c>
      <c r="P1233" s="851" t="s">
        <v>1163</v>
      </c>
      <c r="Q1233" s="1541" t="s">
        <v>1527</v>
      </c>
    </row>
    <row r="1234" spans="1:20" ht="30.75" customHeight="1" x14ac:dyDescent="0.2">
      <c r="A1234" s="1547"/>
      <c r="B1234" s="1547"/>
      <c r="C1234" s="1578"/>
      <c r="D1234" s="1554"/>
      <c r="E1234" s="1554"/>
      <c r="F1234" s="1467"/>
      <c r="G1234" s="1468"/>
      <c r="H1234" s="1579"/>
      <c r="I1234" s="858"/>
      <c r="J1234" s="75"/>
      <c r="K1234" s="152"/>
      <c r="L1234" s="802"/>
      <c r="M1234" s="75"/>
      <c r="N1234" s="151"/>
      <c r="O1234" s="164" t="s">
        <v>2226</v>
      </c>
      <c r="P1234" s="801" t="s">
        <v>1558</v>
      </c>
      <c r="Q1234" s="1547"/>
    </row>
    <row r="1235" spans="1:20" ht="20.25" customHeight="1" x14ac:dyDescent="0.2">
      <c r="A1235" s="1547"/>
      <c r="B1235" s="1542"/>
      <c r="C1235" s="1568"/>
      <c r="D1235" s="1540"/>
      <c r="E1235" s="1540"/>
      <c r="F1235" s="1467"/>
      <c r="G1235" s="1468"/>
      <c r="H1235" s="1557"/>
      <c r="I1235" s="847"/>
      <c r="J1235" s="75"/>
      <c r="K1235" s="152"/>
      <c r="L1235" s="802"/>
      <c r="M1235" s="75"/>
      <c r="N1235" s="151"/>
      <c r="O1235" s="164" t="s">
        <v>2141</v>
      </c>
      <c r="P1235" s="801" t="s">
        <v>1200</v>
      </c>
      <c r="Q1235" s="1542"/>
    </row>
    <row r="1236" spans="1:20" ht="27" customHeight="1" x14ac:dyDescent="0.2">
      <c r="A1236" s="1547"/>
      <c r="B1236" s="1427" t="s">
        <v>2744</v>
      </c>
      <c r="C1236" s="1427" t="s">
        <v>2745</v>
      </c>
      <c r="D1236" s="1408" t="s">
        <v>21</v>
      </c>
      <c r="E1236" s="1408" t="s">
        <v>42</v>
      </c>
      <c r="F1236" s="1549" t="s">
        <v>1636</v>
      </c>
      <c r="G1236" s="1543" t="s">
        <v>2746</v>
      </c>
      <c r="H1236" s="1541" t="s">
        <v>1541</v>
      </c>
      <c r="I1236" s="846">
        <v>2018</v>
      </c>
      <c r="J1236" s="815">
        <v>450</v>
      </c>
      <c r="K1236" s="152"/>
      <c r="L1236" s="802"/>
      <c r="M1236" s="43"/>
      <c r="N1236" s="151" t="s">
        <v>1411</v>
      </c>
      <c r="O1236" s="806" t="s">
        <v>2039</v>
      </c>
      <c r="P1236" s="801" t="s">
        <v>1159</v>
      </c>
      <c r="Q1236" s="1541" t="s">
        <v>1527</v>
      </c>
    </row>
    <row r="1237" spans="1:20" ht="35.25" customHeight="1" x14ac:dyDescent="0.2">
      <c r="A1237" s="1547"/>
      <c r="B1237" s="1427"/>
      <c r="C1237" s="1427"/>
      <c r="D1237" s="1408"/>
      <c r="E1237" s="1408"/>
      <c r="F1237" s="1572"/>
      <c r="G1237" s="1548"/>
      <c r="H1237" s="1547"/>
      <c r="I1237" s="858"/>
      <c r="J1237" s="815"/>
      <c r="K1237" s="152"/>
      <c r="L1237" s="802"/>
      <c r="M1237" s="43"/>
      <c r="N1237" s="151"/>
      <c r="O1237" s="806" t="s">
        <v>2174</v>
      </c>
      <c r="P1237" s="801" t="s">
        <v>1558</v>
      </c>
      <c r="Q1237" s="1547"/>
    </row>
    <row r="1238" spans="1:20" ht="24" customHeight="1" x14ac:dyDescent="0.2">
      <c r="A1238" s="1547"/>
      <c r="B1238" s="1427"/>
      <c r="C1238" s="1427"/>
      <c r="D1238" s="1408"/>
      <c r="E1238" s="1408"/>
      <c r="F1238" s="1550"/>
      <c r="G1238" s="1544"/>
      <c r="H1238" s="1542"/>
      <c r="I1238" s="847"/>
      <c r="J1238" s="815"/>
      <c r="K1238" s="152"/>
      <c r="L1238" s="802"/>
      <c r="M1238" s="43"/>
      <c r="N1238" s="151"/>
      <c r="O1238" s="806" t="s">
        <v>2141</v>
      </c>
      <c r="P1238" s="801" t="s">
        <v>1200</v>
      </c>
      <c r="Q1238" s="1542"/>
    </row>
    <row r="1239" spans="1:20" ht="31.5" customHeight="1" x14ac:dyDescent="0.2">
      <c r="A1239" s="1547"/>
      <c r="B1239" s="1541" t="s">
        <v>2747</v>
      </c>
      <c r="C1239" s="1541" t="s">
        <v>2748</v>
      </c>
      <c r="D1239" s="1543" t="s">
        <v>21</v>
      </c>
      <c r="E1239" s="1569" t="s">
        <v>42</v>
      </c>
      <c r="F1239" s="839" t="s">
        <v>2225</v>
      </c>
      <c r="G1239" s="1543" t="s">
        <v>1145</v>
      </c>
      <c r="H1239" s="1549" t="s">
        <v>1338</v>
      </c>
      <c r="I1239" s="863"/>
      <c r="J1239" s="815">
        <v>240</v>
      </c>
      <c r="K1239" s="815"/>
      <c r="L1239" s="802"/>
      <c r="M1239" s="43"/>
      <c r="N1239" s="151" t="s">
        <v>1411</v>
      </c>
    </row>
    <row r="1240" spans="1:20" ht="29.25" customHeight="1" x14ac:dyDescent="0.2">
      <c r="A1240" s="1547"/>
      <c r="B1240" s="1547"/>
      <c r="C1240" s="1547"/>
      <c r="D1240" s="1548"/>
      <c r="E1240" s="1570"/>
      <c r="F1240" s="806" t="s">
        <v>2140</v>
      </c>
      <c r="G1240" s="1548"/>
      <c r="H1240" s="1572"/>
      <c r="I1240" s="864"/>
      <c r="J1240" s="815"/>
      <c r="K1240" s="815"/>
      <c r="L1240" s="802"/>
      <c r="M1240" s="43"/>
      <c r="N1240" s="151"/>
    </row>
    <row r="1241" spans="1:20" ht="21.75" customHeight="1" x14ac:dyDescent="0.2">
      <c r="A1241" s="1547"/>
      <c r="B1241" s="1542"/>
      <c r="C1241" s="1542"/>
      <c r="D1241" s="1544"/>
      <c r="E1241" s="1571"/>
      <c r="F1241" s="806" t="s">
        <v>2141</v>
      </c>
      <c r="G1241" s="1544"/>
      <c r="H1241" s="1550"/>
      <c r="I1241" s="865"/>
      <c r="J1241" s="815"/>
      <c r="K1241" s="815"/>
      <c r="L1241" s="802"/>
      <c r="M1241" s="43"/>
      <c r="N1241" s="151"/>
    </row>
    <row r="1242" spans="1:20" ht="33.75" customHeight="1" x14ac:dyDescent="0.2">
      <c r="A1242" s="1547"/>
      <c r="B1242" s="1541" t="s">
        <v>2749</v>
      </c>
      <c r="C1242" s="1541" t="s">
        <v>2750</v>
      </c>
      <c r="D1242" s="1543" t="s">
        <v>21</v>
      </c>
      <c r="E1242" s="1569" t="s">
        <v>42</v>
      </c>
      <c r="F1242" s="820" t="s">
        <v>1116</v>
      </c>
      <c r="G1242" s="1468" t="s">
        <v>1200</v>
      </c>
      <c r="H1242" s="1541" t="s">
        <v>1541</v>
      </c>
      <c r="I1242" s="802">
        <v>2018</v>
      </c>
      <c r="J1242" s="815">
        <v>133</v>
      </c>
      <c r="K1242" s="815"/>
      <c r="L1242" s="802"/>
      <c r="M1242" s="43"/>
      <c r="N1242" s="151" t="s">
        <v>1411</v>
      </c>
      <c r="O1242" s="163" t="s">
        <v>2225</v>
      </c>
      <c r="P1242" s="1543" t="s">
        <v>1145</v>
      </c>
      <c r="Q1242" s="1584" t="s">
        <v>2672</v>
      </c>
      <c r="R1242" s="1467" t="s">
        <v>1636</v>
      </c>
      <c r="S1242" s="1468" t="s">
        <v>1225</v>
      </c>
      <c r="T1242" s="163" t="s">
        <v>2713</v>
      </c>
    </row>
    <row r="1243" spans="1:20" ht="33.75" customHeight="1" x14ac:dyDescent="0.2">
      <c r="A1243" s="1547"/>
      <c r="B1243" s="1547"/>
      <c r="C1243" s="1547"/>
      <c r="D1243" s="1548"/>
      <c r="E1243" s="1570"/>
      <c r="F1243" s="1589" t="s">
        <v>1117</v>
      </c>
      <c r="G1243" s="1468"/>
      <c r="H1243" s="1547"/>
      <c r="I1243" s="802"/>
      <c r="J1243" s="815"/>
      <c r="K1243" s="815"/>
      <c r="L1243" s="802"/>
      <c r="M1243" s="43"/>
      <c r="N1243" s="151"/>
      <c r="O1243" s="164" t="s">
        <v>2140</v>
      </c>
      <c r="P1243" s="1548"/>
      <c r="Q1243" s="1585"/>
      <c r="R1243" s="1467"/>
      <c r="S1243" s="1468"/>
      <c r="T1243" s="165"/>
    </row>
    <row r="1244" spans="1:20" ht="29.25" customHeight="1" x14ac:dyDescent="0.2">
      <c r="A1244" s="1547"/>
      <c r="B1244" s="1542"/>
      <c r="C1244" s="1542"/>
      <c r="D1244" s="1544"/>
      <c r="E1244" s="1571"/>
      <c r="F1244" s="1557"/>
      <c r="G1244" s="1468"/>
      <c r="H1244" s="1542"/>
      <c r="I1244" s="802"/>
      <c r="J1244" s="815"/>
      <c r="K1244" s="815"/>
      <c r="L1244" s="802"/>
      <c r="M1244" s="43"/>
      <c r="N1244" s="151"/>
      <c r="O1244" s="164" t="s">
        <v>2141</v>
      </c>
      <c r="P1244" s="1544"/>
      <c r="Q1244" s="1586"/>
      <c r="R1244" s="1467"/>
      <c r="S1244" s="1468"/>
      <c r="T1244" s="165"/>
    </row>
    <row r="1245" spans="1:20" ht="25.5" customHeight="1" x14ac:dyDescent="0.2">
      <c r="A1245" s="1547"/>
      <c r="B1245" s="1541" t="s">
        <v>2751</v>
      </c>
      <c r="C1245" s="1541" t="s">
        <v>2752</v>
      </c>
      <c r="D1245" s="1543" t="s">
        <v>21</v>
      </c>
      <c r="E1245" s="1569" t="s">
        <v>42</v>
      </c>
      <c r="F1245" s="839" t="s">
        <v>2225</v>
      </c>
      <c r="G1245" s="1543" t="s">
        <v>1145</v>
      </c>
      <c r="H1245" s="1549" t="s">
        <v>1338</v>
      </c>
      <c r="I1245" s="863"/>
      <c r="J1245" s="815">
        <v>133</v>
      </c>
      <c r="K1245" s="815"/>
      <c r="L1245" s="802"/>
      <c r="M1245" s="43"/>
      <c r="N1245" s="151" t="s">
        <v>1411</v>
      </c>
    </row>
    <row r="1246" spans="1:20" ht="25.5" customHeight="1" x14ac:dyDescent="0.2">
      <c r="A1246" s="1547"/>
      <c r="B1246" s="1547"/>
      <c r="C1246" s="1547"/>
      <c r="D1246" s="1548"/>
      <c r="E1246" s="1570"/>
      <c r="F1246" s="806" t="s">
        <v>2140</v>
      </c>
      <c r="G1246" s="1548"/>
      <c r="H1246" s="1572"/>
      <c r="I1246" s="864"/>
      <c r="J1246" s="815"/>
      <c r="K1246" s="815"/>
      <c r="L1246" s="802"/>
      <c r="M1246" s="43"/>
      <c r="N1246" s="151"/>
    </row>
    <row r="1247" spans="1:20" ht="25.5" customHeight="1" x14ac:dyDescent="0.2">
      <c r="A1247" s="1547"/>
      <c r="B1247" s="1542"/>
      <c r="C1247" s="1542"/>
      <c r="D1247" s="1544"/>
      <c r="E1247" s="1571"/>
      <c r="F1247" s="806" t="s">
        <v>2141</v>
      </c>
      <c r="G1247" s="1544"/>
      <c r="H1247" s="1550"/>
      <c r="I1247" s="865"/>
      <c r="J1247" s="815"/>
      <c r="K1247" s="815"/>
      <c r="L1247" s="802"/>
      <c r="M1247" s="43"/>
      <c r="N1247" s="151"/>
    </row>
    <row r="1248" spans="1:20" ht="33.75" customHeight="1" x14ac:dyDescent="0.2">
      <c r="A1248" s="1547"/>
      <c r="B1248" s="1541" t="s">
        <v>2753</v>
      </c>
      <c r="C1248" s="1541" t="s">
        <v>2754</v>
      </c>
      <c r="D1248" s="1543" t="s">
        <v>21</v>
      </c>
      <c r="E1248" s="1569" t="s">
        <v>42</v>
      </c>
      <c r="F1248" s="839" t="s">
        <v>2225</v>
      </c>
      <c r="G1248" s="1543" t="s">
        <v>1145</v>
      </c>
      <c r="H1248" s="1549" t="s">
        <v>1338</v>
      </c>
      <c r="I1248" s="863"/>
      <c r="J1248" s="815">
        <v>133</v>
      </c>
      <c r="K1248" s="815"/>
      <c r="L1248" s="802"/>
      <c r="M1248" s="43"/>
      <c r="N1248" s="151" t="s">
        <v>1411</v>
      </c>
    </row>
    <row r="1249" spans="1:20" ht="21.75" customHeight="1" x14ac:dyDescent="0.2">
      <c r="A1249" s="1547"/>
      <c r="B1249" s="1547"/>
      <c r="C1249" s="1547"/>
      <c r="D1249" s="1548"/>
      <c r="E1249" s="1570"/>
      <c r="F1249" s="806" t="s">
        <v>2140</v>
      </c>
      <c r="G1249" s="1548"/>
      <c r="H1249" s="1572"/>
      <c r="I1249" s="864"/>
      <c r="J1249" s="815"/>
      <c r="K1249" s="815"/>
      <c r="L1249" s="802"/>
      <c r="M1249" s="43"/>
      <c r="N1249" s="151"/>
    </row>
    <row r="1250" spans="1:20" ht="21.75" customHeight="1" x14ac:dyDescent="0.2">
      <c r="A1250" s="1547"/>
      <c r="B1250" s="1542"/>
      <c r="C1250" s="1542"/>
      <c r="D1250" s="1544"/>
      <c r="E1250" s="1571"/>
      <c r="F1250" s="806" t="s">
        <v>2141</v>
      </c>
      <c r="G1250" s="1544"/>
      <c r="H1250" s="1550"/>
      <c r="I1250" s="865"/>
      <c r="J1250" s="815"/>
      <c r="K1250" s="815"/>
      <c r="L1250" s="802"/>
      <c r="M1250" s="43"/>
      <c r="N1250" s="151"/>
    </row>
    <row r="1251" spans="1:20" ht="22.5" customHeight="1" x14ac:dyDescent="0.2">
      <c r="A1251" s="1547"/>
      <c r="B1251" s="1541" t="s">
        <v>2755</v>
      </c>
      <c r="C1251" s="1541" t="s">
        <v>2756</v>
      </c>
      <c r="D1251" s="1543" t="s">
        <v>21</v>
      </c>
      <c r="E1251" s="1569" t="s">
        <v>42</v>
      </c>
      <c r="F1251" s="820" t="s">
        <v>1116</v>
      </c>
      <c r="G1251" s="1564" t="s">
        <v>1200</v>
      </c>
      <c r="H1251" s="1541" t="s">
        <v>1541</v>
      </c>
      <c r="I1251" s="802">
        <v>2018</v>
      </c>
      <c r="J1251" s="815">
        <v>133</v>
      </c>
      <c r="K1251" s="815"/>
      <c r="L1251" s="802"/>
      <c r="M1251" s="43"/>
      <c r="N1251" s="151" t="s">
        <v>1411</v>
      </c>
      <c r="O1251" s="163" t="s">
        <v>2225</v>
      </c>
      <c r="P1251" s="1543" t="s">
        <v>1145</v>
      </c>
      <c r="Q1251" s="1584" t="s">
        <v>2672</v>
      </c>
      <c r="R1251" s="1467" t="s">
        <v>1636</v>
      </c>
      <c r="S1251" s="1468" t="s">
        <v>1225</v>
      </c>
      <c r="T1251" s="163" t="s">
        <v>2713</v>
      </c>
    </row>
    <row r="1252" spans="1:20" ht="34.5" customHeight="1" x14ac:dyDescent="0.2">
      <c r="A1252" s="1547"/>
      <c r="B1252" s="1547"/>
      <c r="C1252" s="1547"/>
      <c r="D1252" s="1548"/>
      <c r="E1252" s="1570"/>
      <c r="F1252" s="1589" t="s">
        <v>1117</v>
      </c>
      <c r="G1252" s="1565"/>
      <c r="H1252" s="1547"/>
      <c r="I1252" s="802"/>
      <c r="J1252" s="815"/>
      <c r="K1252" s="815"/>
      <c r="L1252" s="802"/>
      <c r="M1252" s="43"/>
      <c r="N1252" s="151"/>
      <c r="O1252" s="164" t="s">
        <v>2140</v>
      </c>
      <c r="P1252" s="1548"/>
      <c r="Q1252" s="1585"/>
      <c r="R1252" s="1467"/>
      <c r="S1252" s="1468"/>
      <c r="T1252" s="165"/>
    </row>
    <row r="1253" spans="1:20" ht="24.75" customHeight="1" x14ac:dyDescent="0.2">
      <c r="A1253" s="1547"/>
      <c r="B1253" s="1542"/>
      <c r="C1253" s="1542"/>
      <c r="D1253" s="1544"/>
      <c r="E1253" s="1571"/>
      <c r="F1253" s="1557"/>
      <c r="G1253" s="1566"/>
      <c r="H1253" s="1542"/>
      <c r="I1253" s="802"/>
      <c r="J1253" s="815"/>
      <c r="K1253" s="815"/>
      <c r="L1253" s="802"/>
      <c r="M1253" s="43"/>
      <c r="N1253" s="151"/>
      <c r="O1253" s="164" t="s">
        <v>2141</v>
      </c>
      <c r="P1253" s="1544"/>
      <c r="Q1253" s="1586"/>
      <c r="R1253" s="1467"/>
      <c r="S1253" s="1468"/>
      <c r="T1253" s="165"/>
    </row>
    <row r="1254" spans="1:20" ht="33.75" customHeight="1" x14ac:dyDescent="0.2">
      <c r="A1254" s="1547"/>
      <c r="B1254" s="1541" t="s">
        <v>2757</v>
      </c>
      <c r="C1254" s="1541" t="s">
        <v>2758</v>
      </c>
      <c r="D1254" s="1543" t="s">
        <v>21</v>
      </c>
      <c r="E1254" s="1569" t="s">
        <v>42</v>
      </c>
      <c r="F1254" s="839" t="s">
        <v>2225</v>
      </c>
      <c r="G1254" s="1543" t="s">
        <v>1145</v>
      </c>
      <c r="H1254" s="1549" t="s">
        <v>2672</v>
      </c>
      <c r="I1254" s="863"/>
      <c r="J1254" s="815">
        <v>116</v>
      </c>
      <c r="K1254" s="815"/>
      <c r="L1254" s="802"/>
      <c r="M1254" s="43"/>
      <c r="N1254" s="151" t="s">
        <v>1411</v>
      </c>
    </row>
    <row r="1255" spans="1:20" ht="30.75" customHeight="1" x14ac:dyDescent="0.2">
      <c r="A1255" s="1547"/>
      <c r="B1255" s="1547"/>
      <c r="C1255" s="1547"/>
      <c r="D1255" s="1548"/>
      <c r="E1255" s="1570"/>
      <c r="F1255" s="806" t="s">
        <v>2140</v>
      </c>
      <c r="G1255" s="1548"/>
      <c r="H1255" s="1572"/>
      <c r="I1255" s="864"/>
      <c r="J1255" s="815"/>
      <c r="K1255" s="815"/>
      <c r="L1255" s="802"/>
      <c r="M1255" s="43"/>
      <c r="N1255" s="151"/>
    </row>
    <row r="1256" spans="1:20" ht="30.75" customHeight="1" x14ac:dyDescent="0.2">
      <c r="A1256" s="1547"/>
      <c r="B1256" s="1542"/>
      <c r="C1256" s="1542"/>
      <c r="D1256" s="1544"/>
      <c r="E1256" s="1571"/>
      <c r="F1256" s="806" t="s">
        <v>2141</v>
      </c>
      <c r="G1256" s="1544"/>
      <c r="H1256" s="1550"/>
      <c r="I1256" s="865"/>
      <c r="J1256" s="815"/>
      <c r="K1256" s="815"/>
      <c r="L1256" s="802"/>
      <c r="M1256" s="43"/>
      <c r="N1256" s="151"/>
    </row>
    <row r="1257" spans="1:20" ht="33.75" customHeight="1" x14ac:dyDescent="0.2">
      <c r="A1257" s="1547"/>
      <c r="B1257" s="1541" t="s">
        <v>2759</v>
      </c>
      <c r="C1257" s="1541" t="s">
        <v>2760</v>
      </c>
      <c r="D1257" s="1543" t="s">
        <v>21</v>
      </c>
      <c r="E1257" s="1569" t="s">
        <v>42</v>
      </c>
      <c r="F1257" s="839" t="s">
        <v>2225</v>
      </c>
      <c r="G1257" s="1543" t="s">
        <v>1145</v>
      </c>
      <c r="H1257" s="1549" t="s">
        <v>1575</v>
      </c>
      <c r="I1257" s="863"/>
      <c r="J1257" s="815">
        <v>116</v>
      </c>
      <c r="K1257" s="815">
        <v>300</v>
      </c>
      <c r="L1257" s="802"/>
      <c r="M1257" s="43"/>
      <c r="N1257" s="151" t="s">
        <v>1411</v>
      </c>
    </row>
    <row r="1258" spans="1:20" ht="25.5" customHeight="1" x14ac:dyDescent="0.2">
      <c r="A1258" s="1547"/>
      <c r="B1258" s="1547"/>
      <c r="C1258" s="1547"/>
      <c r="D1258" s="1548"/>
      <c r="E1258" s="1570"/>
      <c r="F1258" s="806" t="s">
        <v>2140</v>
      </c>
      <c r="G1258" s="1548"/>
      <c r="H1258" s="1572"/>
      <c r="I1258" s="864"/>
      <c r="J1258" s="815"/>
      <c r="K1258" s="815"/>
      <c r="L1258" s="802"/>
      <c r="M1258" s="43"/>
    </row>
    <row r="1259" spans="1:20" ht="25.5" customHeight="1" x14ac:dyDescent="0.2">
      <c r="A1259" s="1547"/>
      <c r="B1259" s="1542"/>
      <c r="C1259" s="1542"/>
      <c r="D1259" s="1544"/>
      <c r="E1259" s="1571"/>
      <c r="F1259" s="806" t="s">
        <v>2141</v>
      </c>
      <c r="G1259" s="1544"/>
      <c r="H1259" s="1550"/>
      <c r="I1259" s="865"/>
      <c r="J1259" s="815"/>
      <c r="K1259" s="815"/>
      <c r="L1259" s="802"/>
      <c r="M1259" s="43"/>
    </row>
    <row r="1260" spans="1:20" ht="25.5" customHeight="1" x14ac:dyDescent="0.2">
      <c r="A1260" s="1547"/>
      <c r="B1260" s="1541" t="s">
        <v>2761</v>
      </c>
      <c r="C1260" s="1541" t="s">
        <v>2762</v>
      </c>
      <c r="D1260" s="1543" t="s">
        <v>58</v>
      </c>
      <c r="E1260" s="1569" t="s">
        <v>16</v>
      </c>
      <c r="F1260" s="866" t="s">
        <v>1231</v>
      </c>
      <c r="G1260" s="1564" t="s">
        <v>1594</v>
      </c>
      <c r="H1260" s="1549" t="s">
        <v>2672</v>
      </c>
      <c r="I1260" s="863"/>
      <c r="J1260" s="815"/>
      <c r="K1260" s="815"/>
      <c r="L1260" s="802"/>
      <c r="M1260" s="43"/>
    </row>
    <row r="1261" spans="1:20" ht="25.5" customHeight="1" x14ac:dyDescent="0.2">
      <c r="A1261" s="1547"/>
      <c r="B1261" s="1547"/>
      <c r="C1261" s="1547"/>
      <c r="D1261" s="1548"/>
      <c r="E1261" s="1570"/>
      <c r="F1261" s="866" t="s">
        <v>2265</v>
      </c>
      <c r="G1261" s="1565"/>
      <c r="H1261" s="1572"/>
      <c r="I1261" s="864"/>
      <c r="J1261" s="815"/>
      <c r="K1261" s="815"/>
      <c r="L1261" s="802"/>
      <c r="M1261" s="43"/>
    </row>
    <row r="1262" spans="1:20" ht="25.5" customHeight="1" x14ac:dyDescent="0.2">
      <c r="A1262" s="1547"/>
      <c r="B1262" s="1542"/>
      <c r="C1262" s="1542"/>
      <c r="D1262" s="1544"/>
      <c r="E1262" s="1571"/>
      <c r="F1262" s="866" t="s">
        <v>2141</v>
      </c>
      <c r="G1262" s="1566"/>
      <c r="H1262" s="1550"/>
      <c r="I1262" s="865"/>
      <c r="J1262" s="815"/>
      <c r="K1262" s="815"/>
      <c r="L1262" s="802"/>
      <c r="M1262" s="43"/>
    </row>
    <row r="1263" spans="1:20" ht="25.5" customHeight="1" x14ac:dyDescent="0.2">
      <c r="A1263" s="1547"/>
      <c r="B1263" s="1541" t="s">
        <v>2763</v>
      </c>
      <c r="C1263" s="1541" t="s">
        <v>2764</v>
      </c>
      <c r="D1263" s="1543" t="s">
        <v>58</v>
      </c>
      <c r="E1263" s="1569" t="s">
        <v>16</v>
      </c>
      <c r="F1263" s="1467" t="s">
        <v>1154</v>
      </c>
      <c r="G1263" s="1468" t="s">
        <v>1165</v>
      </c>
      <c r="H1263" s="1541" t="s">
        <v>1541</v>
      </c>
      <c r="I1263" s="846">
        <v>2018</v>
      </c>
      <c r="J1263" s="815"/>
      <c r="K1263" s="815"/>
      <c r="L1263" s="802"/>
      <c r="M1263" s="43"/>
      <c r="O1263" s="177" t="s">
        <v>1231</v>
      </c>
      <c r="P1263" s="1590" t="s">
        <v>1145</v>
      </c>
      <c r="Q1263" s="1584" t="s">
        <v>2672</v>
      </c>
    </row>
    <row r="1264" spans="1:20" ht="25.5" customHeight="1" x14ac:dyDescent="0.2">
      <c r="A1264" s="1547"/>
      <c r="B1264" s="1547"/>
      <c r="C1264" s="1547"/>
      <c r="D1264" s="1548"/>
      <c r="E1264" s="1570"/>
      <c r="F1264" s="1467"/>
      <c r="G1264" s="1468"/>
      <c r="H1264" s="1547"/>
      <c r="I1264" s="858"/>
      <c r="J1264" s="815"/>
      <c r="K1264" s="815"/>
      <c r="L1264" s="802"/>
      <c r="M1264" s="43"/>
      <c r="O1264" s="177" t="s">
        <v>2265</v>
      </c>
      <c r="P1264" s="1591"/>
      <c r="Q1264" s="1585"/>
    </row>
    <row r="1265" spans="1:17" ht="25.5" customHeight="1" x14ac:dyDescent="0.2">
      <c r="A1265" s="1547"/>
      <c r="B1265" s="1542"/>
      <c r="C1265" s="1542"/>
      <c r="D1265" s="1544"/>
      <c r="E1265" s="1571"/>
      <c r="F1265" s="1467"/>
      <c r="G1265" s="1468"/>
      <c r="H1265" s="1542"/>
      <c r="I1265" s="847"/>
      <c r="J1265" s="815"/>
      <c r="K1265" s="815"/>
      <c r="L1265" s="802"/>
      <c r="M1265" s="43"/>
      <c r="O1265" s="177" t="s">
        <v>2141</v>
      </c>
      <c r="P1265" s="1592"/>
      <c r="Q1265" s="1586"/>
    </row>
    <row r="1266" spans="1:17" ht="25.5" customHeight="1" x14ac:dyDescent="0.2">
      <c r="A1266" s="1547"/>
      <c r="B1266" s="1541" t="s">
        <v>2765</v>
      </c>
      <c r="C1266" s="1541" t="s">
        <v>2766</v>
      </c>
      <c r="D1266" s="1543" t="s">
        <v>58</v>
      </c>
      <c r="E1266" s="1569" t="s">
        <v>16</v>
      </c>
      <c r="F1266" s="866" t="s">
        <v>1231</v>
      </c>
      <c r="G1266" s="1564" t="s">
        <v>1145</v>
      </c>
      <c r="H1266" s="1549" t="s">
        <v>1575</v>
      </c>
      <c r="I1266" s="863"/>
      <c r="J1266" s="815"/>
      <c r="K1266" s="815"/>
      <c r="L1266" s="802"/>
      <c r="M1266" s="43"/>
    </row>
    <row r="1267" spans="1:17" ht="25.5" customHeight="1" x14ac:dyDescent="0.2">
      <c r="A1267" s="1547"/>
      <c r="B1267" s="1547"/>
      <c r="C1267" s="1547"/>
      <c r="D1267" s="1548"/>
      <c r="E1267" s="1570"/>
      <c r="F1267" s="866" t="s">
        <v>2265</v>
      </c>
      <c r="G1267" s="1565"/>
      <c r="H1267" s="1572"/>
      <c r="I1267" s="864"/>
      <c r="J1267" s="815"/>
      <c r="K1267" s="815"/>
      <c r="L1267" s="802"/>
      <c r="M1267" s="43"/>
    </row>
    <row r="1268" spans="1:17" ht="25.5" customHeight="1" x14ac:dyDescent="0.2">
      <c r="A1268" s="1547"/>
      <c r="B1268" s="1542"/>
      <c r="C1268" s="1542"/>
      <c r="D1268" s="1544"/>
      <c r="E1268" s="1571"/>
      <c r="F1268" s="866" t="s">
        <v>2141</v>
      </c>
      <c r="G1268" s="1566"/>
      <c r="H1268" s="1550"/>
      <c r="I1268" s="865"/>
      <c r="J1268" s="815"/>
      <c r="K1268" s="815"/>
      <c r="L1268" s="802"/>
      <c r="M1268" s="43"/>
      <c r="O1268" s="12"/>
    </row>
    <row r="1269" spans="1:17" ht="51.75" customHeight="1" x14ac:dyDescent="0.2">
      <c r="A1269" s="1547"/>
      <c r="B1269" s="805" t="s">
        <v>2767</v>
      </c>
      <c r="C1269" s="53" t="s">
        <v>2768</v>
      </c>
      <c r="D1269" s="801" t="s">
        <v>46</v>
      </c>
      <c r="E1269" s="802" t="s">
        <v>50</v>
      </c>
      <c r="F1269" s="806" t="s">
        <v>2519</v>
      </c>
      <c r="G1269" s="801" t="s">
        <v>1199</v>
      </c>
      <c r="H1269" s="1" t="s">
        <v>2769</v>
      </c>
      <c r="I1269" s="19">
        <v>2018</v>
      </c>
      <c r="J1269" s="815"/>
      <c r="K1269" s="815"/>
      <c r="L1269" s="802"/>
      <c r="M1269" s="43"/>
      <c r="O1269" s="806" t="s">
        <v>2479</v>
      </c>
      <c r="P1269" s="801" t="s">
        <v>2770</v>
      </c>
      <c r="Q1269" s="178" t="s">
        <v>2771</v>
      </c>
    </row>
    <row r="1270" spans="1:17" ht="39" customHeight="1" x14ac:dyDescent="0.2">
      <c r="A1270" s="1547"/>
      <c r="B1270" s="1561" t="s">
        <v>338</v>
      </c>
      <c r="C1270" s="1541" t="s">
        <v>2772</v>
      </c>
      <c r="D1270" s="1543" t="s">
        <v>46</v>
      </c>
      <c r="E1270" s="1539" t="s">
        <v>50</v>
      </c>
      <c r="F1270" s="806" t="s">
        <v>2773</v>
      </c>
      <c r="G1270" s="801" t="s">
        <v>2774</v>
      </c>
      <c r="H1270" s="806" t="s">
        <v>2775</v>
      </c>
      <c r="I1270" s="802"/>
      <c r="J1270" s="815"/>
      <c r="K1270" s="815"/>
      <c r="L1270" s="802"/>
      <c r="M1270" s="43"/>
    </row>
    <row r="1271" spans="1:17" ht="27.75" customHeight="1" x14ac:dyDescent="0.2">
      <c r="A1271" s="1547"/>
      <c r="B1271" s="1563"/>
      <c r="C1271" s="1547"/>
      <c r="D1271" s="1548"/>
      <c r="E1271" s="1554"/>
      <c r="F1271" s="806" t="s">
        <v>2776</v>
      </c>
      <c r="G1271" s="850" t="s">
        <v>2777</v>
      </c>
      <c r="H1271" s="848" t="s">
        <v>2778</v>
      </c>
      <c r="I1271" s="846"/>
      <c r="J1271" s="815"/>
      <c r="K1271" s="815"/>
      <c r="L1271" s="802"/>
      <c r="M1271" s="43"/>
    </row>
    <row r="1272" spans="1:17" ht="39" customHeight="1" x14ac:dyDescent="0.2">
      <c r="A1272" s="1547"/>
      <c r="B1272" s="1562"/>
      <c r="C1272" s="1542"/>
      <c r="D1272" s="1544"/>
      <c r="E1272" s="1540"/>
      <c r="F1272" s="806" t="s">
        <v>1468</v>
      </c>
      <c r="G1272" s="850" t="s">
        <v>1829</v>
      </c>
      <c r="H1272" s="848" t="s">
        <v>2779</v>
      </c>
      <c r="I1272" s="846"/>
      <c r="J1272" s="815"/>
      <c r="K1272" s="815"/>
      <c r="L1272" s="802"/>
      <c r="M1272" s="43"/>
    </row>
    <row r="1273" spans="1:17" ht="25.5" customHeight="1" x14ac:dyDescent="0.2">
      <c r="A1273" s="1547"/>
      <c r="B1273" s="1561" t="s">
        <v>2780</v>
      </c>
      <c r="C1273" s="1561" t="s">
        <v>2781</v>
      </c>
      <c r="D1273" s="1543" t="s">
        <v>46</v>
      </c>
      <c r="E1273" s="1539" t="s">
        <v>328</v>
      </c>
      <c r="F1273" s="820" t="s">
        <v>1231</v>
      </c>
      <c r="G1273" s="1564" t="s">
        <v>1257</v>
      </c>
      <c r="H1273" s="1581" t="s">
        <v>1575</v>
      </c>
      <c r="I1273" s="863"/>
      <c r="J1273" s="815"/>
      <c r="K1273" s="815"/>
      <c r="L1273" s="802"/>
      <c r="M1273" s="43"/>
    </row>
    <row r="1274" spans="1:17" ht="25.5" customHeight="1" x14ac:dyDescent="0.2">
      <c r="A1274" s="1547"/>
      <c r="B1274" s="1563"/>
      <c r="C1274" s="1563"/>
      <c r="D1274" s="1548"/>
      <c r="E1274" s="1554"/>
      <c r="F1274" s="820" t="s">
        <v>2265</v>
      </c>
      <c r="G1274" s="1565"/>
      <c r="H1274" s="1582"/>
      <c r="I1274" s="864"/>
      <c r="J1274" s="815"/>
      <c r="K1274" s="815"/>
      <c r="L1274" s="802"/>
      <c r="M1274" s="43"/>
    </row>
    <row r="1275" spans="1:17" ht="25.5" customHeight="1" x14ac:dyDescent="0.2">
      <c r="A1275" s="1547"/>
      <c r="B1275" s="1562"/>
      <c r="C1275" s="1562"/>
      <c r="D1275" s="1544"/>
      <c r="E1275" s="1540"/>
      <c r="F1275" s="820" t="s">
        <v>2141</v>
      </c>
      <c r="G1275" s="1566"/>
      <c r="H1275" s="1583"/>
      <c r="I1275" s="865"/>
      <c r="J1275" s="815"/>
      <c r="K1275" s="815"/>
      <c r="L1275" s="802"/>
      <c r="M1275" s="43"/>
    </row>
    <row r="1276" spans="1:17" ht="26.25" customHeight="1" x14ac:dyDescent="0.2">
      <c r="A1276" s="1547"/>
      <c r="B1276" s="1561" t="s">
        <v>2782</v>
      </c>
      <c r="C1276" s="1561" t="s">
        <v>2783</v>
      </c>
      <c r="D1276" s="1543" t="s">
        <v>46</v>
      </c>
      <c r="E1276" s="1539" t="s">
        <v>16</v>
      </c>
      <c r="F1276" s="820" t="s">
        <v>1231</v>
      </c>
      <c r="G1276" s="1593" t="s">
        <v>1111</v>
      </c>
      <c r="H1276" s="1549" t="s">
        <v>2784</v>
      </c>
      <c r="I1276" s="863"/>
      <c r="J1276" s="815"/>
      <c r="K1276" s="815"/>
      <c r="L1276" s="802"/>
      <c r="M1276" s="43"/>
    </row>
    <row r="1277" spans="1:17" ht="26.25" customHeight="1" x14ac:dyDescent="0.2">
      <c r="A1277" s="1547"/>
      <c r="B1277" s="1563"/>
      <c r="C1277" s="1563"/>
      <c r="D1277" s="1548"/>
      <c r="E1277" s="1554"/>
      <c r="F1277" s="820" t="s">
        <v>2265</v>
      </c>
      <c r="G1277" s="1594"/>
      <c r="H1277" s="1572"/>
      <c r="I1277" s="864"/>
      <c r="J1277" s="815"/>
      <c r="K1277" s="815"/>
      <c r="L1277" s="802"/>
      <c r="M1277" s="43"/>
    </row>
    <row r="1278" spans="1:17" ht="26.25" customHeight="1" x14ac:dyDescent="0.2">
      <c r="A1278" s="1547"/>
      <c r="B1278" s="1562"/>
      <c r="C1278" s="1562"/>
      <c r="D1278" s="1544"/>
      <c r="E1278" s="1540"/>
      <c r="F1278" s="820" t="s">
        <v>2141</v>
      </c>
      <c r="G1278" s="1595"/>
      <c r="H1278" s="1550"/>
      <c r="I1278" s="865"/>
      <c r="J1278" s="815"/>
      <c r="K1278" s="815"/>
      <c r="L1278" s="802"/>
      <c r="M1278" s="43"/>
    </row>
    <row r="1279" spans="1:17" ht="26.25" customHeight="1" x14ac:dyDescent="0.2">
      <c r="A1279" s="1547"/>
      <c r="B1279" s="1561" t="s">
        <v>2785</v>
      </c>
      <c r="C1279" s="1561" t="s">
        <v>2786</v>
      </c>
      <c r="D1279" s="1543" t="s">
        <v>46</v>
      </c>
      <c r="E1279" s="1539" t="s">
        <v>16</v>
      </c>
      <c r="F1279" s="820" t="s">
        <v>1231</v>
      </c>
      <c r="G1279" s="1593" t="s">
        <v>1111</v>
      </c>
      <c r="H1279" s="1549" t="s">
        <v>1575</v>
      </c>
      <c r="I1279" s="863"/>
      <c r="J1279" s="815"/>
      <c r="K1279" s="815"/>
      <c r="L1279" s="802"/>
      <c r="M1279" s="43"/>
    </row>
    <row r="1280" spans="1:17" ht="26.25" customHeight="1" x14ac:dyDescent="0.2">
      <c r="A1280" s="1547"/>
      <c r="B1280" s="1563"/>
      <c r="C1280" s="1563"/>
      <c r="D1280" s="1548"/>
      <c r="E1280" s="1554"/>
      <c r="F1280" s="820" t="s">
        <v>2265</v>
      </c>
      <c r="G1280" s="1594"/>
      <c r="H1280" s="1572"/>
      <c r="I1280" s="864"/>
      <c r="J1280" s="815"/>
      <c r="K1280" s="815"/>
      <c r="L1280" s="802"/>
      <c r="M1280" s="43"/>
    </row>
    <row r="1281" spans="1:20" ht="26.25" customHeight="1" x14ac:dyDescent="0.2">
      <c r="A1281" s="1547"/>
      <c r="B1281" s="1562"/>
      <c r="C1281" s="1562"/>
      <c r="D1281" s="1544"/>
      <c r="E1281" s="1540"/>
      <c r="F1281" s="820" t="s">
        <v>2141</v>
      </c>
      <c r="G1281" s="1595"/>
      <c r="H1281" s="1550"/>
      <c r="I1281" s="865"/>
      <c r="J1281" s="815"/>
      <c r="K1281" s="815"/>
      <c r="L1281" s="802"/>
      <c r="M1281" s="43"/>
    </row>
    <row r="1282" spans="1:20" ht="26.25" customHeight="1" x14ac:dyDescent="0.2">
      <c r="A1282" s="1547"/>
      <c r="B1282" s="1561" t="s">
        <v>2787</v>
      </c>
      <c r="C1282" s="1561" t="s">
        <v>2788</v>
      </c>
      <c r="D1282" s="1543" t="s">
        <v>46</v>
      </c>
      <c r="E1282" s="1539" t="s">
        <v>16</v>
      </c>
      <c r="F1282" s="820" t="s">
        <v>1231</v>
      </c>
      <c r="G1282" s="1593" t="s">
        <v>1111</v>
      </c>
      <c r="H1282" s="1549" t="s">
        <v>1575</v>
      </c>
      <c r="I1282" s="863"/>
      <c r="J1282" s="815"/>
      <c r="K1282" s="815"/>
      <c r="L1282" s="802"/>
      <c r="M1282" s="43"/>
    </row>
    <row r="1283" spans="1:20" ht="26.25" customHeight="1" x14ac:dyDescent="0.2">
      <c r="A1283" s="1547"/>
      <c r="B1283" s="1563"/>
      <c r="C1283" s="1563"/>
      <c r="D1283" s="1548"/>
      <c r="E1283" s="1554"/>
      <c r="F1283" s="820" t="s">
        <v>2265</v>
      </c>
      <c r="G1283" s="1594"/>
      <c r="H1283" s="1572"/>
      <c r="I1283" s="864"/>
      <c r="J1283" s="815"/>
      <c r="K1283" s="815"/>
      <c r="L1283" s="802"/>
      <c r="M1283" s="43"/>
    </row>
    <row r="1284" spans="1:20" ht="26.25" customHeight="1" x14ac:dyDescent="0.2">
      <c r="A1284" s="1547"/>
      <c r="B1284" s="1562"/>
      <c r="C1284" s="1562"/>
      <c r="D1284" s="1544"/>
      <c r="E1284" s="1540"/>
      <c r="F1284" s="820" t="s">
        <v>2141</v>
      </c>
      <c r="G1284" s="1595"/>
      <c r="H1284" s="1550"/>
      <c r="I1284" s="865"/>
      <c r="J1284" s="815"/>
      <c r="K1284" s="815"/>
      <c r="L1284" s="802"/>
      <c r="M1284" s="43"/>
    </row>
    <row r="1285" spans="1:20" ht="25.5" customHeight="1" x14ac:dyDescent="0.2">
      <c r="A1285" s="1547"/>
      <c r="B1285" s="1561" t="s">
        <v>2789</v>
      </c>
      <c r="C1285" s="1541" t="s">
        <v>2790</v>
      </c>
      <c r="D1285" s="1543" t="s">
        <v>21</v>
      </c>
      <c r="E1285" s="1569" t="s">
        <v>42</v>
      </c>
      <c r="F1285" s="820" t="s">
        <v>1116</v>
      </c>
      <c r="G1285" s="1564" t="s">
        <v>1271</v>
      </c>
      <c r="H1285" s="1549" t="s">
        <v>1541</v>
      </c>
      <c r="I1285" s="822">
        <v>2018</v>
      </c>
      <c r="J1285" s="815"/>
      <c r="K1285" s="815"/>
      <c r="L1285" s="802"/>
      <c r="M1285" s="43"/>
    </row>
    <row r="1286" spans="1:20" ht="30.75" customHeight="1" x14ac:dyDescent="0.2">
      <c r="A1286" s="1547"/>
      <c r="B1286" s="1562"/>
      <c r="C1286" s="1542"/>
      <c r="D1286" s="1544"/>
      <c r="E1286" s="1571"/>
      <c r="F1286" s="820" t="s">
        <v>1117</v>
      </c>
      <c r="G1286" s="1566"/>
      <c r="H1286" s="1550"/>
      <c r="I1286" s="822"/>
      <c r="J1286" s="815"/>
      <c r="K1286" s="815"/>
      <c r="L1286" s="802"/>
      <c r="M1286" s="43"/>
    </row>
    <row r="1287" spans="1:20" ht="41.25" customHeight="1" x14ac:dyDescent="0.2">
      <c r="A1287" s="1547"/>
      <c r="B1287" s="805" t="s">
        <v>2791</v>
      </c>
      <c r="C1287" s="839" t="s">
        <v>2792</v>
      </c>
      <c r="D1287" s="801" t="s">
        <v>21</v>
      </c>
      <c r="E1287" s="822" t="s">
        <v>42</v>
      </c>
      <c r="F1287" s="820" t="s">
        <v>1636</v>
      </c>
      <c r="G1287" s="821" t="s">
        <v>1225</v>
      </c>
      <c r="H1287" s="820" t="s">
        <v>2720</v>
      </c>
      <c r="I1287" s="822">
        <v>2018</v>
      </c>
      <c r="J1287" s="815"/>
      <c r="K1287" s="815"/>
      <c r="L1287" s="802"/>
      <c r="M1287" s="43"/>
    </row>
    <row r="1288" spans="1:20" ht="27.75" customHeight="1" x14ac:dyDescent="0.2">
      <c r="A1288" s="1547"/>
      <c r="B1288" s="805" t="s">
        <v>2793</v>
      </c>
      <c r="C1288" s="839" t="s">
        <v>2794</v>
      </c>
      <c r="D1288" s="801" t="s">
        <v>21</v>
      </c>
      <c r="E1288" s="822" t="s">
        <v>42</v>
      </c>
      <c r="F1288" s="820" t="s">
        <v>1636</v>
      </c>
      <c r="G1288" s="821" t="s">
        <v>1225</v>
      </c>
      <c r="H1288" s="820" t="s">
        <v>2698</v>
      </c>
      <c r="I1288" s="822">
        <v>2018</v>
      </c>
      <c r="J1288" s="815"/>
      <c r="K1288" s="815"/>
      <c r="L1288" s="802"/>
      <c r="M1288" s="43"/>
    </row>
    <row r="1289" spans="1:20" ht="27.75" customHeight="1" x14ac:dyDescent="0.2">
      <c r="A1289" s="1547"/>
      <c r="B1289" s="805" t="s">
        <v>2795</v>
      </c>
      <c r="C1289" s="839" t="s">
        <v>2796</v>
      </c>
      <c r="D1289" s="801" t="s">
        <v>21</v>
      </c>
      <c r="E1289" s="822" t="s">
        <v>42</v>
      </c>
      <c r="F1289" s="820" t="s">
        <v>1636</v>
      </c>
      <c r="G1289" s="821" t="s">
        <v>1225</v>
      </c>
      <c r="H1289" s="854" t="s">
        <v>2698</v>
      </c>
      <c r="I1289" s="863">
        <v>2018</v>
      </c>
      <c r="J1289" s="815"/>
      <c r="K1289" s="815"/>
      <c r="L1289" s="802"/>
      <c r="M1289" s="43"/>
    </row>
    <row r="1290" spans="1:20" ht="27.75" customHeight="1" x14ac:dyDescent="0.2">
      <c r="A1290" s="1547"/>
      <c r="B1290" s="805" t="s">
        <v>2797</v>
      </c>
      <c r="C1290" s="839" t="s">
        <v>2798</v>
      </c>
      <c r="D1290" s="801" t="s">
        <v>21</v>
      </c>
      <c r="E1290" s="822" t="s">
        <v>42</v>
      </c>
      <c r="F1290" s="820" t="s">
        <v>1636</v>
      </c>
      <c r="G1290" s="821" t="s">
        <v>1225</v>
      </c>
      <c r="H1290" s="854" t="s">
        <v>2698</v>
      </c>
      <c r="I1290" s="863">
        <v>2018</v>
      </c>
      <c r="J1290" s="815"/>
      <c r="K1290" s="815"/>
      <c r="L1290" s="802"/>
      <c r="M1290" s="43"/>
    </row>
    <row r="1291" spans="1:20" ht="41.25" customHeight="1" x14ac:dyDescent="0.2">
      <c r="A1291" s="1547"/>
      <c r="B1291" s="805" t="s">
        <v>384</v>
      </c>
      <c r="C1291" s="839" t="s">
        <v>2799</v>
      </c>
      <c r="D1291" s="802" t="s">
        <v>21</v>
      </c>
      <c r="E1291" s="802" t="s">
        <v>42</v>
      </c>
      <c r="F1291" s="854" t="s">
        <v>1636</v>
      </c>
      <c r="G1291" s="850" t="s">
        <v>1227</v>
      </c>
      <c r="H1291" s="854" t="s">
        <v>2706</v>
      </c>
      <c r="I1291" s="863">
        <v>2018</v>
      </c>
      <c r="J1291" s="815"/>
      <c r="K1291" s="815"/>
      <c r="L1291" s="802"/>
      <c r="M1291" s="43"/>
    </row>
    <row r="1292" spans="1:20" ht="27" customHeight="1" x14ac:dyDescent="0.2">
      <c r="A1292" s="1547"/>
      <c r="B1292" s="1561" t="s">
        <v>2800</v>
      </c>
      <c r="C1292" s="1541" t="s">
        <v>2801</v>
      </c>
      <c r="D1292" s="1543" t="s">
        <v>21</v>
      </c>
      <c r="E1292" s="1569" t="s">
        <v>42</v>
      </c>
      <c r="F1292" s="820" t="s">
        <v>1116</v>
      </c>
      <c r="G1292" s="1564" t="s">
        <v>1200</v>
      </c>
      <c r="H1292" s="1541" t="s">
        <v>2720</v>
      </c>
      <c r="I1292" s="863">
        <v>2018</v>
      </c>
      <c r="J1292" s="815"/>
      <c r="K1292" s="815"/>
      <c r="L1292" s="802"/>
      <c r="M1292" s="43"/>
      <c r="R1292" s="820" t="s">
        <v>1116</v>
      </c>
      <c r="S1292" s="1564" t="s">
        <v>1145</v>
      </c>
      <c r="T1292" s="867"/>
    </row>
    <row r="1293" spans="1:20" ht="27" customHeight="1" x14ac:dyDescent="0.2">
      <c r="A1293" s="1547"/>
      <c r="B1293" s="1563"/>
      <c r="C1293" s="1547"/>
      <c r="D1293" s="1548"/>
      <c r="E1293" s="1570"/>
      <c r="F1293" s="1589" t="s">
        <v>1117</v>
      </c>
      <c r="G1293" s="1565"/>
      <c r="H1293" s="1547"/>
      <c r="I1293" s="863"/>
      <c r="J1293" s="815"/>
      <c r="K1293" s="815"/>
      <c r="L1293" s="802"/>
      <c r="M1293" s="43"/>
      <c r="R1293" s="820" t="s">
        <v>1360</v>
      </c>
      <c r="S1293" s="1565"/>
      <c r="T1293" s="867"/>
    </row>
    <row r="1294" spans="1:20" ht="27" customHeight="1" x14ac:dyDescent="0.2">
      <c r="A1294" s="1547"/>
      <c r="B1294" s="1562"/>
      <c r="C1294" s="1542"/>
      <c r="D1294" s="1544"/>
      <c r="E1294" s="1571"/>
      <c r="F1294" s="1557"/>
      <c r="G1294" s="1566"/>
      <c r="H1294" s="1542"/>
      <c r="I1294" s="863"/>
      <c r="J1294" s="815"/>
      <c r="K1294" s="815"/>
      <c r="L1294" s="802"/>
      <c r="M1294" s="43"/>
      <c r="R1294" s="820" t="s">
        <v>1158</v>
      </c>
      <c r="S1294" s="1566"/>
      <c r="T1294" s="867"/>
    </row>
    <row r="1295" spans="1:20" ht="21.75" customHeight="1" x14ac:dyDescent="0.2">
      <c r="A1295" s="1547"/>
      <c r="B1295" s="1561" t="s">
        <v>2802</v>
      </c>
      <c r="C1295" s="1541" t="s">
        <v>2803</v>
      </c>
      <c r="D1295" s="1543" t="s">
        <v>21</v>
      </c>
      <c r="E1295" s="1569" t="s">
        <v>42</v>
      </c>
      <c r="F1295" s="820" t="s">
        <v>1160</v>
      </c>
      <c r="G1295" s="1564" t="s">
        <v>1271</v>
      </c>
      <c r="H1295" s="1549" t="s">
        <v>1541</v>
      </c>
      <c r="I1295" s="863">
        <v>2018</v>
      </c>
      <c r="J1295" s="815"/>
      <c r="K1295" s="815"/>
      <c r="L1295" s="802"/>
      <c r="M1295" s="43"/>
    </row>
    <row r="1296" spans="1:20" ht="22.5" customHeight="1" x14ac:dyDescent="0.2">
      <c r="A1296" s="1547"/>
      <c r="B1296" s="1563"/>
      <c r="C1296" s="1547"/>
      <c r="D1296" s="1548"/>
      <c r="E1296" s="1570"/>
      <c r="F1296" s="1549" t="s">
        <v>1117</v>
      </c>
      <c r="G1296" s="1565"/>
      <c r="H1296" s="1572"/>
      <c r="I1296" s="864"/>
      <c r="J1296" s="815"/>
      <c r="K1296" s="815"/>
      <c r="L1296" s="802"/>
      <c r="M1296" s="43"/>
    </row>
    <row r="1297" spans="1:20" ht="27" customHeight="1" x14ac:dyDescent="0.2">
      <c r="A1297" s="1547"/>
      <c r="B1297" s="1562"/>
      <c r="C1297" s="1542"/>
      <c r="D1297" s="1544"/>
      <c r="E1297" s="1571"/>
      <c r="F1297" s="1550"/>
      <c r="G1297" s="1566"/>
      <c r="H1297" s="1550"/>
      <c r="I1297" s="865"/>
      <c r="J1297" s="815"/>
      <c r="K1297" s="815"/>
      <c r="L1297" s="802"/>
      <c r="M1297" s="43"/>
    </row>
    <row r="1298" spans="1:20" ht="27" customHeight="1" x14ac:dyDescent="0.2">
      <c r="A1298" s="1547"/>
      <c r="B1298" s="1561" t="s">
        <v>2804</v>
      </c>
      <c r="C1298" s="1541" t="s">
        <v>2805</v>
      </c>
      <c r="D1298" s="1543" t="s">
        <v>21</v>
      </c>
      <c r="E1298" s="1569" t="s">
        <v>42</v>
      </c>
      <c r="F1298" s="820" t="s">
        <v>1116</v>
      </c>
      <c r="G1298" s="1564" t="s">
        <v>1200</v>
      </c>
      <c r="H1298" s="1549" t="s">
        <v>1471</v>
      </c>
      <c r="I1298" s="864"/>
      <c r="J1298" s="815"/>
      <c r="K1298" s="815"/>
      <c r="L1298" s="802"/>
      <c r="M1298" s="43"/>
    </row>
    <row r="1299" spans="1:20" ht="27" customHeight="1" x14ac:dyDescent="0.2">
      <c r="A1299" s="1547"/>
      <c r="B1299" s="1563"/>
      <c r="C1299" s="1547"/>
      <c r="D1299" s="1548"/>
      <c r="E1299" s="1570"/>
      <c r="F1299" s="1549" t="s">
        <v>1117</v>
      </c>
      <c r="G1299" s="1565"/>
      <c r="H1299" s="1572"/>
      <c r="I1299" s="864"/>
      <c r="J1299" s="815"/>
      <c r="K1299" s="815"/>
      <c r="L1299" s="802"/>
      <c r="M1299" s="43"/>
    </row>
    <row r="1300" spans="1:20" ht="27" customHeight="1" x14ac:dyDescent="0.2">
      <c r="A1300" s="1547"/>
      <c r="B1300" s="1562"/>
      <c r="C1300" s="1542"/>
      <c r="D1300" s="1544"/>
      <c r="E1300" s="1571"/>
      <c r="F1300" s="1550"/>
      <c r="G1300" s="1566"/>
      <c r="H1300" s="1550"/>
      <c r="I1300" s="864"/>
      <c r="J1300" s="815"/>
      <c r="K1300" s="815"/>
      <c r="L1300" s="802"/>
      <c r="M1300" s="43"/>
    </row>
    <row r="1301" spans="1:20" ht="27" customHeight="1" x14ac:dyDescent="0.2">
      <c r="A1301" s="1547"/>
      <c r="B1301" s="1561" t="s">
        <v>2806</v>
      </c>
      <c r="C1301" s="1541" t="s">
        <v>2807</v>
      </c>
      <c r="D1301" s="1543" t="s">
        <v>21</v>
      </c>
      <c r="E1301" s="1569" t="s">
        <v>42</v>
      </c>
      <c r="F1301" s="1549" t="s">
        <v>1154</v>
      </c>
      <c r="G1301" s="1564" t="s">
        <v>1271</v>
      </c>
      <c r="H1301" s="1549" t="s">
        <v>2698</v>
      </c>
      <c r="I1301" s="863">
        <v>2018</v>
      </c>
      <c r="J1301" s="815"/>
      <c r="K1301" s="815"/>
      <c r="L1301" s="802"/>
      <c r="M1301" s="43"/>
    </row>
    <row r="1302" spans="1:20" ht="27" customHeight="1" x14ac:dyDescent="0.2">
      <c r="A1302" s="1547"/>
      <c r="B1302" s="1562"/>
      <c r="C1302" s="1542"/>
      <c r="D1302" s="1544"/>
      <c r="E1302" s="1571"/>
      <c r="F1302" s="1550"/>
      <c r="G1302" s="1566"/>
      <c r="H1302" s="1550"/>
      <c r="I1302" s="865"/>
      <c r="J1302" s="815"/>
      <c r="K1302" s="815"/>
      <c r="L1302" s="802"/>
      <c r="M1302" s="43"/>
    </row>
    <row r="1303" spans="1:20" ht="27" customHeight="1" x14ac:dyDescent="0.2">
      <c r="A1303" s="1547"/>
      <c r="B1303" s="1561" t="s">
        <v>2808</v>
      </c>
      <c r="C1303" s="1541" t="s">
        <v>2809</v>
      </c>
      <c r="D1303" s="1543" t="s">
        <v>21</v>
      </c>
      <c r="E1303" s="1569" t="s">
        <v>42</v>
      </c>
      <c r="F1303" s="854" t="s">
        <v>1116</v>
      </c>
      <c r="G1303" s="1564" t="s">
        <v>1271</v>
      </c>
      <c r="H1303" s="1549" t="s">
        <v>2698</v>
      </c>
      <c r="I1303" s="863">
        <v>2018</v>
      </c>
      <c r="J1303" s="815"/>
      <c r="K1303" s="815"/>
      <c r="L1303" s="802"/>
      <c r="M1303" s="43"/>
    </row>
    <row r="1304" spans="1:20" ht="27" customHeight="1" x14ac:dyDescent="0.2">
      <c r="A1304" s="1547"/>
      <c r="B1304" s="1562"/>
      <c r="C1304" s="1542"/>
      <c r="D1304" s="1544"/>
      <c r="E1304" s="1571"/>
      <c r="F1304" s="854" t="s">
        <v>1117</v>
      </c>
      <c r="G1304" s="1566"/>
      <c r="H1304" s="1550"/>
      <c r="I1304" s="863"/>
      <c r="J1304" s="815"/>
      <c r="K1304" s="815"/>
      <c r="L1304" s="802"/>
      <c r="M1304" s="43"/>
    </row>
    <row r="1305" spans="1:20" ht="26.25" customHeight="1" x14ac:dyDescent="0.2">
      <c r="A1305" s="1547"/>
      <c r="B1305" s="1561" t="s">
        <v>386</v>
      </c>
      <c r="C1305" s="1541" t="s">
        <v>385</v>
      </c>
      <c r="D1305" s="1543" t="s">
        <v>21</v>
      </c>
      <c r="E1305" s="1569" t="s">
        <v>42</v>
      </c>
      <c r="F1305" s="820" t="s">
        <v>1116</v>
      </c>
      <c r="G1305" s="1468" t="s">
        <v>1200</v>
      </c>
      <c r="H1305" s="1541" t="s">
        <v>1541</v>
      </c>
      <c r="I1305" s="863">
        <v>2018</v>
      </c>
      <c r="J1305" s="815"/>
      <c r="K1305" s="815"/>
      <c r="L1305" s="802"/>
      <c r="M1305" s="43"/>
      <c r="R1305" s="820" t="s">
        <v>1116</v>
      </c>
      <c r="S1305" s="1564" t="s">
        <v>1227</v>
      </c>
      <c r="T1305" s="1584" t="s">
        <v>2810</v>
      </c>
    </row>
    <row r="1306" spans="1:20" ht="27" customHeight="1" x14ac:dyDescent="0.2">
      <c r="A1306" s="1547"/>
      <c r="B1306" s="1563"/>
      <c r="C1306" s="1547"/>
      <c r="D1306" s="1548"/>
      <c r="E1306" s="1570"/>
      <c r="F1306" s="1530" t="s">
        <v>1117</v>
      </c>
      <c r="G1306" s="1468"/>
      <c r="H1306" s="1547"/>
      <c r="I1306" s="864"/>
      <c r="J1306" s="815"/>
      <c r="K1306" s="815"/>
      <c r="L1306" s="802"/>
      <c r="M1306" s="43"/>
      <c r="R1306" s="820" t="s">
        <v>1360</v>
      </c>
      <c r="S1306" s="1565"/>
      <c r="T1306" s="1585"/>
    </row>
    <row r="1307" spans="1:20" ht="27" customHeight="1" x14ac:dyDescent="0.2">
      <c r="A1307" s="1547"/>
      <c r="B1307" s="1562"/>
      <c r="C1307" s="1542"/>
      <c r="D1307" s="1544"/>
      <c r="E1307" s="1571"/>
      <c r="F1307" s="1530"/>
      <c r="G1307" s="1468"/>
      <c r="H1307" s="1542"/>
      <c r="I1307" s="865"/>
      <c r="J1307" s="815"/>
      <c r="K1307" s="815"/>
      <c r="L1307" s="802"/>
      <c r="M1307" s="43"/>
      <c r="R1307" s="820" t="s">
        <v>1158</v>
      </c>
      <c r="S1307" s="1566"/>
      <c r="T1307" s="1586"/>
    </row>
    <row r="1308" spans="1:20" ht="59.25" customHeight="1" x14ac:dyDescent="0.2">
      <c r="A1308" s="1547"/>
      <c r="B1308" s="1561" t="s">
        <v>2811</v>
      </c>
      <c r="C1308" s="1541" t="s">
        <v>2812</v>
      </c>
      <c r="D1308" s="1543" t="s">
        <v>21</v>
      </c>
      <c r="E1308" s="1569" t="s">
        <v>50</v>
      </c>
      <c r="F1308" s="820" t="s">
        <v>1465</v>
      </c>
      <c r="G1308" s="821" t="s">
        <v>1840</v>
      </c>
      <c r="H1308" s="1549" t="s">
        <v>2813</v>
      </c>
      <c r="I1308" s="863">
        <v>2018</v>
      </c>
      <c r="J1308" s="815"/>
      <c r="K1308" s="815"/>
      <c r="L1308" s="802"/>
      <c r="M1308" s="43"/>
    </row>
    <row r="1309" spans="1:20" ht="27" customHeight="1" x14ac:dyDescent="0.2">
      <c r="A1309" s="1547"/>
      <c r="B1309" s="1562"/>
      <c r="C1309" s="1542"/>
      <c r="D1309" s="1544"/>
      <c r="E1309" s="1571"/>
      <c r="F1309" s="854" t="s">
        <v>1143</v>
      </c>
      <c r="G1309" s="861" t="s">
        <v>1829</v>
      </c>
      <c r="H1309" s="1550"/>
      <c r="I1309" s="863"/>
      <c r="J1309" s="815"/>
      <c r="K1309" s="815"/>
      <c r="L1309" s="802"/>
      <c r="M1309" s="43"/>
    </row>
    <row r="1310" spans="1:20" ht="27" customHeight="1" x14ac:dyDescent="0.2">
      <c r="A1310" s="1547"/>
      <c r="B1310" s="1561" t="s">
        <v>388</v>
      </c>
      <c r="C1310" s="1541" t="s">
        <v>387</v>
      </c>
      <c r="D1310" s="1543" t="s">
        <v>46</v>
      </c>
      <c r="E1310" s="1539" t="s">
        <v>328</v>
      </c>
      <c r="F1310" s="806" t="s">
        <v>1116</v>
      </c>
      <c r="G1310" s="1543" t="s">
        <v>1200</v>
      </c>
      <c r="H1310" s="1541" t="s">
        <v>2698</v>
      </c>
      <c r="I1310" s="863">
        <v>2018</v>
      </c>
      <c r="J1310" s="815"/>
      <c r="K1310" s="815"/>
      <c r="L1310" s="802"/>
      <c r="M1310" s="43"/>
      <c r="R1310" s="820" t="s">
        <v>1160</v>
      </c>
      <c r="S1310" s="1543" t="s">
        <v>1227</v>
      </c>
      <c r="T1310" s="1584" t="s">
        <v>2814</v>
      </c>
    </row>
    <row r="1311" spans="1:20" ht="27" customHeight="1" x14ac:dyDescent="0.2">
      <c r="A1311" s="1547"/>
      <c r="B1311" s="1563"/>
      <c r="C1311" s="1547"/>
      <c r="D1311" s="1548"/>
      <c r="E1311" s="1554"/>
      <c r="F1311" s="1589" t="s">
        <v>1117</v>
      </c>
      <c r="G1311" s="1548"/>
      <c r="H1311" s="1547"/>
      <c r="I1311" s="864"/>
      <c r="J1311" s="815"/>
      <c r="K1311" s="815"/>
      <c r="L1311" s="802"/>
      <c r="M1311" s="43"/>
      <c r="R1311" s="820" t="s">
        <v>1193</v>
      </c>
      <c r="S1311" s="1548"/>
      <c r="T1311" s="1585"/>
    </row>
    <row r="1312" spans="1:20" ht="27" customHeight="1" x14ac:dyDescent="0.2">
      <c r="A1312" s="1547"/>
      <c r="B1312" s="1562"/>
      <c r="C1312" s="1542"/>
      <c r="D1312" s="1544"/>
      <c r="E1312" s="1540"/>
      <c r="F1312" s="1557"/>
      <c r="G1312" s="1544"/>
      <c r="H1312" s="1542"/>
      <c r="I1312" s="865"/>
      <c r="J1312" s="815"/>
      <c r="K1312" s="815"/>
      <c r="L1312" s="802"/>
      <c r="M1312" s="43"/>
      <c r="R1312" s="820" t="s">
        <v>1158</v>
      </c>
      <c r="S1312" s="1544"/>
      <c r="T1312" s="1586"/>
    </row>
    <row r="1313" spans="1:20" ht="24" customHeight="1" x14ac:dyDescent="0.2">
      <c r="A1313" s="1547"/>
      <c r="B1313" s="1561" t="s">
        <v>2815</v>
      </c>
      <c r="C1313" s="1541" t="s">
        <v>2816</v>
      </c>
      <c r="D1313" s="1543" t="s">
        <v>46</v>
      </c>
      <c r="E1313" s="1539" t="s">
        <v>328</v>
      </c>
      <c r="F1313" s="820" t="s">
        <v>1160</v>
      </c>
      <c r="G1313" s="1543" t="s">
        <v>1227</v>
      </c>
      <c r="H1313" s="1549" t="s">
        <v>1508</v>
      </c>
      <c r="I1313" s="863">
        <v>2018</v>
      </c>
      <c r="J1313" s="815"/>
      <c r="K1313" s="815"/>
      <c r="L1313" s="802"/>
      <c r="M1313" s="43"/>
    </row>
    <row r="1314" spans="1:20" ht="24" customHeight="1" x14ac:dyDescent="0.2">
      <c r="A1314" s="1547"/>
      <c r="B1314" s="1563"/>
      <c r="C1314" s="1547"/>
      <c r="D1314" s="1548"/>
      <c r="E1314" s="1554"/>
      <c r="F1314" s="820" t="s">
        <v>1193</v>
      </c>
      <c r="G1314" s="1548"/>
      <c r="H1314" s="1572"/>
      <c r="I1314" s="864"/>
      <c r="J1314" s="815"/>
      <c r="K1314" s="815"/>
      <c r="L1314" s="802"/>
      <c r="M1314" s="43"/>
    </row>
    <row r="1315" spans="1:20" ht="24" customHeight="1" x14ac:dyDescent="0.2">
      <c r="A1315" s="1547"/>
      <c r="B1315" s="1562"/>
      <c r="C1315" s="1542"/>
      <c r="D1315" s="1544"/>
      <c r="E1315" s="1540"/>
      <c r="F1315" s="820" t="s">
        <v>1158</v>
      </c>
      <c r="G1315" s="1544"/>
      <c r="H1315" s="1550"/>
      <c r="I1315" s="865"/>
      <c r="J1315" s="815"/>
      <c r="K1315" s="815"/>
      <c r="L1315" s="802"/>
      <c r="M1315" s="43"/>
    </row>
    <row r="1316" spans="1:20" ht="17.25" customHeight="1" x14ac:dyDescent="0.2">
      <c r="A1316" s="1547"/>
      <c r="B1316" s="1561" t="s">
        <v>1217</v>
      </c>
      <c r="C1316" s="1541" t="s">
        <v>1218</v>
      </c>
      <c r="D1316" s="1543" t="s">
        <v>58</v>
      </c>
      <c r="E1316" s="1569" t="s">
        <v>16</v>
      </c>
      <c r="F1316" s="1467" t="s">
        <v>1540</v>
      </c>
      <c r="G1316" s="1468" t="s">
        <v>1271</v>
      </c>
      <c r="H1316" s="1541" t="s">
        <v>2817</v>
      </c>
      <c r="I1316" s="863">
        <v>2018</v>
      </c>
      <c r="J1316" s="815"/>
      <c r="K1316" s="815"/>
      <c r="L1316" s="802"/>
      <c r="M1316" s="43"/>
      <c r="R1316" s="820" t="s">
        <v>1124</v>
      </c>
      <c r="S1316" s="1564" t="s">
        <v>1200</v>
      </c>
      <c r="T1316" s="1584" t="s">
        <v>2818</v>
      </c>
    </row>
    <row r="1317" spans="1:20" ht="24" customHeight="1" x14ac:dyDescent="0.2">
      <c r="A1317" s="1547"/>
      <c r="B1317" s="1563"/>
      <c r="C1317" s="1547"/>
      <c r="D1317" s="1548"/>
      <c r="E1317" s="1570"/>
      <c r="F1317" s="1467"/>
      <c r="G1317" s="1468"/>
      <c r="H1317" s="1547"/>
      <c r="I1317" s="864"/>
      <c r="J1317" s="815"/>
      <c r="K1317" s="815"/>
      <c r="L1317" s="802"/>
      <c r="M1317" s="43"/>
      <c r="R1317" s="820" t="s">
        <v>2422</v>
      </c>
      <c r="S1317" s="1565"/>
      <c r="T1317" s="1585"/>
    </row>
    <row r="1318" spans="1:20" ht="24" customHeight="1" x14ac:dyDescent="0.2">
      <c r="A1318" s="1547"/>
      <c r="B1318" s="1562"/>
      <c r="C1318" s="1542"/>
      <c r="D1318" s="1544"/>
      <c r="E1318" s="1571"/>
      <c r="F1318" s="1467"/>
      <c r="G1318" s="1468"/>
      <c r="H1318" s="1542"/>
      <c r="I1318" s="865"/>
      <c r="J1318" s="815"/>
      <c r="K1318" s="815"/>
      <c r="L1318" s="802"/>
      <c r="M1318" s="43"/>
      <c r="R1318" s="820" t="s">
        <v>2423</v>
      </c>
      <c r="S1318" s="1566"/>
      <c r="T1318" s="1586"/>
    </row>
    <row r="1319" spans="1:20" ht="24" customHeight="1" x14ac:dyDescent="0.2">
      <c r="A1319" s="1547"/>
      <c r="B1319" s="1561" t="s">
        <v>2819</v>
      </c>
      <c r="C1319" s="1567" t="s">
        <v>2820</v>
      </c>
      <c r="D1319" s="1543" t="s">
        <v>58</v>
      </c>
      <c r="E1319" s="1569" t="s">
        <v>16</v>
      </c>
      <c r="F1319" s="1541" t="s">
        <v>1116</v>
      </c>
      <c r="G1319" s="1543" t="s">
        <v>1271</v>
      </c>
      <c r="H1319" s="1549" t="s">
        <v>1338</v>
      </c>
      <c r="I1319" s="863">
        <v>2018</v>
      </c>
      <c r="J1319" s="815"/>
      <c r="K1319" s="815"/>
      <c r="L1319" s="802"/>
      <c r="M1319" s="43"/>
      <c r="R1319" s="820" t="s">
        <v>1160</v>
      </c>
      <c r="S1319" s="1564" t="s">
        <v>1227</v>
      </c>
    </row>
    <row r="1320" spans="1:20" ht="24" customHeight="1" x14ac:dyDescent="0.2">
      <c r="A1320" s="1547"/>
      <c r="B1320" s="1563"/>
      <c r="C1320" s="1578"/>
      <c r="D1320" s="1548"/>
      <c r="E1320" s="1570"/>
      <c r="F1320" s="1547"/>
      <c r="G1320" s="1548"/>
      <c r="H1320" s="1572"/>
      <c r="I1320" s="864"/>
      <c r="J1320" s="815"/>
      <c r="K1320" s="815"/>
      <c r="L1320" s="802"/>
      <c r="M1320" s="43"/>
      <c r="R1320" s="820" t="s">
        <v>1193</v>
      </c>
      <c r="S1320" s="1565"/>
    </row>
    <row r="1321" spans="1:20" ht="24" customHeight="1" x14ac:dyDescent="0.2">
      <c r="A1321" s="1547"/>
      <c r="B1321" s="1562"/>
      <c r="C1321" s="1568"/>
      <c r="D1321" s="1544"/>
      <c r="E1321" s="1571"/>
      <c r="F1321" s="1542"/>
      <c r="G1321" s="1544"/>
      <c r="H1321" s="1550"/>
      <c r="I1321" s="865"/>
      <c r="J1321" s="815"/>
      <c r="K1321" s="815"/>
      <c r="L1321" s="802"/>
      <c r="M1321" s="43"/>
      <c r="R1321" s="820" t="s">
        <v>1158</v>
      </c>
      <c r="S1321" s="1566"/>
    </row>
    <row r="1322" spans="1:20" ht="39" customHeight="1" x14ac:dyDescent="0.2">
      <c r="A1322" s="1547"/>
      <c r="B1322" s="805" t="s">
        <v>2821</v>
      </c>
      <c r="C1322" s="806" t="s">
        <v>2822</v>
      </c>
      <c r="D1322" s="801" t="s">
        <v>58</v>
      </c>
      <c r="E1322" s="822" t="s">
        <v>16</v>
      </c>
      <c r="F1322" s="820" t="s">
        <v>1636</v>
      </c>
      <c r="G1322" s="861" t="s">
        <v>1225</v>
      </c>
      <c r="H1322" s="854" t="s">
        <v>1471</v>
      </c>
      <c r="I1322" s="863">
        <v>2018</v>
      </c>
      <c r="J1322" s="815"/>
      <c r="K1322" s="815"/>
      <c r="L1322" s="802"/>
      <c r="M1322" s="43"/>
    </row>
    <row r="1323" spans="1:20" ht="24" customHeight="1" x14ac:dyDescent="0.2">
      <c r="A1323" s="1547"/>
      <c r="B1323" s="1561" t="s">
        <v>2823</v>
      </c>
      <c r="C1323" s="1541" t="s">
        <v>2824</v>
      </c>
      <c r="D1323" s="1543" t="s">
        <v>46</v>
      </c>
      <c r="E1323" s="1539" t="s">
        <v>328</v>
      </c>
      <c r="F1323" s="179" t="s">
        <v>1116</v>
      </c>
      <c r="G1323" s="1543" t="s">
        <v>1200</v>
      </c>
      <c r="H1323" s="1567" t="s">
        <v>2825</v>
      </c>
      <c r="I1323" s="863">
        <v>2018</v>
      </c>
      <c r="J1323" s="815"/>
      <c r="K1323" s="815"/>
      <c r="L1323" s="802"/>
      <c r="M1323" s="43"/>
      <c r="R1323" s="820" t="s">
        <v>1160</v>
      </c>
      <c r="S1323" s="1543" t="s">
        <v>1227</v>
      </c>
      <c r="T1323" s="1584" t="s">
        <v>1338</v>
      </c>
    </row>
    <row r="1324" spans="1:20" ht="24" customHeight="1" x14ac:dyDescent="0.2">
      <c r="A1324" s="1547"/>
      <c r="B1324" s="1563"/>
      <c r="C1324" s="1547"/>
      <c r="D1324" s="1548"/>
      <c r="E1324" s="1554"/>
      <c r="F1324" s="1587" t="s">
        <v>1117</v>
      </c>
      <c r="G1324" s="1548"/>
      <c r="H1324" s="1578"/>
      <c r="I1324" s="864"/>
      <c r="J1324" s="815"/>
      <c r="K1324" s="815"/>
      <c r="L1324" s="802"/>
      <c r="M1324" s="43"/>
      <c r="R1324" s="820" t="s">
        <v>1193</v>
      </c>
      <c r="S1324" s="1548"/>
      <c r="T1324" s="1585"/>
    </row>
    <row r="1325" spans="1:20" ht="24" customHeight="1" x14ac:dyDescent="0.2">
      <c r="A1325" s="1547"/>
      <c r="B1325" s="1563"/>
      <c r="C1325" s="1547"/>
      <c r="D1325" s="1548"/>
      <c r="E1325" s="1554"/>
      <c r="F1325" s="1588"/>
      <c r="G1325" s="1544"/>
      <c r="H1325" s="1568"/>
      <c r="I1325" s="865"/>
      <c r="J1325" s="815"/>
      <c r="K1325" s="815"/>
      <c r="L1325" s="802"/>
      <c r="M1325" s="43"/>
      <c r="R1325" s="854" t="s">
        <v>1158</v>
      </c>
      <c r="S1325" s="1548"/>
      <c r="T1325" s="1585"/>
    </row>
    <row r="1326" spans="1:20" ht="30.75" customHeight="1" x14ac:dyDescent="0.2">
      <c r="A1326" s="1547"/>
      <c r="B1326" s="1561" t="s">
        <v>2826</v>
      </c>
      <c r="C1326" s="1541" t="s">
        <v>2827</v>
      </c>
      <c r="D1326" s="1543" t="s">
        <v>46</v>
      </c>
      <c r="E1326" s="1539" t="s">
        <v>328</v>
      </c>
      <c r="F1326" s="820" t="s">
        <v>1116</v>
      </c>
      <c r="G1326" s="1543" t="s">
        <v>1200</v>
      </c>
      <c r="H1326" s="1549" t="s">
        <v>1338</v>
      </c>
      <c r="I1326" s="865"/>
      <c r="J1326" s="815"/>
      <c r="K1326" s="815"/>
      <c r="L1326" s="802"/>
      <c r="M1326" s="43"/>
    </row>
    <row r="1327" spans="1:20" ht="30.75" customHeight="1" x14ac:dyDescent="0.2">
      <c r="A1327" s="1547"/>
      <c r="B1327" s="1562"/>
      <c r="C1327" s="1542"/>
      <c r="D1327" s="1544"/>
      <c r="E1327" s="1540"/>
      <c r="F1327" s="820" t="s">
        <v>1117</v>
      </c>
      <c r="G1327" s="1544"/>
      <c r="H1327" s="1550"/>
      <c r="I1327" s="865"/>
      <c r="J1327" s="815"/>
      <c r="K1327" s="815"/>
      <c r="L1327" s="802"/>
      <c r="M1327" s="43"/>
    </row>
    <row r="1328" spans="1:20" ht="24" customHeight="1" x14ac:dyDescent="0.2">
      <c r="A1328" s="1547"/>
      <c r="B1328" s="805" t="s">
        <v>2828</v>
      </c>
      <c r="C1328" s="839" t="s">
        <v>2829</v>
      </c>
      <c r="D1328" s="801" t="s">
        <v>46</v>
      </c>
      <c r="E1328" s="802" t="s">
        <v>50</v>
      </c>
      <c r="F1328" s="820" t="s">
        <v>1465</v>
      </c>
      <c r="G1328" s="821" t="s">
        <v>1829</v>
      </c>
      <c r="H1328" s="820" t="s">
        <v>2830</v>
      </c>
      <c r="I1328" s="865"/>
      <c r="J1328" s="815"/>
      <c r="K1328" s="815"/>
      <c r="L1328" s="802"/>
      <c r="M1328" s="43"/>
    </row>
    <row r="1329" spans="1:17" ht="24" customHeight="1" x14ac:dyDescent="0.2">
      <c r="A1329" s="1547"/>
      <c r="B1329" s="805" t="s">
        <v>1290</v>
      </c>
      <c r="C1329" s="839" t="s">
        <v>2831</v>
      </c>
      <c r="D1329" s="801" t="s">
        <v>46</v>
      </c>
      <c r="E1329" s="802" t="s">
        <v>50</v>
      </c>
      <c r="F1329" s="820" t="s">
        <v>1465</v>
      </c>
      <c r="G1329" s="821" t="s">
        <v>1829</v>
      </c>
      <c r="H1329" s="820" t="s">
        <v>2582</v>
      </c>
      <c r="I1329" s="865"/>
      <c r="J1329" s="815"/>
      <c r="K1329" s="815"/>
      <c r="L1329" s="802"/>
      <c r="M1329" s="43"/>
    </row>
    <row r="1330" spans="1:17" ht="25.5" customHeight="1" x14ac:dyDescent="0.2">
      <c r="A1330" s="1427" t="s">
        <v>2832</v>
      </c>
      <c r="B1330" s="1427" t="s">
        <v>2833</v>
      </c>
      <c r="C1330" s="1596" t="s">
        <v>2834</v>
      </c>
      <c r="D1330" s="1400" t="s">
        <v>44</v>
      </c>
      <c r="E1330" s="1408" t="s">
        <v>22</v>
      </c>
      <c r="F1330" s="1427" t="s">
        <v>1233</v>
      </c>
      <c r="G1330" s="1400" t="s">
        <v>1829</v>
      </c>
      <c r="H1330" s="1567" t="s">
        <v>2835</v>
      </c>
      <c r="I1330" s="802">
        <v>2018</v>
      </c>
      <c r="J1330" s="43">
        <f>5000-500</f>
        <v>4500</v>
      </c>
      <c r="K1330" s="126">
        <v>16000</v>
      </c>
      <c r="L1330" s="802"/>
      <c r="M1330" s="802"/>
      <c r="N1330" s="1" t="s">
        <v>1842</v>
      </c>
      <c r="O1330" s="806" t="s">
        <v>2836</v>
      </c>
      <c r="P1330" s="801" t="s">
        <v>2837</v>
      </c>
      <c r="Q1330" s="1541" t="s">
        <v>2838</v>
      </c>
    </row>
    <row r="1331" spans="1:17" ht="21.75" customHeight="1" x14ac:dyDescent="0.2">
      <c r="A1331" s="1427"/>
      <c r="B1331" s="1427"/>
      <c r="C1331" s="1596"/>
      <c r="D1331" s="1400"/>
      <c r="E1331" s="1408"/>
      <c r="F1331" s="1427"/>
      <c r="G1331" s="1400"/>
      <c r="H1331" s="1568"/>
      <c r="I1331" s="802"/>
      <c r="J1331" s="43"/>
      <c r="K1331" s="126"/>
      <c r="L1331" s="802"/>
      <c r="M1331" s="802"/>
      <c r="N1331" s="1"/>
      <c r="O1331" s="806" t="s">
        <v>1540</v>
      </c>
      <c r="P1331" s="801" t="s">
        <v>1200</v>
      </c>
      <c r="Q1331" s="1542"/>
    </row>
    <row r="1332" spans="1:17" ht="33.75" customHeight="1" x14ac:dyDescent="0.2">
      <c r="A1332" s="1427"/>
      <c r="B1332" s="806" t="s">
        <v>2839</v>
      </c>
      <c r="C1332" s="839" t="s">
        <v>2840</v>
      </c>
      <c r="D1332" s="801" t="s">
        <v>21</v>
      </c>
      <c r="E1332" s="802" t="s">
        <v>22</v>
      </c>
      <c r="F1332" s="820" t="s">
        <v>2701</v>
      </c>
      <c r="G1332" s="822" t="s">
        <v>1200</v>
      </c>
      <c r="H1332" s="820" t="s">
        <v>1475</v>
      </c>
      <c r="I1332" s="822"/>
      <c r="J1332" s="84"/>
      <c r="K1332" s="152"/>
      <c r="L1332" s="802"/>
      <c r="M1332" s="166"/>
      <c r="N1332" s="21" t="s">
        <v>1842</v>
      </c>
    </row>
    <row r="1333" spans="1:17" ht="33.75" customHeight="1" x14ac:dyDescent="0.2">
      <c r="A1333" s="1427"/>
      <c r="B1333" s="806" t="s">
        <v>2841</v>
      </c>
      <c r="C1333" s="180" t="s">
        <v>2842</v>
      </c>
      <c r="D1333" s="801" t="s">
        <v>21</v>
      </c>
      <c r="E1333" s="802" t="s">
        <v>22</v>
      </c>
      <c r="F1333" s="820" t="s">
        <v>2701</v>
      </c>
      <c r="G1333" s="822" t="s">
        <v>1200</v>
      </c>
      <c r="H1333" s="820" t="s">
        <v>1475</v>
      </c>
      <c r="I1333" s="822"/>
      <c r="J1333" s="84"/>
      <c r="K1333" s="152"/>
      <c r="L1333" s="802"/>
      <c r="M1333" s="166"/>
      <c r="N1333" s="21" t="s">
        <v>1842</v>
      </c>
    </row>
    <row r="1334" spans="1:17" ht="17.25" customHeight="1" x14ac:dyDescent="0.2">
      <c r="A1334" s="1552" t="s">
        <v>2843</v>
      </c>
      <c r="B1334" s="1541" t="s">
        <v>2844</v>
      </c>
      <c r="C1334" s="1541" t="s">
        <v>2845</v>
      </c>
      <c r="D1334" s="1543" t="s">
        <v>46</v>
      </c>
      <c r="E1334" s="1539" t="s">
        <v>2846</v>
      </c>
      <c r="F1334" s="806" t="s">
        <v>1361</v>
      </c>
      <c r="G1334" s="1543" t="s">
        <v>1227</v>
      </c>
      <c r="H1334" s="1541" t="s">
        <v>2847</v>
      </c>
      <c r="I1334" s="847">
        <v>2018</v>
      </c>
      <c r="J1334" s="173">
        <f>2000-1000</f>
        <v>1000</v>
      </c>
      <c r="K1334" s="173">
        <v>2030.6</v>
      </c>
      <c r="L1334" s="173">
        <v>3794.4</v>
      </c>
      <c r="M1334" s="181">
        <f>2162.9+1000</f>
        <v>3162.9</v>
      </c>
      <c r="N1334" s="1" t="s">
        <v>1411</v>
      </c>
      <c r="O1334" s="806" t="s">
        <v>2848</v>
      </c>
      <c r="P1334" s="801" t="s">
        <v>1189</v>
      </c>
      <c r="Q1334" s="849" t="s">
        <v>1546</v>
      </c>
    </row>
    <row r="1335" spans="1:17" ht="40.5" customHeight="1" x14ac:dyDescent="0.2">
      <c r="A1335" s="1526"/>
      <c r="B1335" s="1547"/>
      <c r="C1335" s="1547"/>
      <c r="D1335" s="1548"/>
      <c r="E1335" s="1554"/>
      <c r="F1335" s="848" t="s">
        <v>1162</v>
      </c>
      <c r="G1335" s="1548"/>
      <c r="H1335" s="1542"/>
      <c r="I1335" s="858"/>
      <c r="J1335" s="182"/>
      <c r="K1335" s="182"/>
      <c r="L1335" s="182"/>
      <c r="M1335" s="183"/>
      <c r="N1335" s="1"/>
      <c r="O1335" s="830"/>
      <c r="P1335" s="844"/>
      <c r="Q1335" s="830"/>
    </row>
    <row r="1336" spans="1:17" ht="62.25" customHeight="1" x14ac:dyDescent="0.2">
      <c r="A1336" s="806" t="s">
        <v>95</v>
      </c>
      <c r="B1336" s="806" t="s">
        <v>1219</v>
      </c>
      <c r="C1336" s="839" t="s">
        <v>1220</v>
      </c>
      <c r="D1336" s="801" t="s">
        <v>21</v>
      </c>
      <c r="E1336" s="833" t="s">
        <v>1221</v>
      </c>
      <c r="F1336" s="834" t="s">
        <v>1636</v>
      </c>
      <c r="G1336" s="835" t="s">
        <v>1200</v>
      </c>
      <c r="H1336" s="806" t="s">
        <v>2849</v>
      </c>
      <c r="I1336" s="802">
        <v>2018</v>
      </c>
      <c r="J1336" s="75"/>
      <c r="K1336" s="75"/>
      <c r="L1336" s="75"/>
      <c r="M1336" s="75"/>
      <c r="N1336" s="1"/>
      <c r="O1336" s="830"/>
      <c r="P1336" s="844"/>
      <c r="Q1336" s="830"/>
    </row>
    <row r="1337" spans="1:17" ht="25.5" customHeight="1" x14ac:dyDescent="0.2">
      <c r="A1337" s="1541" t="s">
        <v>229</v>
      </c>
      <c r="B1337" s="1521" t="s">
        <v>2850</v>
      </c>
      <c r="C1337" s="1427" t="s">
        <v>2851</v>
      </c>
      <c r="D1337" s="1408" t="s">
        <v>21</v>
      </c>
      <c r="E1337" s="1408" t="s">
        <v>42</v>
      </c>
      <c r="F1337" s="820" t="s">
        <v>2225</v>
      </c>
      <c r="G1337" s="801" t="s">
        <v>1159</v>
      </c>
      <c r="H1337" s="1427" t="s">
        <v>2852</v>
      </c>
      <c r="I1337" s="802"/>
      <c r="J1337" s="75">
        <f>600+100+2500</f>
        <v>3200</v>
      </c>
      <c r="K1337" s="75">
        <f>8000+2000</f>
        <v>10000</v>
      </c>
      <c r="L1337" s="75">
        <v>8000</v>
      </c>
      <c r="M1337" s="801"/>
      <c r="N1337" s="1" t="s">
        <v>1411</v>
      </c>
      <c r="O1337" s="12"/>
    </row>
    <row r="1338" spans="1:17" ht="25.5" customHeight="1" x14ac:dyDescent="0.2">
      <c r="A1338" s="1547"/>
      <c r="B1338" s="1521"/>
      <c r="C1338" s="1427"/>
      <c r="D1338" s="1408"/>
      <c r="E1338" s="1408"/>
      <c r="F1338" s="820" t="s">
        <v>2226</v>
      </c>
      <c r="G1338" s="801" t="s">
        <v>2003</v>
      </c>
      <c r="H1338" s="1427"/>
      <c r="I1338" s="802"/>
      <c r="J1338" s="75"/>
      <c r="K1338" s="75"/>
      <c r="L1338" s="75"/>
      <c r="M1338" s="801"/>
      <c r="N1338" s="1"/>
      <c r="O1338" s="12"/>
    </row>
    <row r="1339" spans="1:17" ht="25.5" customHeight="1" x14ac:dyDescent="0.2">
      <c r="A1339" s="1547"/>
      <c r="B1339" s="1521"/>
      <c r="C1339" s="1427"/>
      <c r="D1339" s="1408"/>
      <c r="E1339" s="1408"/>
      <c r="F1339" s="820" t="s">
        <v>2141</v>
      </c>
      <c r="G1339" s="801" t="s">
        <v>1200</v>
      </c>
      <c r="H1339" s="1427"/>
      <c r="I1339" s="802"/>
      <c r="J1339" s="75"/>
      <c r="K1339" s="75"/>
      <c r="L1339" s="75"/>
      <c r="M1339" s="801"/>
      <c r="N1339" s="1"/>
      <c r="O1339" s="12"/>
    </row>
    <row r="1340" spans="1:17" ht="29.45" customHeight="1" x14ac:dyDescent="0.2">
      <c r="A1340" s="1547"/>
      <c r="B1340" s="1521" t="s">
        <v>2853</v>
      </c>
      <c r="C1340" s="1427" t="s">
        <v>2854</v>
      </c>
      <c r="D1340" s="1400" t="s">
        <v>21</v>
      </c>
      <c r="E1340" s="1469" t="s">
        <v>18</v>
      </c>
      <c r="F1340" s="820" t="s">
        <v>2225</v>
      </c>
      <c r="G1340" s="1468" t="s">
        <v>1145</v>
      </c>
      <c r="H1340" s="1467" t="s">
        <v>2217</v>
      </c>
      <c r="I1340" s="822"/>
      <c r="J1340" s="815">
        <v>50</v>
      </c>
      <c r="K1340" s="815">
        <v>1000</v>
      </c>
      <c r="L1340" s="815"/>
      <c r="M1340" s="815"/>
      <c r="N1340" s="1" t="s">
        <v>1411</v>
      </c>
    </row>
    <row r="1341" spans="1:17" ht="29.45" customHeight="1" x14ac:dyDescent="0.2">
      <c r="A1341" s="1547"/>
      <c r="B1341" s="1521"/>
      <c r="C1341" s="1427"/>
      <c r="D1341" s="1400"/>
      <c r="E1341" s="1469"/>
      <c r="F1341" s="820" t="s">
        <v>2226</v>
      </c>
      <c r="G1341" s="1468"/>
      <c r="H1341" s="1467"/>
      <c r="I1341" s="822"/>
      <c r="J1341" s="815"/>
      <c r="K1341" s="815"/>
      <c r="L1341" s="815"/>
      <c r="M1341" s="815"/>
      <c r="N1341" s="1"/>
    </row>
    <row r="1342" spans="1:17" ht="29.45" customHeight="1" x14ac:dyDescent="0.2">
      <c r="A1342" s="1547"/>
      <c r="B1342" s="1521"/>
      <c r="C1342" s="1427"/>
      <c r="D1342" s="1400"/>
      <c r="E1342" s="1469"/>
      <c r="F1342" s="820" t="s">
        <v>2141</v>
      </c>
      <c r="G1342" s="1468"/>
      <c r="H1342" s="1467"/>
      <c r="I1342" s="822"/>
      <c r="J1342" s="815"/>
      <c r="K1342" s="815"/>
      <c r="L1342" s="815"/>
      <c r="M1342" s="815"/>
      <c r="N1342" s="1"/>
    </row>
    <row r="1343" spans="1:17" ht="24.75" customHeight="1" x14ac:dyDescent="0.2">
      <c r="A1343" s="1547"/>
      <c r="B1343" s="1521" t="s">
        <v>2855</v>
      </c>
      <c r="C1343" s="1427" t="s">
        <v>2856</v>
      </c>
      <c r="D1343" s="1400" t="s">
        <v>21</v>
      </c>
      <c r="E1343" s="1469" t="s">
        <v>18</v>
      </c>
      <c r="F1343" s="820" t="s">
        <v>2225</v>
      </c>
      <c r="G1343" s="1468" t="s">
        <v>1145</v>
      </c>
      <c r="H1343" s="1467" t="s">
        <v>2217</v>
      </c>
      <c r="I1343" s="822"/>
      <c r="J1343" s="815">
        <v>50</v>
      </c>
      <c r="K1343" s="815">
        <v>1000</v>
      </c>
      <c r="L1343" s="815"/>
      <c r="M1343" s="815"/>
      <c r="N1343" s="1" t="s">
        <v>1411</v>
      </c>
    </row>
    <row r="1344" spans="1:17" ht="24.75" customHeight="1" x14ac:dyDescent="0.2">
      <c r="A1344" s="1547"/>
      <c r="B1344" s="1521"/>
      <c r="C1344" s="1427"/>
      <c r="D1344" s="1400"/>
      <c r="E1344" s="1469"/>
      <c r="F1344" s="820" t="s">
        <v>2226</v>
      </c>
      <c r="G1344" s="1468"/>
      <c r="H1344" s="1467"/>
      <c r="I1344" s="822"/>
      <c r="J1344" s="815"/>
      <c r="K1344" s="815"/>
      <c r="L1344" s="815"/>
      <c r="M1344" s="815"/>
      <c r="N1344" s="1"/>
    </row>
    <row r="1345" spans="1:20" ht="24.75" customHeight="1" x14ac:dyDescent="0.2">
      <c r="A1345" s="1547"/>
      <c r="B1345" s="1521"/>
      <c r="C1345" s="1427"/>
      <c r="D1345" s="1400"/>
      <c r="E1345" s="1469"/>
      <c r="F1345" s="820" t="s">
        <v>2141</v>
      </c>
      <c r="G1345" s="1468"/>
      <c r="H1345" s="1467"/>
      <c r="I1345" s="822"/>
      <c r="J1345" s="815"/>
      <c r="K1345" s="815"/>
      <c r="L1345" s="815"/>
      <c r="M1345" s="815"/>
      <c r="N1345" s="1"/>
    </row>
    <row r="1346" spans="1:20" ht="25.5" customHeight="1" x14ac:dyDescent="0.2">
      <c r="A1346" s="1547"/>
      <c r="B1346" s="836" t="s">
        <v>2857</v>
      </c>
      <c r="C1346" s="839" t="s">
        <v>2858</v>
      </c>
      <c r="D1346" s="801" t="s">
        <v>21</v>
      </c>
      <c r="E1346" s="802" t="s">
        <v>22</v>
      </c>
      <c r="F1346" s="806" t="s">
        <v>2859</v>
      </c>
      <c r="G1346" s="822" t="s">
        <v>1200</v>
      </c>
      <c r="H1346" s="820" t="s">
        <v>2860</v>
      </c>
      <c r="I1346" s="822"/>
      <c r="J1346" s="815">
        <v>500</v>
      </c>
      <c r="K1346" s="106">
        <v>3600</v>
      </c>
      <c r="L1346" s="802"/>
      <c r="M1346" s="802"/>
      <c r="N1346" s="1" t="s">
        <v>1842</v>
      </c>
      <c r="O1346" s="3">
        <f>SUM(J627:J1346)</f>
        <v>236377.48199999999</v>
      </c>
      <c r="P1346" s="3">
        <f>SUM(K627:K1346)</f>
        <v>328131.79999999993</v>
      </c>
      <c r="Q1346" s="3">
        <f>SUM(L627:L1346)</f>
        <v>86894.399999999994</v>
      </c>
      <c r="R1346" s="3">
        <f>SUM(M627:M1346)</f>
        <v>54279.074000000001</v>
      </c>
    </row>
    <row r="1347" spans="1:20" ht="42.75" customHeight="1" x14ac:dyDescent="0.2">
      <c r="A1347" s="1547"/>
      <c r="B1347" s="836" t="s">
        <v>2861</v>
      </c>
      <c r="C1347" s="806" t="s">
        <v>2862</v>
      </c>
      <c r="D1347" s="801" t="s">
        <v>58</v>
      </c>
      <c r="E1347" s="822" t="s">
        <v>16</v>
      </c>
      <c r="F1347" s="820" t="s">
        <v>1636</v>
      </c>
      <c r="G1347" s="821" t="s">
        <v>1225</v>
      </c>
      <c r="H1347" s="820" t="s">
        <v>2863</v>
      </c>
      <c r="I1347" s="822">
        <v>2018</v>
      </c>
      <c r="J1347" s="815"/>
      <c r="K1347" s="106"/>
      <c r="L1347" s="802"/>
      <c r="M1347" s="802"/>
      <c r="N1347" s="1"/>
      <c r="O1347" s="3"/>
      <c r="P1347" s="3"/>
      <c r="Q1347" s="3"/>
      <c r="R1347" s="3"/>
    </row>
    <row r="1348" spans="1:20" ht="42.75" customHeight="1" x14ac:dyDescent="0.2">
      <c r="A1348" s="1547"/>
      <c r="B1348" s="836" t="s">
        <v>2864</v>
      </c>
      <c r="C1348" s="806" t="s">
        <v>2865</v>
      </c>
      <c r="D1348" s="801" t="s">
        <v>58</v>
      </c>
      <c r="E1348" s="822" t="s">
        <v>16</v>
      </c>
      <c r="F1348" s="820" t="s">
        <v>1636</v>
      </c>
      <c r="G1348" s="821" t="s">
        <v>1200</v>
      </c>
      <c r="H1348" s="839" t="s">
        <v>1541</v>
      </c>
      <c r="I1348" s="822">
        <v>2018</v>
      </c>
      <c r="J1348" s="815"/>
      <c r="K1348" s="106"/>
      <c r="L1348" s="802"/>
      <c r="M1348" s="802"/>
      <c r="N1348" s="1"/>
      <c r="O1348" s="3"/>
      <c r="P1348" s="3"/>
      <c r="Q1348" s="3"/>
      <c r="R1348" s="820" t="s">
        <v>1636</v>
      </c>
      <c r="S1348" s="821" t="s">
        <v>1225</v>
      </c>
      <c r="T1348" s="178" t="s">
        <v>2866</v>
      </c>
    </row>
    <row r="1349" spans="1:20" ht="21.75" customHeight="1" x14ac:dyDescent="0.2">
      <c r="A1349" s="1547"/>
      <c r="B1349" s="1597" t="s">
        <v>483</v>
      </c>
      <c r="C1349" s="1541" t="s">
        <v>484</v>
      </c>
      <c r="D1349" s="1543" t="s">
        <v>58</v>
      </c>
      <c r="E1349" s="1569" t="s">
        <v>16</v>
      </c>
      <c r="F1349" s="820" t="s">
        <v>1116</v>
      </c>
      <c r="G1349" s="1564" t="s">
        <v>1200</v>
      </c>
      <c r="H1349" s="1541" t="s">
        <v>1471</v>
      </c>
      <c r="I1349" s="822"/>
      <c r="J1349" s="815"/>
      <c r="K1349" s="106"/>
      <c r="L1349" s="802"/>
      <c r="M1349" s="802"/>
      <c r="N1349" s="1"/>
      <c r="O1349" s="3"/>
      <c r="P1349" s="3"/>
      <c r="Q1349" s="3"/>
      <c r="R1349" s="828"/>
      <c r="S1349" s="827"/>
      <c r="T1349" s="61"/>
    </row>
    <row r="1350" spans="1:20" ht="42.75" customHeight="1" x14ac:dyDescent="0.2">
      <c r="A1350" s="1547"/>
      <c r="B1350" s="1598"/>
      <c r="C1350" s="1547"/>
      <c r="D1350" s="1548"/>
      <c r="E1350" s="1570"/>
      <c r="F1350" s="854" t="s">
        <v>1117</v>
      </c>
      <c r="G1350" s="1565"/>
      <c r="H1350" s="1557"/>
      <c r="I1350" s="863"/>
      <c r="J1350" s="876"/>
      <c r="K1350" s="871"/>
      <c r="L1350" s="846"/>
      <c r="M1350" s="846"/>
      <c r="N1350" s="1"/>
      <c r="O1350" s="3"/>
      <c r="P1350" s="3"/>
      <c r="Q1350" s="3"/>
      <c r="R1350" s="828"/>
      <c r="S1350" s="827"/>
      <c r="T1350" s="61"/>
    </row>
    <row r="1351" spans="1:20" s="13" customFormat="1" ht="14.25" customHeight="1" x14ac:dyDescent="0.2">
      <c r="A1351" s="1599" t="s">
        <v>96</v>
      </c>
      <c r="B1351" s="1600"/>
      <c r="C1351" s="1600"/>
      <c r="D1351" s="1600"/>
      <c r="E1351" s="1600"/>
      <c r="F1351" s="1600"/>
      <c r="G1351" s="1600"/>
      <c r="H1351" s="1600"/>
      <c r="I1351" s="1600"/>
      <c r="J1351" s="1600"/>
      <c r="K1351" s="1600"/>
      <c r="L1351" s="1600"/>
      <c r="M1351" s="1601"/>
      <c r="N1351" s="21" t="s">
        <v>1404</v>
      </c>
    </row>
    <row r="1352" spans="1:20" ht="27" customHeight="1" x14ac:dyDescent="0.2">
      <c r="A1352" s="1541" t="s">
        <v>97</v>
      </c>
      <c r="B1352" s="1542" t="s">
        <v>2867</v>
      </c>
      <c r="C1352" s="1602" t="s">
        <v>2868</v>
      </c>
      <c r="D1352" s="1544" t="s">
        <v>7</v>
      </c>
      <c r="E1352" s="1604" t="s">
        <v>30</v>
      </c>
      <c r="F1352" s="870" t="s">
        <v>2869</v>
      </c>
      <c r="G1352" s="184" t="s">
        <v>2870</v>
      </c>
      <c r="H1352" s="1605" t="s">
        <v>2871</v>
      </c>
      <c r="I1352" s="869"/>
      <c r="J1352" s="185">
        <v>85</v>
      </c>
      <c r="K1352" s="185"/>
      <c r="L1352" s="851"/>
      <c r="M1352" s="851"/>
      <c r="N1352" s="1" t="s">
        <v>1411</v>
      </c>
    </row>
    <row r="1353" spans="1:20" ht="30.75" customHeight="1" x14ac:dyDescent="0.2">
      <c r="A1353" s="1547"/>
      <c r="B1353" s="1427"/>
      <c r="C1353" s="1603"/>
      <c r="D1353" s="1400"/>
      <c r="E1353" s="1512"/>
      <c r="F1353" s="834" t="s">
        <v>2872</v>
      </c>
      <c r="G1353" s="835" t="s">
        <v>2249</v>
      </c>
      <c r="H1353" s="1513"/>
      <c r="I1353" s="833"/>
      <c r="J1353" s="90"/>
      <c r="K1353" s="90"/>
      <c r="L1353" s="801"/>
      <c r="M1353" s="801"/>
      <c r="N1353" s="1"/>
    </row>
    <row r="1354" spans="1:20" ht="25.5" customHeight="1" x14ac:dyDescent="0.2">
      <c r="A1354" s="1547"/>
      <c r="B1354" s="1427" t="s">
        <v>2873</v>
      </c>
      <c r="C1354" s="1511" t="s">
        <v>2874</v>
      </c>
      <c r="D1354" s="1400" t="s">
        <v>7</v>
      </c>
      <c r="E1354" s="1512" t="s">
        <v>30</v>
      </c>
      <c r="F1354" s="834" t="s">
        <v>1892</v>
      </c>
      <c r="G1354" s="835" t="s">
        <v>1674</v>
      </c>
      <c r="H1354" s="1513" t="s">
        <v>2875</v>
      </c>
      <c r="I1354" s="833"/>
      <c r="J1354" s="90">
        <f>350</f>
        <v>350</v>
      </c>
      <c r="K1354" s="839"/>
      <c r="L1354" s="801"/>
      <c r="M1354" s="801"/>
      <c r="N1354" s="1"/>
    </row>
    <row r="1355" spans="1:20" ht="33.75" customHeight="1" x14ac:dyDescent="0.2">
      <c r="A1355" s="1547"/>
      <c r="B1355" s="1427"/>
      <c r="C1355" s="1511"/>
      <c r="D1355" s="1400"/>
      <c r="E1355" s="1512"/>
      <c r="F1355" s="834" t="s">
        <v>2876</v>
      </c>
      <c r="G1355" s="835" t="s">
        <v>1156</v>
      </c>
      <c r="H1355" s="1513"/>
      <c r="I1355" s="833"/>
      <c r="J1355" s="90"/>
      <c r="K1355" s="839"/>
      <c r="L1355" s="801"/>
      <c r="M1355" s="801"/>
      <c r="N1355" s="1"/>
    </row>
    <row r="1356" spans="1:20" ht="33.75" customHeight="1" x14ac:dyDescent="0.2">
      <c r="A1356" s="1547"/>
      <c r="B1356" s="1427"/>
      <c r="C1356" s="1511"/>
      <c r="D1356" s="1400"/>
      <c r="E1356" s="1512"/>
      <c r="F1356" s="834" t="s">
        <v>2877</v>
      </c>
      <c r="G1356" s="835" t="s">
        <v>2249</v>
      </c>
      <c r="H1356" s="1513"/>
      <c r="I1356" s="833"/>
      <c r="J1356" s="90"/>
      <c r="K1356" s="839"/>
      <c r="L1356" s="801"/>
      <c r="M1356" s="801"/>
      <c r="N1356" s="1"/>
    </row>
    <row r="1357" spans="1:20" ht="22.5" customHeight="1" x14ac:dyDescent="0.2">
      <c r="A1357" s="1547"/>
      <c r="B1357" s="1427" t="s">
        <v>2878</v>
      </c>
      <c r="C1357" s="1511" t="s">
        <v>2879</v>
      </c>
      <c r="D1357" s="1400" t="s">
        <v>7</v>
      </c>
      <c r="E1357" s="1512" t="s">
        <v>30</v>
      </c>
      <c r="F1357" s="834" t="s">
        <v>2880</v>
      </c>
      <c r="G1357" s="835" t="s">
        <v>2013</v>
      </c>
      <c r="H1357" s="1513" t="s">
        <v>2881</v>
      </c>
      <c r="I1357" s="833"/>
      <c r="J1357" s="90">
        <v>850</v>
      </c>
      <c r="K1357" s="90"/>
      <c r="L1357" s="801"/>
      <c r="M1357" s="801"/>
      <c r="N1357" s="1" t="s">
        <v>1411</v>
      </c>
    </row>
    <row r="1358" spans="1:20" ht="79.5" customHeight="1" x14ac:dyDescent="0.2">
      <c r="A1358" s="1547"/>
      <c r="B1358" s="1427"/>
      <c r="C1358" s="1511"/>
      <c r="D1358" s="1400"/>
      <c r="E1358" s="1512"/>
      <c r="F1358" s="834" t="s">
        <v>2882</v>
      </c>
      <c r="G1358" s="835" t="s">
        <v>2249</v>
      </c>
      <c r="H1358" s="1513"/>
      <c r="I1358" s="833"/>
      <c r="J1358" s="90"/>
      <c r="K1358" s="90"/>
      <c r="L1358" s="801"/>
      <c r="M1358" s="801"/>
      <c r="N1358" s="1"/>
    </row>
    <row r="1359" spans="1:20" ht="30" customHeight="1" x14ac:dyDescent="0.2">
      <c r="A1359" s="1547"/>
      <c r="B1359" s="806" t="s">
        <v>2883</v>
      </c>
      <c r="C1359" s="806" t="s">
        <v>2884</v>
      </c>
      <c r="D1359" s="801" t="s">
        <v>44</v>
      </c>
      <c r="E1359" s="802" t="s">
        <v>22</v>
      </c>
      <c r="F1359" s="806" t="s">
        <v>2471</v>
      </c>
      <c r="G1359" s="801" t="s">
        <v>1200</v>
      </c>
      <c r="H1359" s="806" t="s">
        <v>2885</v>
      </c>
      <c r="I1359" s="802"/>
      <c r="J1359" s="43">
        <v>300</v>
      </c>
      <c r="K1359" s="802"/>
      <c r="L1359" s="802"/>
      <c r="M1359" s="802"/>
      <c r="N1359" s="21" t="s">
        <v>1842</v>
      </c>
    </row>
    <row r="1360" spans="1:20" ht="57.75" customHeight="1" x14ac:dyDescent="0.2">
      <c r="A1360" s="1547"/>
      <c r="B1360" s="1427" t="s">
        <v>2886</v>
      </c>
      <c r="C1360" s="1511" t="s">
        <v>2887</v>
      </c>
      <c r="D1360" s="1400" t="s">
        <v>7</v>
      </c>
      <c r="E1360" s="1512" t="s">
        <v>30</v>
      </c>
      <c r="F1360" s="834" t="s">
        <v>2880</v>
      </c>
      <c r="G1360" s="835" t="s">
        <v>2013</v>
      </c>
      <c r="H1360" s="834" t="s">
        <v>2888</v>
      </c>
      <c r="I1360" s="833"/>
      <c r="J1360" s="90">
        <v>15</v>
      </c>
      <c r="K1360" s="90"/>
      <c r="L1360" s="801"/>
      <c r="M1360" s="801"/>
      <c r="N1360" s="21" t="s">
        <v>1411</v>
      </c>
    </row>
    <row r="1361" spans="1:17" ht="57.75" customHeight="1" x14ac:dyDescent="0.2">
      <c r="A1361" s="1547"/>
      <c r="B1361" s="1427"/>
      <c r="C1361" s="1511"/>
      <c r="D1361" s="1400"/>
      <c r="E1361" s="1512"/>
      <c r="F1361" s="834" t="s">
        <v>2889</v>
      </c>
      <c r="G1361" s="835" t="s">
        <v>2890</v>
      </c>
      <c r="H1361" s="834" t="s">
        <v>2648</v>
      </c>
      <c r="I1361" s="833"/>
      <c r="J1361" s="90"/>
      <c r="K1361" s="90"/>
      <c r="L1361" s="801"/>
      <c r="M1361" s="801"/>
    </row>
    <row r="1362" spans="1:17" ht="52.5" customHeight="1" x14ac:dyDescent="0.2">
      <c r="A1362" s="1547"/>
      <c r="B1362" s="1427" t="s">
        <v>2891</v>
      </c>
      <c r="C1362" s="1427" t="s">
        <v>2892</v>
      </c>
      <c r="D1362" s="1408" t="s">
        <v>8</v>
      </c>
      <c r="E1362" s="1408" t="s">
        <v>75</v>
      </c>
      <c r="F1362" s="806" t="s">
        <v>2893</v>
      </c>
      <c r="G1362" s="1408" t="s">
        <v>2894</v>
      </c>
      <c r="H1362" s="1541" t="s">
        <v>2895</v>
      </c>
      <c r="I1362" s="802">
        <v>2018</v>
      </c>
      <c r="J1362" s="159">
        <f>3506.815-1499.98-1000</f>
        <v>1006.835</v>
      </c>
      <c r="K1362" s="186"/>
      <c r="L1362" s="802"/>
      <c r="M1362" s="802"/>
      <c r="N1362" s="21" t="s">
        <v>1842</v>
      </c>
      <c r="O1362" s="806" t="s">
        <v>2733</v>
      </c>
      <c r="P1362" s="801" t="s">
        <v>1853</v>
      </c>
      <c r="Q1362" s="1541" t="s">
        <v>2896</v>
      </c>
    </row>
    <row r="1363" spans="1:17" ht="22.5" customHeight="1" x14ac:dyDescent="0.2">
      <c r="A1363" s="1547"/>
      <c r="B1363" s="1427"/>
      <c r="C1363" s="1427"/>
      <c r="D1363" s="1408"/>
      <c r="E1363" s="1408"/>
      <c r="F1363" s="806" t="s">
        <v>2897</v>
      </c>
      <c r="G1363" s="1408"/>
      <c r="H1363" s="1547"/>
      <c r="I1363" s="802"/>
      <c r="J1363" s="159"/>
      <c r="K1363" s="186"/>
      <c r="L1363" s="802"/>
      <c r="M1363" s="802"/>
      <c r="O1363" s="806" t="s">
        <v>1117</v>
      </c>
      <c r="P1363" s="801" t="s">
        <v>1510</v>
      </c>
      <c r="Q1363" s="1542"/>
    </row>
    <row r="1364" spans="1:17" ht="29.25" customHeight="1" x14ac:dyDescent="0.2">
      <c r="A1364" s="1547"/>
      <c r="B1364" s="1427"/>
      <c r="C1364" s="1427"/>
      <c r="D1364" s="1408"/>
      <c r="E1364" s="1408"/>
      <c r="F1364" s="806" t="s">
        <v>2898</v>
      </c>
      <c r="G1364" s="1408"/>
      <c r="H1364" s="1547"/>
      <c r="I1364" s="802"/>
      <c r="J1364" s="159"/>
      <c r="K1364" s="186"/>
      <c r="L1364" s="802"/>
      <c r="M1364" s="802"/>
      <c r="O1364" s="830"/>
      <c r="P1364" s="844"/>
      <c r="Q1364" s="830"/>
    </row>
    <row r="1365" spans="1:17" ht="29.25" customHeight="1" x14ac:dyDescent="0.2">
      <c r="A1365" s="1547"/>
      <c r="B1365" s="1427"/>
      <c r="C1365" s="1427"/>
      <c r="D1365" s="1408"/>
      <c r="E1365" s="1408"/>
      <c r="F1365" s="806" t="s">
        <v>1666</v>
      </c>
      <c r="G1365" s="802" t="s">
        <v>2899</v>
      </c>
      <c r="H1365" s="1542"/>
      <c r="I1365" s="802"/>
      <c r="J1365" s="159"/>
      <c r="K1365" s="186"/>
      <c r="L1365" s="802"/>
      <c r="M1365" s="802"/>
      <c r="O1365" s="830"/>
      <c r="P1365" s="844"/>
      <c r="Q1365" s="830"/>
    </row>
    <row r="1366" spans="1:17" ht="54" customHeight="1" x14ac:dyDescent="0.2">
      <c r="A1366" s="1547"/>
      <c r="B1366" s="805" t="s">
        <v>2900</v>
      </c>
      <c r="C1366" s="53" t="s">
        <v>2901</v>
      </c>
      <c r="D1366" s="801" t="s">
        <v>26</v>
      </c>
      <c r="E1366" s="802" t="s">
        <v>1313</v>
      </c>
      <c r="F1366" s="839" t="s">
        <v>2902</v>
      </c>
      <c r="G1366" s="801" t="s">
        <v>1161</v>
      </c>
      <c r="H1366" s="820" t="s">
        <v>2094</v>
      </c>
      <c r="I1366" s="822"/>
      <c r="J1366" s="815"/>
      <c r="K1366" s="152"/>
      <c r="L1366" s="802"/>
      <c r="M1366" s="815"/>
    </row>
    <row r="1367" spans="1:17" ht="36.75" customHeight="1" x14ac:dyDescent="0.2">
      <c r="A1367" s="1547"/>
      <c r="B1367" s="1427" t="s">
        <v>231</v>
      </c>
      <c r="C1367" s="1427" t="s">
        <v>47</v>
      </c>
      <c r="D1367" s="1408" t="s">
        <v>7</v>
      </c>
      <c r="E1367" s="1408" t="s">
        <v>30</v>
      </c>
      <c r="F1367" s="1427" t="s">
        <v>2903</v>
      </c>
      <c r="G1367" s="1400" t="s">
        <v>1200</v>
      </c>
      <c r="H1367" s="1541" t="s">
        <v>2904</v>
      </c>
      <c r="I1367" s="802">
        <v>2018</v>
      </c>
      <c r="J1367" s="815">
        <v>7996</v>
      </c>
      <c r="K1367" s="815"/>
      <c r="L1367" s="802"/>
      <c r="M1367" s="802"/>
      <c r="N1367" s="21" t="s">
        <v>1411</v>
      </c>
      <c r="O1367" s="806" t="s">
        <v>2905</v>
      </c>
      <c r="P1367" s="801" t="s">
        <v>1159</v>
      </c>
      <c r="Q1367" s="1541" t="s">
        <v>2906</v>
      </c>
    </row>
    <row r="1368" spans="1:17" ht="22.5" customHeight="1" x14ac:dyDescent="0.2">
      <c r="A1368" s="1547"/>
      <c r="B1368" s="1427"/>
      <c r="C1368" s="1427"/>
      <c r="D1368" s="1408"/>
      <c r="E1368" s="1408"/>
      <c r="F1368" s="1427"/>
      <c r="G1368" s="1400"/>
      <c r="H1368" s="1547"/>
      <c r="I1368" s="802"/>
      <c r="J1368" s="815"/>
      <c r="K1368" s="815"/>
      <c r="L1368" s="802"/>
      <c r="M1368" s="802"/>
      <c r="O1368" s="806" t="s">
        <v>2907</v>
      </c>
      <c r="P1368" s="801" t="s">
        <v>1674</v>
      </c>
      <c r="Q1368" s="1547"/>
    </row>
    <row r="1369" spans="1:17" ht="27" customHeight="1" x14ac:dyDescent="0.2">
      <c r="A1369" s="1547"/>
      <c r="B1369" s="1427"/>
      <c r="C1369" s="1427"/>
      <c r="D1369" s="1408"/>
      <c r="E1369" s="1408"/>
      <c r="F1369" s="1427"/>
      <c r="G1369" s="1400"/>
      <c r="H1369" s="1542"/>
      <c r="I1369" s="802"/>
      <c r="J1369" s="815"/>
      <c r="K1369" s="815"/>
      <c r="L1369" s="802"/>
      <c r="M1369" s="802"/>
      <c r="O1369" s="806" t="s">
        <v>2908</v>
      </c>
      <c r="P1369" s="801" t="s">
        <v>1200</v>
      </c>
      <c r="Q1369" s="1542"/>
    </row>
    <row r="1370" spans="1:17" ht="24.75" customHeight="1" x14ac:dyDescent="0.2">
      <c r="A1370" s="1547"/>
      <c r="B1370" s="1427" t="s">
        <v>2909</v>
      </c>
      <c r="C1370" s="1427" t="s">
        <v>2910</v>
      </c>
      <c r="D1370" s="1408" t="s">
        <v>7</v>
      </c>
      <c r="E1370" s="1408" t="s">
        <v>30</v>
      </c>
      <c r="F1370" s="806" t="s">
        <v>2911</v>
      </c>
      <c r="G1370" s="801" t="s">
        <v>1227</v>
      </c>
      <c r="H1370" s="1427" t="s">
        <v>2912</v>
      </c>
      <c r="I1370" s="802"/>
      <c r="J1370" s="815">
        <v>1135</v>
      </c>
      <c r="K1370" s="815"/>
      <c r="L1370" s="802"/>
      <c r="M1370" s="802"/>
      <c r="N1370" s="21" t="s">
        <v>1411</v>
      </c>
      <c r="O1370" s="12"/>
    </row>
    <row r="1371" spans="1:17" ht="28.5" customHeight="1" x14ac:dyDescent="0.2">
      <c r="A1371" s="1547"/>
      <c r="B1371" s="1541"/>
      <c r="C1371" s="1427"/>
      <c r="D1371" s="1408"/>
      <c r="E1371" s="1408"/>
      <c r="F1371" s="806" t="s">
        <v>2913</v>
      </c>
      <c r="G1371" s="801" t="s">
        <v>2249</v>
      </c>
      <c r="H1371" s="1427"/>
      <c r="I1371" s="802"/>
      <c r="J1371" s="815"/>
      <c r="K1371" s="815"/>
      <c r="L1371" s="802"/>
      <c r="M1371" s="802"/>
      <c r="O1371" s="12"/>
    </row>
    <row r="1372" spans="1:17" ht="28.5" customHeight="1" x14ac:dyDescent="0.2">
      <c r="A1372" s="1547"/>
      <c r="B1372" s="1541" t="s">
        <v>2914</v>
      </c>
      <c r="C1372" s="1541" t="s">
        <v>2915</v>
      </c>
      <c r="D1372" s="1539" t="s">
        <v>7</v>
      </c>
      <c r="E1372" s="1539" t="s">
        <v>30</v>
      </c>
      <c r="F1372" s="806" t="s">
        <v>2916</v>
      </c>
      <c r="G1372" s="801" t="s">
        <v>1161</v>
      </c>
      <c r="H1372" s="1541" t="s">
        <v>1339</v>
      </c>
      <c r="I1372" s="802"/>
      <c r="J1372" s="815"/>
      <c r="K1372" s="815"/>
      <c r="L1372" s="802"/>
      <c r="M1372" s="802"/>
      <c r="O1372" s="12"/>
    </row>
    <row r="1373" spans="1:17" ht="28.5" customHeight="1" x14ac:dyDescent="0.2">
      <c r="A1373" s="1547"/>
      <c r="B1373" s="1547"/>
      <c r="C1373" s="1547"/>
      <c r="D1373" s="1554"/>
      <c r="E1373" s="1554"/>
      <c r="F1373" s="806" t="s">
        <v>2917</v>
      </c>
      <c r="G1373" s="801" t="s">
        <v>1558</v>
      </c>
      <c r="H1373" s="1547"/>
      <c r="I1373" s="802"/>
      <c r="J1373" s="815"/>
      <c r="K1373" s="815"/>
      <c r="L1373" s="802"/>
      <c r="M1373" s="802"/>
      <c r="O1373" s="12"/>
    </row>
    <row r="1374" spans="1:17" ht="28.5" customHeight="1" x14ac:dyDescent="0.2">
      <c r="A1374" s="1547"/>
      <c r="B1374" s="1542"/>
      <c r="C1374" s="1542"/>
      <c r="D1374" s="1540"/>
      <c r="E1374" s="1540"/>
      <c r="F1374" s="806" t="s">
        <v>1158</v>
      </c>
      <c r="G1374" s="801" t="s">
        <v>1200</v>
      </c>
      <c r="H1374" s="1542"/>
      <c r="I1374" s="802"/>
      <c r="J1374" s="815"/>
      <c r="K1374" s="815"/>
      <c r="L1374" s="802"/>
      <c r="M1374" s="802"/>
      <c r="O1374" s="12"/>
    </row>
    <row r="1375" spans="1:17" ht="37.5" customHeight="1" x14ac:dyDescent="0.2">
      <c r="A1375" s="1547"/>
      <c r="B1375" s="849" t="s">
        <v>2918</v>
      </c>
      <c r="C1375" s="806" t="s">
        <v>2919</v>
      </c>
      <c r="D1375" s="802" t="s">
        <v>48</v>
      </c>
      <c r="E1375" s="802" t="s">
        <v>2920</v>
      </c>
      <c r="F1375" s="806" t="s">
        <v>1233</v>
      </c>
      <c r="G1375" s="801" t="s">
        <v>1224</v>
      </c>
      <c r="H1375" s="806" t="s">
        <v>1546</v>
      </c>
      <c r="I1375" s="802"/>
      <c r="J1375" s="815">
        <v>320</v>
      </c>
      <c r="K1375" s="75"/>
      <c r="L1375" s="802"/>
      <c r="M1375" s="815"/>
      <c r="N1375" s="21" t="s">
        <v>1411</v>
      </c>
    </row>
    <row r="1376" spans="1:17" ht="37.5" customHeight="1" x14ac:dyDescent="0.2">
      <c r="A1376" s="1547"/>
      <c r="B1376" s="806" t="s">
        <v>2921</v>
      </c>
      <c r="C1376" s="806" t="s">
        <v>2922</v>
      </c>
      <c r="D1376" s="802" t="s">
        <v>46</v>
      </c>
      <c r="E1376" s="802" t="s">
        <v>2923</v>
      </c>
      <c r="F1376" s="806" t="s">
        <v>1233</v>
      </c>
      <c r="G1376" s="801" t="s">
        <v>1200</v>
      </c>
      <c r="H1376" s="806" t="s">
        <v>1546</v>
      </c>
      <c r="I1376" s="802"/>
      <c r="J1376" s="815"/>
      <c r="K1376" s="75"/>
      <c r="L1376" s="802"/>
      <c r="M1376" s="815"/>
    </row>
    <row r="1377" spans="1:17" ht="19.5" customHeight="1" x14ac:dyDescent="0.2">
      <c r="A1377" s="1547"/>
      <c r="B1377" s="1427" t="s">
        <v>2924</v>
      </c>
      <c r="C1377" s="1427" t="s">
        <v>2925</v>
      </c>
      <c r="D1377" s="1408" t="s">
        <v>316</v>
      </c>
      <c r="E1377" s="1408" t="s">
        <v>16</v>
      </c>
      <c r="F1377" s="806" t="s">
        <v>1231</v>
      </c>
      <c r="G1377" s="1400" t="s">
        <v>1161</v>
      </c>
      <c r="H1377" s="1427" t="s">
        <v>1339</v>
      </c>
      <c r="I1377" s="802"/>
      <c r="J1377" s="815"/>
      <c r="K1377" s="75"/>
      <c r="L1377" s="802"/>
      <c r="M1377" s="815"/>
    </row>
    <row r="1378" spans="1:17" ht="27.75" customHeight="1" x14ac:dyDescent="0.2">
      <c r="A1378" s="1547"/>
      <c r="B1378" s="1427"/>
      <c r="C1378" s="1427"/>
      <c r="D1378" s="1408"/>
      <c r="E1378" s="1408"/>
      <c r="F1378" s="806" t="s">
        <v>2265</v>
      </c>
      <c r="G1378" s="1400"/>
      <c r="H1378" s="1427"/>
      <c r="I1378" s="802"/>
      <c r="J1378" s="815"/>
      <c r="K1378" s="75"/>
      <c r="L1378" s="802"/>
      <c r="M1378" s="815"/>
    </row>
    <row r="1379" spans="1:17" ht="33.75" customHeight="1" x14ac:dyDescent="0.2">
      <c r="A1379" s="1547"/>
      <c r="B1379" s="1427"/>
      <c r="C1379" s="1427"/>
      <c r="D1379" s="1408"/>
      <c r="E1379" s="1408"/>
      <c r="F1379" s="806" t="s">
        <v>2141</v>
      </c>
      <c r="G1379" s="1400"/>
      <c r="H1379" s="1427"/>
      <c r="I1379" s="802"/>
      <c r="J1379" s="815"/>
      <c r="K1379" s="75"/>
      <c r="L1379" s="802"/>
      <c r="M1379" s="815"/>
    </row>
    <row r="1380" spans="1:17" ht="33.75" customHeight="1" x14ac:dyDescent="0.2">
      <c r="A1380" s="1547"/>
      <c r="B1380" s="805" t="s">
        <v>2926</v>
      </c>
      <c r="C1380" s="53" t="s">
        <v>2927</v>
      </c>
      <c r="D1380" s="801" t="s">
        <v>46</v>
      </c>
      <c r="E1380" s="802" t="s">
        <v>50</v>
      </c>
      <c r="F1380" s="806" t="s">
        <v>1233</v>
      </c>
      <c r="G1380" s="801" t="s">
        <v>1200</v>
      </c>
      <c r="H1380" s="806" t="s">
        <v>2928</v>
      </c>
      <c r="I1380" s="802"/>
      <c r="J1380" s="815"/>
      <c r="K1380" s="75"/>
      <c r="L1380" s="802"/>
      <c r="M1380" s="815"/>
    </row>
    <row r="1381" spans="1:17" ht="33.75" customHeight="1" x14ac:dyDescent="0.2">
      <c r="A1381" s="1547"/>
      <c r="B1381" s="1426" t="s">
        <v>2929</v>
      </c>
      <c r="C1381" s="1426" t="s">
        <v>2930</v>
      </c>
      <c r="D1381" s="1400" t="s">
        <v>28</v>
      </c>
      <c r="E1381" s="1408" t="s">
        <v>349</v>
      </c>
      <c r="F1381" s="806" t="s">
        <v>2931</v>
      </c>
      <c r="G1381" s="1400" t="s">
        <v>2046</v>
      </c>
      <c r="H1381" s="1427" t="s">
        <v>1339</v>
      </c>
      <c r="I1381" s="802"/>
      <c r="J1381" s="815"/>
      <c r="K1381" s="75"/>
      <c r="L1381" s="802"/>
      <c r="M1381" s="815"/>
    </row>
    <row r="1382" spans="1:17" ht="33.75" customHeight="1" x14ac:dyDescent="0.2">
      <c r="A1382" s="1547"/>
      <c r="B1382" s="1426"/>
      <c r="C1382" s="1426"/>
      <c r="D1382" s="1400"/>
      <c r="E1382" s="1408"/>
      <c r="F1382" s="806" t="s">
        <v>1162</v>
      </c>
      <c r="G1382" s="1400"/>
      <c r="H1382" s="1427"/>
      <c r="I1382" s="802"/>
      <c r="J1382" s="815"/>
      <c r="K1382" s="75"/>
      <c r="L1382" s="802"/>
      <c r="M1382" s="815"/>
    </row>
    <row r="1383" spans="1:17" ht="33.75" customHeight="1" x14ac:dyDescent="0.2">
      <c r="A1383" s="1547"/>
      <c r="B1383" s="1426" t="s">
        <v>350</v>
      </c>
      <c r="C1383" s="1426" t="s">
        <v>2932</v>
      </c>
      <c r="D1383" s="1400" t="s">
        <v>28</v>
      </c>
      <c r="E1383" s="1408" t="s">
        <v>349</v>
      </c>
      <c r="F1383" s="806" t="s">
        <v>2931</v>
      </c>
      <c r="G1383" s="1400" t="s">
        <v>2046</v>
      </c>
      <c r="H1383" s="1427" t="s">
        <v>1339</v>
      </c>
      <c r="I1383" s="802"/>
      <c r="J1383" s="815"/>
      <c r="K1383" s="75"/>
      <c r="L1383" s="802"/>
      <c r="M1383" s="815"/>
    </row>
    <row r="1384" spans="1:17" ht="33.75" customHeight="1" x14ac:dyDescent="0.2">
      <c r="A1384" s="1547"/>
      <c r="B1384" s="1426"/>
      <c r="C1384" s="1426"/>
      <c r="D1384" s="1400"/>
      <c r="E1384" s="1408"/>
      <c r="F1384" s="806" t="s">
        <v>1162</v>
      </c>
      <c r="G1384" s="1400"/>
      <c r="H1384" s="1427"/>
      <c r="I1384" s="802"/>
      <c r="J1384" s="815"/>
      <c r="K1384" s="75"/>
      <c r="L1384" s="802"/>
      <c r="M1384" s="815"/>
    </row>
    <row r="1385" spans="1:17" ht="33.75" customHeight="1" x14ac:dyDescent="0.2">
      <c r="A1385" s="1547"/>
      <c r="B1385" s="158" t="s">
        <v>2933</v>
      </c>
      <c r="C1385" s="158" t="s">
        <v>2934</v>
      </c>
      <c r="D1385" s="850" t="s">
        <v>46</v>
      </c>
      <c r="E1385" s="846" t="s">
        <v>349</v>
      </c>
      <c r="F1385" s="806" t="s">
        <v>1124</v>
      </c>
      <c r="G1385" s="850" t="s">
        <v>1200</v>
      </c>
      <c r="H1385" s="862" t="s">
        <v>2935</v>
      </c>
      <c r="I1385" s="802">
        <v>2018</v>
      </c>
      <c r="J1385" s="815"/>
      <c r="K1385" s="75"/>
      <c r="L1385" s="802"/>
      <c r="M1385" s="815"/>
      <c r="O1385" s="806" t="s">
        <v>1233</v>
      </c>
      <c r="P1385" s="801" t="s">
        <v>1200</v>
      </c>
      <c r="Q1385" s="849" t="s">
        <v>1745</v>
      </c>
    </row>
    <row r="1386" spans="1:17" ht="33.75" customHeight="1" x14ac:dyDescent="0.2">
      <c r="A1386" s="1547"/>
      <c r="B1386" s="1426" t="s">
        <v>2936</v>
      </c>
      <c r="C1386" s="1426" t="s">
        <v>2937</v>
      </c>
      <c r="D1386" s="1400" t="s">
        <v>28</v>
      </c>
      <c r="E1386" s="1408" t="s">
        <v>349</v>
      </c>
      <c r="F1386" s="806" t="s">
        <v>2931</v>
      </c>
      <c r="G1386" s="1400" t="s">
        <v>2046</v>
      </c>
      <c r="H1386" s="1427" t="s">
        <v>1339</v>
      </c>
      <c r="I1386" s="802"/>
      <c r="J1386" s="815"/>
      <c r="K1386" s="75"/>
      <c r="L1386" s="802"/>
      <c r="M1386" s="815"/>
    </row>
    <row r="1387" spans="1:17" ht="33.75" customHeight="1" x14ac:dyDescent="0.2">
      <c r="A1387" s="1547"/>
      <c r="B1387" s="1426"/>
      <c r="C1387" s="1426"/>
      <c r="D1387" s="1400"/>
      <c r="E1387" s="1408"/>
      <c r="F1387" s="806" t="s">
        <v>1162</v>
      </c>
      <c r="G1387" s="1400"/>
      <c r="H1387" s="1427"/>
      <c r="I1387" s="802"/>
      <c r="J1387" s="815"/>
      <c r="K1387" s="75"/>
      <c r="L1387" s="802"/>
      <c r="M1387" s="815"/>
    </row>
    <row r="1388" spans="1:17" ht="33.75" customHeight="1" x14ac:dyDescent="0.2">
      <c r="A1388" s="1547"/>
      <c r="B1388" s="1426" t="s">
        <v>2938</v>
      </c>
      <c r="C1388" s="1426" t="s">
        <v>2939</v>
      </c>
      <c r="D1388" s="1400" t="s">
        <v>28</v>
      </c>
      <c r="E1388" s="1408" t="s">
        <v>349</v>
      </c>
      <c r="F1388" s="806" t="s">
        <v>2931</v>
      </c>
      <c r="G1388" s="1400" t="s">
        <v>2046</v>
      </c>
      <c r="H1388" s="1427" t="s">
        <v>1339</v>
      </c>
      <c r="I1388" s="802"/>
      <c r="J1388" s="815"/>
      <c r="K1388" s="75"/>
      <c r="L1388" s="802"/>
      <c r="M1388" s="815"/>
    </row>
    <row r="1389" spans="1:17" ht="33.75" customHeight="1" x14ac:dyDescent="0.2">
      <c r="A1389" s="1547"/>
      <c r="B1389" s="1426"/>
      <c r="C1389" s="1426"/>
      <c r="D1389" s="1400"/>
      <c r="E1389" s="1408"/>
      <c r="F1389" s="806" t="s">
        <v>1162</v>
      </c>
      <c r="G1389" s="1400"/>
      <c r="H1389" s="1427"/>
      <c r="I1389" s="802"/>
      <c r="J1389" s="815"/>
      <c r="K1389" s="75"/>
      <c r="L1389" s="802"/>
      <c r="M1389" s="815"/>
    </row>
    <row r="1390" spans="1:17" ht="33.75" customHeight="1" x14ac:dyDescent="0.2">
      <c r="A1390" s="1547"/>
      <c r="B1390" s="1426" t="s">
        <v>351</v>
      </c>
      <c r="C1390" s="1426" t="s">
        <v>2940</v>
      </c>
      <c r="D1390" s="1400" t="s">
        <v>28</v>
      </c>
      <c r="E1390" s="1408" t="s">
        <v>349</v>
      </c>
      <c r="F1390" s="806" t="s">
        <v>2931</v>
      </c>
      <c r="G1390" s="1400" t="s">
        <v>2046</v>
      </c>
      <c r="H1390" s="1427" t="s">
        <v>1339</v>
      </c>
      <c r="I1390" s="802"/>
      <c r="J1390" s="815"/>
      <c r="K1390" s="75"/>
      <c r="L1390" s="802"/>
      <c r="M1390" s="815"/>
    </row>
    <row r="1391" spans="1:17" ht="33.75" customHeight="1" x14ac:dyDescent="0.2">
      <c r="A1391" s="1547"/>
      <c r="B1391" s="1426"/>
      <c r="C1391" s="1426"/>
      <c r="D1391" s="1400"/>
      <c r="E1391" s="1408"/>
      <c r="F1391" s="806" t="s">
        <v>1162</v>
      </c>
      <c r="G1391" s="1400"/>
      <c r="H1391" s="1427"/>
      <c r="I1391" s="802"/>
      <c r="J1391" s="815"/>
      <c r="K1391" s="75"/>
      <c r="L1391" s="802"/>
      <c r="M1391" s="815"/>
    </row>
    <row r="1392" spans="1:17" ht="33.75" customHeight="1" x14ac:dyDescent="0.2">
      <c r="A1392" s="1547"/>
      <c r="B1392" s="1426" t="s">
        <v>2941</v>
      </c>
      <c r="C1392" s="1426" t="s">
        <v>2942</v>
      </c>
      <c r="D1392" s="1400" t="s">
        <v>28</v>
      </c>
      <c r="E1392" s="1408" t="s">
        <v>349</v>
      </c>
      <c r="F1392" s="834" t="s">
        <v>2869</v>
      </c>
      <c r="G1392" s="835" t="s">
        <v>2870</v>
      </c>
      <c r="H1392" s="1427" t="s">
        <v>2943</v>
      </c>
      <c r="I1392" s="802"/>
      <c r="J1392" s="815"/>
      <c r="K1392" s="75"/>
      <c r="L1392" s="802"/>
      <c r="M1392" s="815"/>
    </row>
    <row r="1393" spans="1:20" ht="33.75" customHeight="1" x14ac:dyDescent="0.2">
      <c r="A1393" s="1547"/>
      <c r="B1393" s="1426"/>
      <c r="C1393" s="1426"/>
      <c r="D1393" s="1400"/>
      <c r="E1393" s="1408"/>
      <c r="F1393" s="834" t="s">
        <v>2872</v>
      </c>
      <c r="G1393" s="835" t="s">
        <v>2249</v>
      </c>
      <c r="H1393" s="1427"/>
      <c r="I1393" s="802"/>
      <c r="J1393" s="815"/>
      <c r="K1393" s="75"/>
      <c r="L1393" s="802"/>
      <c r="M1393" s="815"/>
    </row>
    <row r="1394" spans="1:20" ht="33.75" customHeight="1" x14ac:dyDescent="0.2">
      <c r="A1394" s="1547"/>
      <c r="B1394" s="1426" t="s">
        <v>2944</v>
      </c>
      <c r="C1394" s="1426" t="s">
        <v>2945</v>
      </c>
      <c r="D1394" s="1400" t="s">
        <v>28</v>
      </c>
      <c r="E1394" s="1408" t="s">
        <v>349</v>
      </c>
      <c r="F1394" s="834" t="s">
        <v>2869</v>
      </c>
      <c r="G1394" s="835" t="s">
        <v>2870</v>
      </c>
      <c r="H1394" s="1427" t="s">
        <v>2094</v>
      </c>
      <c r="I1394" s="802"/>
      <c r="J1394" s="815"/>
      <c r="K1394" s="75"/>
      <c r="L1394" s="802"/>
      <c r="M1394" s="815"/>
    </row>
    <row r="1395" spans="1:20" ht="33.75" customHeight="1" x14ac:dyDescent="0.2">
      <c r="A1395" s="1547"/>
      <c r="B1395" s="1426"/>
      <c r="C1395" s="1426"/>
      <c r="D1395" s="1400"/>
      <c r="E1395" s="1408"/>
      <c r="F1395" s="834" t="s">
        <v>2872</v>
      </c>
      <c r="G1395" s="835" t="s">
        <v>2249</v>
      </c>
      <c r="H1395" s="1427"/>
      <c r="I1395" s="802"/>
      <c r="J1395" s="815"/>
      <c r="K1395" s="75"/>
      <c r="L1395" s="802"/>
      <c r="M1395" s="815"/>
    </row>
    <row r="1396" spans="1:20" ht="28.5" customHeight="1" x14ac:dyDescent="0.2">
      <c r="A1396" s="1547"/>
      <c r="B1396" s="1426" t="s">
        <v>2946</v>
      </c>
      <c r="C1396" s="1426" t="s">
        <v>2947</v>
      </c>
      <c r="D1396" s="1400" t="s">
        <v>46</v>
      </c>
      <c r="E1396" s="1408" t="s">
        <v>57</v>
      </c>
      <c r="F1396" s="834" t="s">
        <v>2869</v>
      </c>
      <c r="G1396" s="835" t="s">
        <v>2870</v>
      </c>
      <c r="H1396" s="1427" t="s">
        <v>2948</v>
      </c>
      <c r="I1396" s="802"/>
      <c r="J1396" s="815"/>
      <c r="K1396" s="75"/>
      <c r="L1396" s="802"/>
      <c r="M1396" s="815"/>
    </row>
    <row r="1397" spans="1:20" ht="28.5" customHeight="1" x14ac:dyDescent="0.2">
      <c r="A1397" s="1547"/>
      <c r="B1397" s="1426"/>
      <c r="C1397" s="1426"/>
      <c r="D1397" s="1400"/>
      <c r="E1397" s="1408"/>
      <c r="F1397" s="834" t="s">
        <v>2872</v>
      </c>
      <c r="G1397" s="835" t="s">
        <v>2249</v>
      </c>
      <c r="H1397" s="1427"/>
      <c r="I1397" s="802"/>
      <c r="J1397" s="815"/>
      <c r="K1397" s="75"/>
      <c r="L1397" s="802"/>
      <c r="M1397" s="815"/>
    </row>
    <row r="1398" spans="1:20" ht="28.5" customHeight="1" x14ac:dyDescent="0.2">
      <c r="A1398" s="1547"/>
      <c r="B1398" s="1426" t="s">
        <v>390</v>
      </c>
      <c r="C1398" s="1427" t="s">
        <v>2949</v>
      </c>
      <c r="D1398" s="1408" t="s">
        <v>7</v>
      </c>
      <c r="E1398" s="1408" t="s">
        <v>30</v>
      </c>
      <c r="F1398" s="1467" t="s">
        <v>1636</v>
      </c>
      <c r="G1398" s="1468" t="s">
        <v>1200</v>
      </c>
      <c r="H1398" s="1541" t="s">
        <v>2950</v>
      </c>
      <c r="I1398" s="802">
        <v>2018</v>
      </c>
      <c r="J1398" s="815"/>
      <c r="K1398" s="75"/>
      <c r="L1398" s="802"/>
      <c r="M1398" s="815"/>
      <c r="R1398" s="806" t="s">
        <v>1188</v>
      </c>
      <c r="S1398" s="1400" t="s">
        <v>1224</v>
      </c>
      <c r="T1398" s="164"/>
    </row>
    <row r="1399" spans="1:20" ht="28.5" customHeight="1" x14ac:dyDescent="0.2">
      <c r="A1399" s="1547"/>
      <c r="B1399" s="1426"/>
      <c r="C1399" s="1427"/>
      <c r="D1399" s="1408"/>
      <c r="E1399" s="1408"/>
      <c r="F1399" s="1467"/>
      <c r="G1399" s="1468"/>
      <c r="H1399" s="1542"/>
      <c r="I1399" s="802"/>
      <c r="J1399" s="815"/>
      <c r="K1399" s="75"/>
      <c r="L1399" s="802"/>
      <c r="M1399" s="815"/>
      <c r="R1399" s="806" t="s">
        <v>1117</v>
      </c>
      <c r="S1399" s="1400"/>
      <c r="T1399" s="164"/>
    </row>
    <row r="1400" spans="1:20" ht="28.5" customHeight="1" x14ac:dyDescent="0.2">
      <c r="A1400" s="1547"/>
      <c r="B1400" s="1426" t="s">
        <v>392</v>
      </c>
      <c r="C1400" s="1427" t="s">
        <v>1167</v>
      </c>
      <c r="D1400" s="1400" t="s">
        <v>46</v>
      </c>
      <c r="E1400" s="1408" t="s">
        <v>349</v>
      </c>
      <c r="F1400" s="806" t="s">
        <v>1160</v>
      </c>
      <c r="G1400" s="1400" t="s">
        <v>1558</v>
      </c>
      <c r="H1400" s="1541" t="s">
        <v>2698</v>
      </c>
      <c r="I1400" s="802">
        <v>2018</v>
      </c>
      <c r="J1400" s="815"/>
      <c r="K1400" s="75"/>
      <c r="L1400" s="802"/>
      <c r="M1400" s="815"/>
    </row>
    <row r="1401" spans="1:20" ht="28.5" customHeight="1" x14ac:dyDescent="0.2">
      <c r="A1401" s="1547"/>
      <c r="B1401" s="1426"/>
      <c r="C1401" s="1427"/>
      <c r="D1401" s="1400"/>
      <c r="E1401" s="1408"/>
      <c r="F1401" s="806" t="s">
        <v>1360</v>
      </c>
      <c r="G1401" s="1400"/>
      <c r="H1401" s="1547"/>
      <c r="I1401" s="802"/>
      <c r="J1401" s="815"/>
      <c r="K1401" s="75"/>
      <c r="L1401" s="802"/>
      <c r="M1401" s="815"/>
    </row>
    <row r="1402" spans="1:20" ht="28.5" customHeight="1" x14ac:dyDescent="0.2">
      <c r="A1402" s="1547"/>
      <c r="B1402" s="1426"/>
      <c r="C1402" s="1427"/>
      <c r="D1402" s="1400"/>
      <c r="E1402" s="1408"/>
      <c r="F1402" s="806" t="s">
        <v>1158</v>
      </c>
      <c r="G1402" s="1400"/>
      <c r="H1402" s="1542"/>
      <c r="I1402" s="802"/>
      <c r="J1402" s="815"/>
      <c r="K1402" s="75"/>
      <c r="L1402" s="802"/>
      <c r="M1402" s="815"/>
    </row>
    <row r="1403" spans="1:20" ht="46.5" customHeight="1" x14ac:dyDescent="0.2">
      <c r="A1403" s="1547"/>
      <c r="B1403" s="1426" t="s">
        <v>2951</v>
      </c>
      <c r="C1403" s="1427" t="s">
        <v>2952</v>
      </c>
      <c r="D1403" s="1400" t="s">
        <v>2953</v>
      </c>
      <c r="E1403" s="1408" t="s">
        <v>1911</v>
      </c>
      <c r="F1403" s="820" t="s">
        <v>1912</v>
      </c>
      <c r="G1403" s="1606" t="s">
        <v>1156</v>
      </c>
      <c r="H1403" s="1607" t="s">
        <v>2954</v>
      </c>
      <c r="I1403" s="882">
        <v>2018</v>
      </c>
      <c r="J1403" s="815"/>
      <c r="K1403" s="75"/>
      <c r="L1403" s="802"/>
      <c r="M1403" s="815"/>
    </row>
    <row r="1404" spans="1:20" ht="28.5" customHeight="1" x14ac:dyDescent="0.2">
      <c r="A1404" s="1547"/>
      <c r="B1404" s="1426"/>
      <c r="C1404" s="1427"/>
      <c r="D1404" s="1400"/>
      <c r="E1404" s="1408"/>
      <c r="F1404" s="187" t="s">
        <v>2955</v>
      </c>
      <c r="G1404" s="1606"/>
      <c r="H1404" s="1608"/>
      <c r="I1404" s="882"/>
      <c r="J1404" s="815"/>
      <c r="K1404" s="75"/>
      <c r="L1404" s="802"/>
      <c r="M1404" s="815"/>
    </row>
    <row r="1405" spans="1:20" ht="26.25" customHeight="1" x14ac:dyDescent="0.2">
      <c r="A1405" s="1547"/>
      <c r="B1405" s="1426"/>
      <c r="C1405" s="1427"/>
      <c r="D1405" s="1400"/>
      <c r="E1405" s="1408"/>
      <c r="F1405" s="187" t="s">
        <v>2956</v>
      </c>
      <c r="G1405" s="883" t="s">
        <v>1224</v>
      </c>
      <c r="H1405" s="1608"/>
      <c r="I1405" s="1013"/>
      <c r="J1405" s="815"/>
      <c r="K1405" s="75"/>
      <c r="L1405" s="802"/>
      <c r="M1405" s="815"/>
    </row>
    <row r="1406" spans="1:20" ht="39.75" customHeight="1" x14ac:dyDescent="0.2">
      <c r="A1406" s="1547"/>
      <c r="B1406" s="1426"/>
      <c r="C1406" s="1427"/>
      <c r="D1406" s="1400"/>
      <c r="E1406" s="1408"/>
      <c r="F1406" s="834" t="s">
        <v>2957</v>
      </c>
      <c r="G1406" s="883" t="s">
        <v>1558</v>
      </c>
      <c r="H1406" s="1609"/>
      <c r="I1406" s="1013"/>
      <c r="J1406" s="815"/>
      <c r="K1406" s="75"/>
      <c r="L1406" s="802"/>
      <c r="M1406" s="815"/>
    </row>
    <row r="1407" spans="1:20" ht="28.5" customHeight="1" x14ac:dyDescent="0.2">
      <c r="A1407" s="1547"/>
      <c r="B1407" s="1426" t="s">
        <v>2958</v>
      </c>
      <c r="C1407" s="1427" t="s">
        <v>2959</v>
      </c>
      <c r="D1407" s="1400" t="s">
        <v>28</v>
      </c>
      <c r="E1407" s="1408" t="s">
        <v>442</v>
      </c>
      <c r="F1407" s="806" t="s">
        <v>1361</v>
      </c>
      <c r="G1407" s="1400" t="s">
        <v>1161</v>
      </c>
      <c r="H1407" s="1541" t="s">
        <v>2077</v>
      </c>
      <c r="I1407" s="802">
        <v>2018</v>
      </c>
      <c r="J1407" s="815"/>
      <c r="K1407" s="75"/>
      <c r="L1407" s="802"/>
      <c r="M1407" s="815"/>
    </row>
    <row r="1408" spans="1:20" ht="28.5" customHeight="1" x14ac:dyDescent="0.2">
      <c r="A1408" s="1547"/>
      <c r="B1408" s="1426"/>
      <c r="C1408" s="1427"/>
      <c r="D1408" s="1400"/>
      <c r="E1408" s="1408"/>
      <c r="F1408" s="806" t="s">
        <v>1162</v>
      </c>
      <c r="G1408" s="1400"/>
      <c r="H1408" s="1542"/>
      <c r="I1408" s="802"/>
      <c r="J1408" s="815"/>
      <c r="K1408" s="75"/>
      <c r="L1408" s="802"/>
      <c r="M1408" s="815"/>
    </row>
    <row r="1409" spans="1:13" ht="44.25" customHeight="1" x14ac:dyDescent="0.2">
      <c r="A1409" s="1547"/>
      <c r="B1409" s="805" t="s">
        <v>443</v>
      </c>
      <c r="C1409" s="806" t="s">
        <v>2960</v>
      </c>
      <c r="D1409" s="801" t="s">
        <v>46</v>
      </c>
      <c r="E1409" s="802" t="s">
        <v>442</v>
      </c>
      <c r="F1409" s="806" t="s">
        <v>1160</v>
      </c>
      <c r="G1409" s="801" t="s">
        <v>1200</v>
      </c>
      <c r="H1409" s="806" t="s">
        <v>1733</v>
      </c>
      <c r="I1409" s="802">
        <v>2018</v>
      </c>
      <c r="J1409" s="815"/>
      <c r="K1409" s="75"/>
      <c r="L1409" s="802"/>
      <c r="M1409" s="815"/>
    </row>
    <row r="1410" spans="1:13" ht="32.25" customHeight="1" x14ac:dyDescent="0.2">
      <c r="A1410" s="1547"/>
      <c r="B1410" s="1426" t="s">
        <v>444</v>
      </c>
      <c r="C1410" s="1427" t="s">
        <v>2961</v>
      </c>
      <c r="D1410" s="1400" t="s">
        <v>46</v>
      </c>
      <c r="E1410" s="1408" t="s">
        <v>442</v>
      </c>
      <c r="F1410" s="806" t="s">
        <v>2962</v>
      </c>
      <c r="G1410" s="1400" t="s">
        <v>1264</v>
      </c>
      <c r="H1410" s="1541" t="s">
        <v>2963</v>
      </c>
      <c r="I1410" s="802">
        <v>2018</v>
      </c>
      <c r="J1410" s="815"/>
      <c r="K1410" s="75"/>
      <c r="L1410" s="802"/>
      <c r="M1410" s="815"/>
    </row>
    <row r="1411" spans="1:13" ht="28.5" customHeight="1" x14ac:dyDescent="0.2">
      <c r="A1411" s="1547"/>
      <c r="B1411" s="1426"/>
      <c r="C1411" s="1427"/>
      <c r="D1411" s="1400"/>
      <c r="E1411" s="1408"/>
      <c r="F1411" s="806" t="s">
        <v>2503</v>
      </c>
      <c r="G1411" s="1400"/>
      <c r="H1411" s="1542"/>
      <c r="I1411" s="802"/>
      <c r="J1411" s="815"/>
      <c r="K1411" s="75"/>
      <c r="L1411" s="802"/>
      <c r="M1411" s="815"/>
    </row>
    <row r="1412" spans="1:13" ht="48" customHeight="1" x14ac:dyDescent="0.2">
      <c r="A1412" s="1547"/>
      <c r="B1412" s="805" t="s">
        <v>2964</v>
      </c>
      <c r="C1412" s="806" t="s">
        <v>2965</v>
      </c>
      <c r="D1412" s="801" t="s">
        <v>46</v>
      </c>
      <c r="E1412" s="802" t="s">
        <v>442</v>
      </c>
      <c r="F1412" s="806" t="s">
        <v>1636</v>
      </c>
      <c r="G1412" s="801" t="s">
        <v>1200</v>
      </c>
      <c r="H1412" s="806" t="s">
        <v>1506</v>
      </c>
      <c r="I1412" s="802">
        <v>2018</v>
      </c>
      <c r="J1412" s="815"/>
      <c r="K1412" s="75"/>
      <c r="L1412" s="802"/>
      <c r="M1412" s="815"/>
    </row>
    <row r="1413" spans="1:13" ht="24.75" customHeight="1" x14ac:dyDescent="0.2">
      <c r="A1413" s="1547"/>
      <c r="B1413" s="1561" t="s">
        <v>481</v>
      </c>
      <c r="C1413" s="1541" t="s">
        <v>482</v>
      </c>
      <c r="D1413" s="1543" t="s">
        <v>46</v>
      </c>
      <c r="E1413" s="1539" t="s">
        <v>442</v>
      </c>
      <c r="F1413" s="806" t="s">
        <v>1116</v>
      </c>
      <c r="G1413" s="1539" t="s">
        <v>1200</v>
      </c>
      <c r="H1413" s="1541" t="s">
        <v>2966</v>
      </c>
      <c r="I1413" s="802"/>
      <c r="J1413" s="815"/>
      <c r="K1413" s="75"/>
      <c r="L1413" s="802"/>
      <c r="M1413" s="815"/>
    </row>
    <row r="1414" spans="1:13" ht="48" customHeight="1" x14ac:dyDescent="0.2">
      <c r="A1414" s="1547"/>
      <c r="B1414" s="1562"/>
      <c r="C1414" s="1542"/>
      <c r="D1414" s="1544"/>
      <c r="E1414" s="1540"/>
      <c r="F1414" s="806" t="s">
        <v>2967</v>
      </c>
      <c r="G1414" s="1540"/>
      <c r="H1414" s="1542"/>
      <c r="I1414" s="802"/>
      <c r="J1414" s="815"/>
      <c r="K1414" s="75"/>
      <c r="L1414" s="802"/>
      <c r="M1414" s="815"/>
    </row>
    <row r="1415" spans="1:13" ht="42" customHeight="1" x14ac:dyDescent="0.2">
      <c r="A1415" s="1547"/>
      <c r="B1415" s="1561" t="s">
        <v>2968</v>
      </c>
      <c r="C1415" s="1541" t="s">
        <v>2969</v>
      </c>
      <c r="D1415" s="1543" t="s">
        <v>46</v>
      </c>
      <c r="E1415" s="1539" t="s">
        <v>442</v>
      </c>
      <c r="F1415" s="806" t="s">
        <v>1116</v>
      </c>
      <c r="G1415" s="1539" t="s">
        <v>1200</v>
      </c>
      <c r="H1415" s="1541" t="s">
        <v>2970</v>
      </c>
      <c r="I1415" s="802"/>
      <c r="J1415" s="815"/>
      <c r="K1415" s="75"/>
      <c r="L1415" s="802"/>
      <c r="M1415" s="815"/>
    </row>
    <row r="1416" spans="1:13" ht="21.75" customHeight="1" x14ac:dyDescent="0.2">
      <c r="A1416" s="1547"/>
      <c r="B1416" s="1562"/>
      <c r="C1416" s="1542"/>
      <c r="D1416" s="1544"/>
      <c r="E1416" s="1540"/>
      <c r="F1416" s="806" t="s">
        <v>2967</v>
      </c>
      <c r="G1416" s="1540"/>
      <c r="H1416" s="1542"/>
      <c r="I1416" s="802"/>
      <c r="J1416" s="815"/>
      <c r="K1416" s="75"/>
      <c r="L1416" s="802"/>
      <c r="M1416" s="815"/>
    </row>
    <row r="1417" spans="1:13" ht="36" customHeight="1" x14ac:dyDescent="0.2">
      <c r="A1417" s="1547"/>
      <c r="B1417" s="1561" t="s">
        <v>2971</v>
      </c>
      <c r="C1417" s="1541" t="s">
        <v>2972</v>
      </c>
      <c r="D1417" s="1543" t="s">
        <v>28</v>
      </c>
      <c r="E1417" s="1539" t="s">
        <v>442</v>
      </c>
      <c r="F1417" s="806" t="s">
        <v>1802</v>
      </c>
      <c r="G1417" s="1539" t="s">
        <v>1200</v>
      </c>
      <c r="H1417" s="1541" t="s">
        <v>1471</v>
      </c>
      <c r="I1417" s="802"/>
      <c r="J1417" s="815"/>
      <c r="K1417" s="75"/>
      <c r="L1417" s="802"/>
      <c r="M1417" s="815"/>
    </row>
    <row r="1418" spans="1:13" ht="36" customHeight="1" x14ac:dyDescent="0.2">
      <c r="A1418" s="1547"/>
      <c r="B1418" s="1562"/>
      <c r="C1418" s="1542"/>
      <c r="D1418" s="1544"/>
      <c r="E1418" s="1540"/>
      <c r="F1418" s="806" t="s">
        <v>1162</v>
      </c>
      <c r="G1418" s="1540"/>
      <c r="H1418" s="1542"/>
      <c r="I1418" s="802"/>
      <c r="J1418" s="815"/>
      <c r="K1418" s="75"/>
      <c r="L1418" s="802"/>
      <c r="M1418" s="815"/>
    </row>
    <row r="1419" spans="1:13" ht="23.25" customHeight="1" x14ac:dyDescent="0.2">
      <c r="A1419" s="1547"/>
      <c r="B1419" s="1561" t="s">
        <v>515</v>
      </c>
      <c r="C1419" s="1541" t="s">
        <v>2973</v>
      </c>
      <c r="D1419" s="1543" t="s">
        <v>46</v>
      </c>
      <c r="E1419" s="1539" t="s">
        <v>442</v>
      </c>
      <c r="F1419" s="806" t="s">
        <v>1116</v>
      </c>
      <c r="G1419" s="1539" t="s">
        <v>1200</v>
      </c>
      <c r="H1419" s="1541" t="s">
        <v>1471</v>
      </c>
      <c r="I1419" s="802"/>
      <c r="J1419" s="815"/>
      <c r="K1419" s="75"/>
      <c r="L1419" s="802"/>
      <c r="M1419" s="815"/>
    </row>
    <row r="1420" spans="1:13" ht="23.25" customHeight="1" x14ac:dyDescent="0.2">
      <c r="A1420" s="1547"/>
      <c r="B1420" s="1562"/>
      <c r="C1420" s="1542"/>
      <c r="D1420" s="1544"/>
      <c r="E1420" s="1540"/>
      <c r="F1420" s="806" t="s">
        <v>2967</v>
      </c>
      <c r="G1420" s="1540"/>
      <c r="H1420" s="1542"/>
      <c r="I1420" s="802"/>
      <c r="J1420" s="815"/>
      <c r="K1420" s="75"/>
      <c r="L1420" s="802"/>
      <c r="M1420" s="815"/>
    </row>
    <row r="1421" spans="1:13" ht="48" customHeight="1" x14ac:dyDescent="0.2">
      <c r="A1421" s="1547"/>
      <c r="B1421" s="1561" t="s">
        <v>516</v>
      </c>
      <c r="C1421" s="1541" t="s">
        <v>2974</v>
      </c>
      <c r="D1421" s="1543" t="s">
        <v>46</v>
      </c>
      <c r="E1421" s="1539" t="s">
        <v>442</v>
      </c>
      <c r="F1421" s="806" t="s">
        <v>1116</v>
      </c>
      <c r="G1421" s="1539" t="s">
        <v>1200</v>
      </c>
      <c r="H1421" s="1541" t="s">
        <v>1471</v>
      </c>
      <c r="I1421" s="802"/>
      <c r="J1421" s="815"/>
      <c r="K1421" s="75"/>
      <c r="L1421" s="802"/>
      <c r="M1421" s="815"/>
    </row>
    <row r="1422" spans="1:13" ht="48" customHeight="1" x14ac:dyDescent="0.2">
      <c r="A1422" s="1547"/>
      <c r="B1422" s="1562"/>
      <c r="C1422" s="1542"/>
      <c r="D1422" s="1544"/>
      <c r="E1422" s="1540"/>
      <c r="F1422" s="806" t="s">
        <v>2967</v>
      </c>
      <c r="G1422" s="1540"/>
      <c r="H1422" s="1542"/>
      <c r="I1422" s="802"/>
      <c r="J1422" s="815"/>
      <c r="K1422" s="75"/>
      <c r="L1422" s="802"/>
      <c r="M1422" s="815"/>
    </row>
    <row r="1423" spans="1:13" ht="18.75" customHeight="1" x14ac:dyDescent="0.2">
      <c r="A1423" s="1547"/>
      <c r="B1423" s="1543" t="s">
        <v>537</v>
      </c>
      <c r="C1423" s="1541" t="s">
        <v>536</v>
      </c>
      <c r="D1423" s="1543" t="s">
        <v>524</v>
      </c>
      <c r="E1423" s="1539" t="s">
        <v>538</v>
      </c>
      <c r="F1423" s="188" t="s">
        <v>1116</v>
      </c>
      <c r="G1423" s="1610" t="s">
        <v>1200</v>
      </c>
      <c r="H1423" s="1541" t="s">
        <v>1471</v>
      </c>
      <c r="I1423" s="802"/>
      <c r="J1423" s="815"/>
      <c r="K1423" s="75"/>
      <c r="L1423" s="802"/>
      <c r="M1423" s="815"/>
    </row>
    <row r="1424" spans="1:13" ht="18.75" customHeight="1" x14ac:dyDescent="0.2">
      <c r="A1424" s="1547"/>
      <c r="B1424" s="1548"/>
      <c r="C1424" s="1547"/>
      <c r="D1424" s="1548"/>
      <c r="E1424" s="1554"/>
      <c r="F1424" s="188" t="s">
        <v>2975</v>
      </c>
      <c r="G1424" s="1611"/>
      <c r="H1424" s="1547"/>
      <c r="I1424" s="802"/>
      <c r="J1424" s="815"/>
      <c r="K1424" s="75"/>
      <c r="L1424" s="802"/>
      <c r="M1424" s="815"/>
    </row>
    <row r="1425" spans="1:15" ht="18.75" customHeight="1" x14ac:dyDescent="0.2">
      <c r="A1425" s="1547"/>
      <c r="B1425" s="1544"/>
      <c r="C1425" s="1542"/>
      <c r="D1425" s="1544"/>
      <c r="E1425" s="1540"/>
      <c r="F1425" s="188" t="s">
        <v>1158</v>
      </c>
      <c r="G1425" s="1612"/>
      <c r="H1425" s="1542"/>
      <c r="I1425" s="802"/>
      <c r="J1425" s="815"/>
      <c r="K1425" s="75"/>
      <c r="L1425" s="802"/>
      <c r="M1425" s="815"/>
    </row>
    <row r="1426" spans="1:15" ht="23.25" customHeight="1" x14ac:dyDescent="0.2">
      <c r="A1426" s="1547"/>
      <c r="B1426" s="1543" t="s">
        <v>2976</v>
      </c>
      <c r="C1426" s="1541" t="s">
        <v>2977</v>
      </c>
      <c r="D1426" s="1543" t="s">
        <v>28</v>
      </c>
      <c r="E1426" s="1539" t="s">
        <v>2978</v>
      </c>
      <c r="F1426" s="66" t="s">
        <v>1802</v>
      </c>
      <c r="G1426" s="1610" t="s">
        <v>1271</v>
      </c>
      <c r="H1426" s="1541" t="s">
        <v>1471</v>
      </c>
      <c r="I1426" s="802"/>
      <c r="J1426" s="815"/>
      <c r="K1426" s="75"/>
      <c r="L1426" s="802"/>
      <c r="M1426" s="815"/>
    </row>
    <row r="1427" spans="1:15" ht="23.25" customHeight="1" x14ac:dyDescent="0.2">
      <c r="A1427" s="1547"/>
      <c r="B1427" s="1544"/>
      <c r="C1427" s="1542"/>
      <c r="D1427" s="1544"/>
      <c r="E1427" s="1540"/>
      <c r="F1427" s="66" t="s">
        <v>1162</v>
      </c>
      <c r="G1427" s="1612"/>
      <c r="H1427" s="1542"/>
      <c r="I1427" s="802"/>
      <c r="J1427" s="815"/>
      <c r="K1427" s="75"/>
      <c r="L1427" s="802"/>
      <c r="M1427" s="815"/>
    </row>
    <row r="1428" spans="1:15" ht="23.25" customHeight="1" x14ac:dyDescent="0.2">
      <c r="A1428" s="1547"/>
      <c r="B1428" s="1543" t="s">
        <v>2979</v>
      </c>
      <c r="C1428" s="1541" t="s">
        <v>2980</v>
      </c>
      <c r="D1428" s="1543" t="s">
        <v>28</v>
      </c>
      <c r="E1428" s="1539" t="s">
        <v>2978</v>
      </c>
      <c r="F1428" s="66" t="s">
        <v>1802</v>
      </c>
      <c r="G1428" s="1610" t="s">
        <v>1271</v>
      </c>
      <c r="H1428" s="1541" t="s">
        <v>1471</v>
      </c>
      <c r="I1428" s="802"/>
      <c r="J1428" s="815"/>
      <c r="K1428" s="75"/>
      <c r="L1428" s="802"/>
      <c r="M1428" s="815"/>
    </row>
    <row r="1429" spans="1:15" ht="23.25" customHeight="1" x14ac:dyDescent="0.2">
      <c r="A1429" s="1547"/>
      <c r="B1429" s="1544"/>
      <c r="C1429" s="1542"/>
      <c r="D1429" s="1544"/>
      <c r="E1429" s="1540"/>
      <c r="F1429" s="66" t="s">
        <v>1162</v>
      </c>
      <c r="G1429" s="1612"/>
      <c r="H1429" s="1542"/>
      <c r="I1429" s="802"/>
      <c r="J1429" s="815"/>
      <c r="K1429" s="75"/>
      <c r="L1429" s="802"/>
      <c r="M1429" s="815"/>
    </row>
    <row r="1430" spans="1:15" ht="23.25" customHeight="1" x14ac:dyDescent="0.2">
      <c r="A1430" s="1547"/>
      <c r="B1430" s="1543" t="s">
        <v>2981</v>
      </c>
      <c r="C1430" s="1541" t="s">
        <v>2982</v>
      </c>
      <c r="D1430" s="1543" t="s">
        <v>28</v>
      </c>
      <c r="E1430" s="1539" t="s">
        <v>538</v>
      </c>
      <c r="F1430" s="66" t="s">
        <v>1802</v>
      </c>
      <c r="G1430" s="1610" t="s">
        <v>1271</v>
      </c>
      <c r="H1430" s="1541" t="s">
        <v>1471</v>
      </c>
      <c r="I1430" s="802"/>
      <c r="J1430" s="815"/>
      <c r="K1430" s="75"/>
      <c r="L1430" s="802"/>
      <c r="M1430" s="815"/>
    </row>
    <row r="1431" spans="1:15" ht="23.25" customHeight="1" x14ac:dyDescent="0.2">
      <c r="A1431" s="1547"/>
      <c r="B1431" s="1544"/>
      <c r="C1431" s="1542"/>
      <c r="D1431" s="1544"/>
      <c r="E1431" s="1540"/>
      <c r="F1431" s="66" t="s">
        <v>1162</v>
      </c>
      <c r="G1431" s="1612"/>
      <c r="H1431" s="1542"/>
      <c r="I1431" s="802"/>
      <c r="J1431" s="815"/>
      <c r="K1431" s="75"/>
      <c r="L1431" s="802"/>
      <c r="M1431" s="815"/>
    </row>
    <row r="1432" spans="1:15" ht="48.75" customHeight="1" x14ac:dyDescent="0.2">
      <c r="A1432" s="1547"/>
      <c r="B1432" s="1561" t="s">
        <v>2983</v>
      </c>
      <c r="C1432" s="1541" t="s">
        <v>2984</v>
      </c>
      <c r="D1432" s="1543" t="s">
        <v>70</v>
      </c>
      <c r="E1432" s="1539" t="s">
        <v>2985</v>
      </c>
      <c r="F1432" s="189" t="s">
        <v>1912</v>
      </c>
      <c r="G1432" s="190" t="s">
        <v>2135</v>
      </c>
      <c r="H1432" s="191" t="s">
        <v>2986</v>
      </c>
      <c r="I1432" s="802"/>
      <c r="J1432" s="815"/>
      <c r="K1432" s="75"/>
      <c r="L1432" s="802"/>
      <c r="M1432" s="815"/>
    </row>
    <row r="1433" spans="1:15" ht="48.75" customHeight="1" x14ac:dyDescent="0.2">
      <c r="A1433" s="1542"/>
      <c r="B1433" s="1562"/>
      <c r="C1433" s="1542"/>
      <c r="D1433" s="1544"/>
      <c r="E1433" s="1540"/>
      <c r="F1433" s="189" t="s">
        <v>1915</v>
      </c>
      <c r="G1433" s="190" t="s">
        <v>2135</v>
      </c>
      <c r="H1433" s="191" t="s">
        <v>2987</v>
      </c>
      <c r="I1433" s="802"/>
      <c r="J1433" s="815"/>
      <c r="K1433" s="75"/>
      <c r="L1433" s="802"/>
      <c r="M1433" s="815"/>
    </row>
    <row r="1434" spans="1:15" ht="35.25" customHeight="1" x14ac:dyDescent="0.2">
      <c r="A1434" s="1427" t="s">
        <v>98</v>
      </c>
      <c r="B1434" s="806" t="s">
        <v>2988</v>
      </c>
      <c r="C1434" s="806" t="s">
        <v>2989</v>
      </c>
      <c r="D1434" s="833" t="s">
        <v>46</v>
      </c>
      <c r="E1434" s="833" t="s">
        <v>1493</v>
      </c>
      <c r="F1434" s="820" t="s">
        <v>2545</v>
      </c>
      <c r="G1434" s="822" t="s">
        <v>2249</v>
      </c>
      <c r="H1434" s="820" t="s">
        <v>1475</v>
      </c>
      <c r="I1434" s="822"/>
      <c r="J1434" s="84"/>
      <c r="K1434" s="186"/>
      <c r="L1434" s="802"/>
      <c r="M1434" s="801">
        <v>105.83</v>
      </c>
      <c r="N1434" s="1" t="s">
        <v>1842</v>
      </c>
      <c r="O1434" s="12"/>
    </row>
    <row r="1435" spans="1:15" ht="33.75" customHeight="1" x14ac:dyDescent="0.2">
      <c r="A1435" s="1427"/>
      <c r="B1435" s="806" t="s">
        <v>2990</v>
      </c>
      <c r="C1435" s="806" t="s">
        <v>2991</v>
      </c>
      <c r="D1435" s="833" t="s">
        <v>46</v>
      </c>
      <c r="E1435" s="833" t="s">
        <v>1493</v>
      </c>
      <c r="F1435" s="820" t="s">
        <v>2545</v>
      </c>
      <c r="G1435" s="822" t="s">
        <v>1200</v>
      </c>
      <c r="H1435" s="820" t="s">
        <v>1475</v>
      </c>
      <c r="I1435" s="822"/>
      <c r="J1435" s="84"/>
      <c r="K1435" s="186"/>
      <c r="L1435" s="802"/>
      <c r="M1435" s="801">
        <v>93.3</v>
      </c>
      <c r="N1435" s="1" t="s">
        <v>1842</v>
      </c>
      <c r="O1435" s="12"/>
    </row>
    <row r="1436" spans="1:15" ht="21.75" customHeight="1" x14ac:dyDescent="0.2">
      <c r="A1436" s="1427"/>
      <c r="B1436" s="1427" t="s">
        <v>2992</v>
      </c>
      <c r="C1436" s="1427" t="s">
        <v>2993</v>
      </c>
      <c r="D1436" s="1512" t="s">
        <v>46</v>
      </c>
      <c r="E1436" s="1512" t="s">
        <v>1493</v>
      </c>
      <c r="F1436" s="806" t="s">
        <v>2733</v>
      </c>
      <c r="G1436" s="833" t="s">
        <v>2994</v>
      </c>
      <c r="H1436" s="1513" t="s">
        <v>2995</v>
      </c>
      <c r="I1436" s="833"/>
      <c r="J1436" s="815">
        <v>952</v>
      </c>
      <c r="K1436" s="186"/>
      <c r="L1436" s="802"/>
      <c r="M1436" s="802"/>
      <c r="N1436" s="1" t="s">
        <v>1842</v>
      </c>
      <c r="O1436" s="12"/>
    </row>
    <row r="1437" spans="1:15" ht="24.75" customHeight="1" x14ac:dyDescent="0.2">
      <c r="A1437" s="1427"/>
      <c r="B1437" s="1427"/>
      <c r="C1437" s="1427"/>
      <c r="D1437" s="1512"/>
      <c r="E1437" s="1512"/>
      <c r="F1437" s="834" t="s">
        <v>1143</v>
      </c>
      <c r="G1437" s="833" t="s">
        <v>1200</v>
      </c>
      <c r="H1437" s="1513"/>
      <c r="I1437" s="833"/>
      <c r="J1437" s="815"/>
      <c r="K1437" s="186"/>
      <c r="L1437" s="802"/>
      <c r="M1437" s="802"/>
      <c r="N1437" s="1"/>
      <c r="O1437" s="12"/>
    </row>
    <row r="1438" spans="1:15" ht="36.75" customHeight="1" x14ac:dyDescent="0.2">
      <c r="A1438" s="1427"/>
      <c r="B1438" s="806" t="s">
        <v>2996</v>
      </c>
      <c r="C1438" s="806" t="s">
        <v>2997</v>
      </c>
      <c r="D1438" s="833" t="s">
        <v>46</v>
      </c>
      <c r="E1438" s="833" t="s">
        <v>1493</v>
      </c>
      <c r="F1438" s="820" t="s">
        <v>2545</v>
      </c>
      <c r="G1438" s="822" t="s">
        <v>1200</v>
      </c>
      <c r="H1438" s="820" t="s">
        <v>1475</v>
      </c>
      <c r="I1438" s="822"/>
      <c r="J1438" s="84"/>
      <c r="K1438" s="186"/>
      <c r="L1438" s="802"/>
      <c r="M1438" s="815">
        <v>534.54</v>
      </c>
      <c r="N1438" s="1" t="s">
        <v>1842</v>
      </c>
      <c r="O1438" s="12"/>
    </row>
    <row r="1439" spans="1:15" ht="36.75" customHeight="1" x14ac:dyDescent="0.2">
      <c r="A1439" s="1427"/>
      <c r="B1439" s="806" t="s">
        <v>2998</v>
      </c>
      <c r="C1439" s="192" t="s">
        <v>2999</v>
      </c>
      <c r="D1439" s="833" t="s">
        <v>46</v>
      </c>
      <c r="E1439" s="833" t="s">
        <v>1493</v>
      </c>
      <c r="F1439" s="820" t="s">
        <v>2545</v>
      </c>
      <c r="G1439" s="822" t="s">
        <v>1200</v>
      </c>
      <c r="H1439" s="820" t="s">
        <v>1475</v>
      </c>
      <c r="I1439" s="822"/>
      <c r="J1439" s="84"/>
      <c r="K1439" s="186"/>
      <c r="L1439" s="802"/>
      <c r="M1439" s="106">
        <v>414.36</v>
      </c>
      <c r="N1439" s="1" t="s">
        <v>1842</v>
      </c>
      <c r="O1439" s="12"/>
    </row>
    <row r="1440" spans="1:15" ht="22.5" customHeight="1" x14ac:dyDescent="0.2">
      <c r="A1440" s="1427"/>
      <c r="B1440" s="806" t="s">
        <v>3000</v>
      </c>
      <c r="C1440" s="193" t="s">
        <v>3001</v>
      </c>
      <c r="D1440" s="801" t="s">
        <v>21</v>
      </c>
      <c r="E1440" s="802" t="s">
        <v>22</v>
      </c>
      <c r="F1440" s="820" t="s">
        <v>2545</v>
      </c>
      <c r="G1440" s="822" t="s">
        <v>1200</v>
      </c>
      <c r="H1440" s="820" t="s">
        <v>2582</v>
      </c>
      <c r="I1440" s="822"/>
      <c r="J1440" s="84"/>
      <c r="K1440" s="186"/>
      <c r="L1440" s="802"/>
      <c r="M1440" s="43">
        <v>300</v>
      </c>
      <c r="N1440" s="1" t="s">
        <v>1842</v>
      </c>
      <c r="O1440" s="12"/>
    </row>
    <row r="1441" spans="1:17" ht="22.5" customHeight="1" x14ac:dyDescent="0.2">
      <c r="A1441" s="1427"/>
      <c r="B1441" s="806" t="s">
        <v>3002</v>
      </c>
      <c r="C1441" s="193" t="s">
        <v>3003</v>
      </c>
      <c r="D1441" s="801" t="s">
        <v>21</v>
      </c>
      <c r="E1441" s="802" t="s">
        <v>22</v>
      </c>
      <c r="F1441" s="820" t="s">
        <v>2545</v>
      </c>
      <c r="G1441" s="822" t="s">
        <v>1200</v>
      </c>
      <c r="H1441" s="820" t="s">
        <v>1475</v>
      </c>
      <c r="I1441" s="822"/>
      <c r="J1441" s="84"/>
      <c r="K1441" s="186"/>
      <c r="L1441" s="802"/>
      <c r="M1441" s="43">
        <v>50</v>
      </c>
      <c r="N1441" s="1" t="s">
        <v>1842</v>
      </c>
      <c r="O1441" s="12"/>
    </row>
    <row r="1442" spans="1:17" ht="33.75" customHeight="1" x14ac:dyDescent="0.2">
      <c r="A1442" s="1427"/>
      <c r="B1442" s="1427" t="s">
        <v>3004</v>
      </c>
      <c r="C1442" s="1427" t="s">
        <v>3005</v>
      </c>
      <c r="D1442" s="1408" t="s">
        <v>46</v>
      </c>
      <c r="E1442" s="1408" t="s">
        <v>50</v>
      </c>
      <c r="F1442" s="806" t="s">
        <v>3006</v>
      </c>
      <c r="G1442" s="801" t="s">
        <v>3007</v>
      </c>
      <c r="H1442" s="1427" t="s">
        <v>3008</v>
      </c>
      <c r="I1442" s="802"/>
      <c r="J1442" s="106">
        <v>196</v>
      </c>
      <c r="K1442" s="106">
        <v>230</v>
      </c>
      <c r="L1442" s="106"/>
      <c r="M1442" s="152"/>
      <c r="N1442" s="1" t="s">
        <v>1842</v>
      </c>
      <c r="O1442" s="12"/>
    </row>
    <row r="1443" spans="1:17" ht="33.75" customHeight="1" x14ac:dyDescent="0.2">
      <c r="A1443" s="1427"/>
      <c r="B1443" s="1427"/>
      <c r="C1443" s="1427"/>
      <c r="D1443" s="1408"/>
      <c r="E1443" s="1408"/>
      <c r="F1443" s="806" t="s">
        <v>3009</v>
      </c>
      <c r="G1443" s="801" t="s">
        <v>3010</v>
      </c>
      <c r="H1443" s="1427"/>
      <c r="I1443" s="802"/>
      <c r="J1443" s="106"/>
      <c r="K1443" s="106"/>
      <c r="L1443" s="106"/>
      <c r="M1443" s="152"/>
      <c r="N1443" s="1"/>
      <c r="O1443" s="12"/>
    </row>
    <row r="1444" spans="1:17" ht="33.75" customHeight="1" x14ac:dyDescent="0.2">
      <c r="A1444" s="1427"/>
      <c r="B1444" s="1427"/>
      <c r="C1444" s="1427"/>
      <c r="D1444" s="1408"/>
      <c r="E1444" s="1408"/>
      <c r="F1444" s="806" t="s">
        <v>3011</v>
      </c>
      <c r="G1444" s="801" t="s">
        <v>3012</v>
      </c>
      <c r="H1444" s="1427"/>
      <c r="I1444" s="802"/>
      <c r="J1444" s="106"/>
      <c r="K1444" s="106"/>
      <c r="L1444" s="106"/>
      <c r="M1444" s="152"/>
      <c r="N1444" s="1"/>
      <c r="O1444" s="12"/>
    </row>
    <row r="1445" spans="1:17" ht="30" customHeight="1" x14ac:dyDescent="0.2">
      <c r="A1445" s="1427"/>
      <c r="B1445" s="1427"/>
      <c r="C1445" s="1427"/>
      <c r="D1445" s="1408"/>
      <c r="E1445" s="1408"/>
      <c r="F1445" s="806" t="s">
        <v>3013</v>
      </c>
      <c r="G1445" s="801" t="s">
        <v>3014</v>
      </c>
      <c r="H1445" s="1427"/>
      <c r="I1445" s="802"/>
      <c r="J1445" s="106"/>
      <c r="K1445" s="106"/>
      <c r="L1445" s="106"/>
      <c r="M1445" s="152"/>
      <c r="N1445" s="1"/>
      <c r="O1445" s="12"/>
    </row>
    <row r="1446" spans="1:17" ht="33.75" customHeight="1" x14ac:dyDescent="0.2">
      <c r="A1446" s="1427"/>
      <c r="B1446" s="1427"/>
      <c r="C1446" s="1427"/>
      <c r="D1446" s="1408"/>
      <c r="E1446" s="1408"/>
      <c r="F1446" s="806" t="s">
        <v>3015</v>
      </c>
      <c r="G1446" s="801" t="s">
        <v>1264</v>
      </c>
      <c r="H1446" s="1427"/>
      <c r="I1446" s="802"/>
      <c r="J1446" s="106"/>
      <c r="K1446" s="106"/>
      <c r="L1446" s="106"/>
      <c r="M1446" s="152"/>
      <c r="N1446" s="1"/>
      <c r="O1446" s="12"/>
    </row>
    <row r="1447" spans="1:17" ht="21" customHeight="1" x14ac:dyDescent="0.2">
      <c r="A1447" s="1427"/>
      <c r="B1447" s="1427" t="s">
        <v>3016</v>
      </c>
      <c r="C1447" s="1427" t="s">
        <v>3017</v>
      </c>
      <c r="D1447" s="1408" t="s">
        <v>46</v>
      </c>
      <c r="E1447" s="1408" t="s">
        <v>3018</v>
      </c>
      <c r="F1447" s="806" t="s">
        <v>3019</v>
      </c>
      <c r="G1447" s="801" t="s">
        <v>3020</v>
      </c>
      <c r="H1447" s="1427" t="s">
        <v>3021</v>
      </c>
      <c r="I1447" s="802"/>
      <c r="J1447" s="106">
        <v>96</v>
      </c>
      <c r="K1447" s="106">
        <v>120</v>
      </c>
      <c r="L1447" s="106"/>
      <c r="M1447" s="152"/>
      <c r="N1447" s="1" t="s">
        <v>1842</v>
      </c>
      <c r="O1447" s="12"/>
    </row>
    <row r="1448" spans="1:17" ht="35.25" customHeight="1" x14ac:dyDescent="0.2">
      <c r="A1448" s="1427"/>
      <c r="B1448" s="1427"/>
      <c r="C1448" s="1427"/>
      <c r="D1448" s="1408"/>
      <c r="E1448" s="1408"/>
      <c r="F1448" s="806" t="s">
        <v>3022</v>
      </c>
      <c r="G1448" s="801" t="s">
        <v>3023</v>
      </c>
      <c r="H1448" s="1427"/>
      <c r="I1448" s="802"/>
      <c r="J1448" s="106"/>
      <c r="K1448" s="106"/>
      <c r="L1448" s="106"/>
      <c r="M1448" s="152"/>
      <c r="N1448" s="1"/>
      <c r="O1448" s="12"/>
    </row>
    <row r="1449" spans="1:17" ht="27.75" customHeight="1" x14ac:dyDescent="0.2">
      <c r="A1449" s="1427"/>
      <c r="B1449" s="1427"/>
      <c r="C1449" s="1427"/>
      <c r="D1449" s="1408"/>
      <c r="E1449" s="1408"/>
      <c r="F1449" s="806" t="s">
        <v>3024</v>
      </c>
      <c r="G1449" s="801" t="s">
        <v>3025</v>
      </c>
      <c r="H1449" s="1427"/>
      <c r="I1449" s="802"/>
      <c r="J1449" s="106"/>
      <c r="K1449" s="106"/>
      <c r="L1449" s="106"/>
      <c r="M1449" s="152"/>
      <c r="N1449" s="1"/>
      <c r="O1449" s="12"/>
    </row>
    <row r="1450" spans="1:17" ht="42.75" customHeight="1" x14ac:dyDescent="0.2">
      <c r="A1450" s="1427"/>
      <c r="B1450" s="1427"/>
      <c r="C1450" s="1427"/>
      <c r="D1450" s="1408"/>
      <c r="E1450" s="1408"/>
      <c r="F1450" s="806" t="s">
        <v>3026</v>
      </c>
      <c r="G1450" s="801" t="s">
        <v>1264</v>
      </c>
      <c r="H1450" s="1427"/>
      <c r="I1450" s="802"/>
      <c r="J1450" s="106"/>
      <c r="K1450" s="106"/>
      <c r="L1450" s="106"/>
      <c r="M1450" s="152"/>
      <c r="N1450" s="1"/>
      <c r="O1450" s="12"/>
    </row>
    <row r="1451" spans="1:17" ht="33.6" customHeight="1" x14ac:dyDescent="0.2">
      <c r="A1451" s="1427"/>
      <c r="B1451" s="1427" t="s">
        <v>236</v>
      </c>
      <c r="C1451" s="1427" t="s">
        <v>485</v>
      </c>
      <c r="D1451" s="1408" t="s">
        <v>46</v>
      </c>
      <c r="E1451" s="1408" t="s">
        <v>518</v>
      </c>
      <c r="F1451" s="820" t="s">
        <v>3027</v>
      </c>
      <c r="G1451" s="821" t="s">
        <v>1225</v>
      </c>
      <c r="H1451" s="1541" t="s">
        <v>2582</v>
      </c>
      <c r="I1451" s="802">
        <v>2018</v>
      </c>
      <c r="J1451" s="106">
        <v>300</v>
      </c>
      <c r="K1451" s="106"/>
      <c r="L1451" s="106"/>
      <c r="M1451" s="152"/>
      <c r="N1451" s="1"/>
      <c r="O1451" s="806" t="s">
        <v>1231</v>
      </c>
      <c r="P1451" s="801" t="s">
        <v>1199</v>
      </c>
      <c r="Q1451" s="1541" t="s">
        <v>3028</v>
      </c>
    </row>
    <row r="1452" spans="1:17" ht="33.6" customHeight="1" x14ac:dyDescent="0.2">
      <c r="A1452" s="1427"/>
      <c r="B1452" s="1427"/>
      <c r="C1452" s="1427"/>
      <c r="D1452" s="1408"/>
      <c r="E1452" s="1408"/>
      <c r="F1452" s="820" t="s">
        <v>3029</v>
      </c>
      <c r="G1452" s="821" t="s">
        <v>3030</v>
      </c>
      <c r="H1452" s="1547"/>
      <c r="I1452" s="802"/>
      <c r="J1452" s="106"/>
      <c r="K1452" s="106"/>
      <c r="L1452" s="106"/>
      <c r="M1452" s="152"/>
      <c r="N1452" s="1"/>
      <c r="O1452" s="806" t="s">
        <v>1143</v>
      </c>
      <c r="P1452" s="801" t="s">
        <v>1297</v>
      </c>
      <c r="Q1452" s="1542"/>
    </row>
    <row r="1453" spans="1:17" ht="33.6" customHeight="1" x14ac:dyDescent="0.2">
      <c r="A1453" s="1427"/>
      <c r="B1453" s="1427"/>
      <c r="C1453" s="1427"/>
      <c r="D1453" s="1408"/>
      <c r="E1453" s="1408"/>
      <c r="F1453" s="820" t="s">
        <v>3031</v>
      </c>
      <c r="G1453" s="821" t="s">
        <v>1111</v>
      </c>
      <c r="H1453" s="1542"/>
      <c r="I1453" s="802"/>
      <c r="J1453" s="106"/>
      <c r="K1453" s="106"/>
      <c r="L1453" s="106"/>
      <c r="M1453" s="152"/>
      <c r="N1453" s="1"/>
      <c r="O1453" s="806"/>
      <c r="P1453" s="850"/>
      <c r="Q1453" s="852"/>
    </row>
    <row r="1454" spans="1:17" ht="22.5" customHeight="1" x14ac:dyDescent="0.2">
      <c r="A1454" s="1427"/>
      <c r="B1454" s="1427" t="s">
        <v>1314</v>
      </c>
      <c r="C1454" s="1427" t="s">
        <v>1315</v>
      </c>
      <c r="D1454" s="1408" t="s">
        <v>46</v>
      </c>
      <c r="E1454" s="1408" t="s">
        <v>30</v>
      </c>
      <c r="F1454" s="1541" t="s">
        <v>3032</v>
      </c>
      <c r="G1454" s="1543" t="s">
        <v>1271</v>
      </c>
      <c r="H1454" s="1427" t="s">
        <v>3033</v>
      </c>
      <c r="I1454" s="802">
        <v>2018</v>
      </c>
      <c r="J1454" s="106">
        <v>1500</v>
      </c>
      <c r="K1454" s="106"/>
      <c r="L1454" s="106"/>
      <c r="M1454" s="152"/>
      <c r="N1454" s="1"/>
      <c r="O1454" s="806" t="s">
        <v>3034</v>
      </c>
      <c r="P1454" s="1613" t="s">
        <v>1225</v>
      </c>
      <c r="Q1454" s="1597" t="s">
        <v>3035</v>
      </c>
    </row>
    <row r="1455" spans="1:17" ht="27.75" customHeight="1" x14ac:dyDescent="0.2">
      <c r="A1455" s="1427"/>
      <c r="B1455" s="1427"/>
      <c r="C1455" s="1427"/>
      <c r="D1455" s="1408"/>
      <c r="E1455" s="1408"/>
      <c r="F1455" s="1547"/>
      <c r="G1455" s="1548"/>
      <c r="H1455" s="1530"/>
      <c r="I1455" s="802"/>
      <c r="J1455" s="106"/>
      <c r="K1455" s="106"/>
      <c r="L1455" s="106"/>
      <c r="M1455" s="152"/>
      <c r="N1455" s="1"/>
      <c r="O1455" s="806" t="s">
        <v>3036</v>
      </c>
      <c r="P1455" s="1614"/>
      <c r="Q1455" s="1598"/>
    </row>
    <row r="1456" spans="1:17" ht="22.5" customHeight="1" x14ac:dyDescent="0.2">
      <c r="A1456" s="1427"/>
      <c r="B1456" s="1427"/>
      <c r="C1456" s="1427"/>
      <c r="D1456" s="1408"/>
      <c r="E1456" s="1408"/>
      <c r="F1456" s="1547"/>
      <c r="G1456" s="1548"/>
      <c r="H1456" s="1530"/>
      <c r="I1456" s="802"/>
      <c r="J1456" s="106"/>
      <c r="K1456" s="106"/>
      <c r="L1456" s="106"/>
      <c r="M1456" s="152"/>
      <c r="N1456" s="1"/>
      <c r="O1456" s="806" t="s">
        <v>3037</v>
      </c>
      <c r="P1456" s="1614"/>
      <c r="Q1456" s="1598"/>
    </row>
    <row r="1457" spans="1:20" ht="26.25" customHeight="1" x14ac:dyDescent="0.2">
      <c r="A1457" s="1427"/>
      <c r="B1457" s="1427"/>
      <c r="C1457" s="1427"/>
      <c r="D1457" s="1408"/>
      <c r="E1457" s="1408"/>
      <c r="F1457" s="1542"/>
      <c r="G1457" s="1544"/>
      <c r="H1457" s="1530"/>
      <c r="I1457" s="802"/>
      <c r="J1457" s="106"/>
      <c r="K1457" s="106"/>
      <c r="L1457" s="106"/>
      <c r="M1457" s="152"/>
      <c r="N1457" s="1"/>
      <c r="O1457" s="806" t="s">
        <v>1666</v>
      </c>
      <c r="P1457" s="1615"/>
      <c r="Q1457" s="1616"/>
    </row>
    <row r="1458" spans="1:20" ht="27" customHeight="1" x14ac:dyDescent="0.2">
      <c r="A1458" s="1427"/>
      <c r="B1458" s="1427" t="s">
        <v>3038</v>
      </c>
      <c r="C1458" s="1427" t="s">
        <v>3039</v>
      </c>
      <c r="D1458" s="1408" t="s">
        <v>46</v>
      </c>
      <c r="E1458" s="1512" t="s">
        <v>3040</v>
      </c>
      <c r="F1458" s="834" t="s">
        <v>1843</v>
      </c>
      <c r="G1458" s="835" t="s">
        <v>1118</v>
      </c>
      <c r="H1458" s="1513" t="s">
        <v>3041</v>
      </c>
      <c r="I1458" s="833"/>
      <c r="J1458" s="106">
        <v>235.8</v>
      </c>
      <c r="K1458" s="106"/>
      <c r="L1458" s="106"/>
      <c r="M1458" s="152"/>
      <c r="N1458" s="1" t="s">
        <v>1842</v>
      </c>
      <c r="O1458" s="12"/>
    </row>
    <row r="1459" spans="1:20" ht="40.5" customHeight="1" x14ac:dyDescent="0.2">
      <c r="A1459" s="1427"/>
      <c r="B1459" s="1427"/>
      <c r="C1459" s="1427"/>
      <c r="D1459" s="1408"/>
      <c r="E1459" s="1512"/>
      <c r="F1459" s="834" t="s">
        <v>1117</v>
      </c>
      <c r="G1459" s="835" t="s">
        <v>1200</v>
      </c>
      <c r="H1459" s="1513"/>
      <c r="I1459" s="833"/>
      <c r="J1459" s="106"/>
      <c r="K1459" s="106"/>
      <c r="L1459" s="106"/>
      <c r="M1459" s="152"/>
      <c r="N1459" s="1"/>
      <c r="O1459" s="12"/>
    </row>
    <row r="1460" spans="1:20" ht="27" customHeight="1" x14ac:dyDescent="0.2">
      <c r="A1460" s="1541" t="s">
        <v>99</v>
      </c>
      <c r="B1460" s="1427" t="s">
        <v>238</v>
      </c>
      <c r="C1460" s="1427" t="s">
        <v>340</v>
      </c>
      <c r="D1460" s="1408" t="s">
        <v>46</v>
      </c>
      <c r="E1460" s="1408" t="s">
        <v>49</v>
      </c>
      <c r="F1460" s="806" t="s">
        <v>3042</v>
      </c>
      <c r="G1460" s="801" t="s">
        <v>3043</v>
      </c>
      <c r="H1460" s="1427" t="s">
        <v>3044</v>
      </c>
      <c r="I1460" s="802"/>
      <c r="J1460" s="106">
        <v>30</v>
      </c>
      <c r="K1460" s="106">
        <v>185</v>
      </c>
      <c r="L1460" s="106">
        <v>30</v>
      </c>
      <c r="M1460" s="815"/>
      <c r="N1460" s="1" t="s">
        <v>1842</v>
      </c>
      <c r="O1460" s="12"/>
    </row>
    <row r="1461" spans="1:20" ht="33" customHeight="1" x14ac:dyDescent="0.2">
      <c r="A1461" s="1547"/>
      <c r="B1461" s="1427"/>
      <c r="C1461" s="1427"/>
      <c r="D1461" s="1408"/>
      <c r="E1461" s="1408"/>
      <c r="F1461" s="806" t="s">
        <v>3045</v>
      </c>
      <c r="G1461" s="801" t="s">
        <v>3046</v>
      </c>
      <c r="H1461" s="1427"/>
      <c r="I1461" s="802"/>
      <c r="J1461" s="106"/>
      <c r="K1461" s="106"/>
      <c r="L1461" s="106"/>
      <c r="M1461" s="815"/>
      <c r="N1461" s="1"/>
      <c r="O1461" s="12"/>
    </row>
    <row r="1462" spans="1:20" ht="30.75" customHeight="1" x14ac:dyDescent="0.2">
      <c r="A1462" s="1547"/>
      <c r="B1462" s="1427"/>
      <c r="C1462" s="1427"/>
      <c r="D1462" s="1408"/>
      <c r="E1462" s="1408"/>
      <c r="F1462" s="806" t="s">
        <v>3047</v>
      </c>
      <c r="G1462" s="801" t="s">
        <v>3048</v>
      </c>
      <c r="H1462" s="1427"/>
      <c r="I1462" s="802"/>
      <c r="J1462" s="106"/>
      <c r="K1462" s="106"/>
      <c r="L1462" s="106"/>
      <c r="M1462" s="815"/>
      <c r="N1462" s="1"/>
      <c r="O1462" s="12"/>
    </row>
    <row r="1463" spans="1:20" ht="36.75" customHeight="1" x14ac:dyDescent="0.2">
      <c r="A1463" s="1547"/>
      <c r="B1463" s="1427"/>
      <c r="C1463" s="1427"/>
      <c r="D1463" s="1408"/>
      <c r="E1463" s="1408"/>
      <c r="F1463" s="806" t="s">
        <v>3049</v>
      </c>
      <c r="G1463" s="801" t="s">
        <v>3050</v>
      </c>
      <c r="H1463" s="1427"/>
      <c r="I1463" s="802"/>
      <c r="J1463" s="106"/>
      <c r="K1463" s="106"/>
      <c r="L1463" s="106"/>
      <c r="M1463" s="815"/>
      <c r="N1463" s="1"/>
      <c r="O1463" s="12"/>
    </row>
    <row r="1464" spans="1:20" ht="36.75" customHeight="1" x14ac:dyDescent="0.2">
      <c r="A1464" s="1547"/>
      <c r="B1464" s="1427"/>
      <c r="C1464" s="1427"/>
      <c r="D1464" s="1408"/>
      <c r="E1464" s="1408"/>
      <c r="F1464" s="806" t="s">
        <v>3051</v>
      </c>
      <c r="G1464" s="801" t="s">
        <v>3052</v>
      </c>
      <c r="H1464" s="1427"/>
      <c r="I1464" s="802"/>
      <c r="J1464" s="106"/>
      <c r="K1464" s="106"/>
      <c r="L1464" s="106"/>
      <c r="M1464" s="815"/>
      <c r="N1464" s="1"/>
      <c r="O1464" s="12"/>
    </row>
    <row r="1465" spans="1:20" ht="27" customHeight="1" x14ac:dyDescent="0.2">
      <c r="A1465" s="1547"/>
      <c r="B1465" s="1427" t="s">
        <v>3053</v>
      </c>
      <c r="C1465" s="1427" t="s">
        <v>3054</v>
      </c>
      <c r="D1465" s="1408" t="s">
        <v>46</v>
      </c>
      <c r="E1465" s="1408" t="s">
        <v>3055</v>
      </c>
      <c r="F1465" s="806" t="s">
        <v>3056</v>
      </c>
      <c r="G1465" s="802" t="s">
        <v>3057</v>
      </c>
      <c r="H1465" s="1427" t="s">
        <v>3058</v>
      </c>
      <c r="I1465" s="802"/>
      <c r="J1465" s="106">
        <v>45</v>
      </c>
      <c r="K1465" s="106">
        <v>50</v>
      </c>
      <c r="L1465" s="106"/>
      <c r="M1465" s="152"/>
      <c r="N1465" s="1" t="s">
        <v>1842</v>
      </c>
      <c r="O1465" s="12"/>
    </row>
    <row r="1466" spans="1:20" ht="31.5" customHeight="1" x14ac:dyDescent="0.2">
      <c r="A1466" s="1547"/>
      <c r="B1466" s="1427"/>
      <c r="C1466" s="1427"/>
      <c r="D1466" s="1408"/>
      <c r="E1466" s="1408"/>
      <c r="F1466" s="806" t="s">
        <v>3059</v>
      </c>
      <c r="G1466" s="802" t="s">
        <v>3060</v>
      </c>
      <c r="H1466" s="1427"/>
      <c r="I1466" s="802"/>
      <c r="J1466" s="106"/>
      <c r="K1466" s="106"/>
      <c r="L1466" s="106"/>
      <c r="M1466" s="152"/>
      <c r="N1466" s="1"/>
      <c r="O1466" s="12"/>
    </row>
    <row r="1467" spans="1:20" ht="30.75" customHeight="1" x14ac:dyDescent="0.2">
      <c r="A1467" s="1547"/>
      <c r="B1467" s="1427"/>
      <c r="C1467" s="1427"/>
      <c r="D1467" s="1408"/>
      <c r="E1467" s="1408"/>
      <c r="F1467" s="806" t="s">
        <v>3061</v>
      </c>
      <c r="G1467" s="802" t="s">
        <v>3062</v>
      </c>
      <c r="H1467" s="1427"/>
      <c r="I1467" s="802"/>
      <c r="J1467" s="106"/>
      <c r="K1467" s="106"/>
      <c r="L1467" s="106"/>
      <c r="M1467" s="152"/>
      <c r="N1467" s="1"/>
      <c r="O1467" s="12"/>
    </row>
    <row r="1468" spans="1:20" ht="39" customHeight="1" x14ac:dyDescent="0.2">
      <c r="A1468" s="1547"/>
      <c r="B1468" s="1427"/>
      <c r="C1468" s="1427"/>
      <c r="D1468" s="1408"/>
      <c r="E1468" s="1408"/>
      <c r="F1468" s="806" t="s">
        <v>3063</v>
      </c>
      <c r="G1468" s="802" t="s">
        <v>3064</v>
      </c>
      <c r="H1468" s="1427"/>
      <c r="I1468" s="802"/>
      <c r="J1468" s="106"/>
      <c r="K1468" s="106"/>
      <c r="L1468" s="106"/>
      <c r="M1468" s="152"/>
      <c r="N1468" s="1"/>
      <c r="O1468" s="12"/>
    </row>
    <row r="1469" spans="1:20" ht="31.5" customHeight="1" x14ac:dyDescent="0.2">
      <c r="A1469" s="1547"/>
      <c r="B1469" s="1427"/>
      <c r="C1469" s="1427"/>
      <c r="D1469" s="1408"/>
      <c r="E1469" s="1408"/>
      <c r="F1469" s="806" t="s">
        <v>3051</v>
      </c>
      <c r="G1469" s="802" t="s">
        <v>1120</v>
      </c>
      <c r="H1469" s="1427"/>
      <c r="I1469" s="802"/>
      <c r="J1469" s="106"/>
      <c r="K1469" s="106"/>
      <c r="L1469" s="106"/>
      <c r="M1469" s="152"/>
      <c r="N1469" s="1"/>
      <c r="O1469" s="12"/>
    </row>
    <row r="1470" spans="1:20" ht="56.25" customHeight="1" x14ac:dyDescent="0.2">
      <c r="A1470" s="1547"/>
      <c r="B1470" s="1427" t="s">
        <v>3065</v>
      </c>
      <c r="C1470" s="1427" t="s">
        <v>3066</v>
      </c>
      <c r="D1470" s="1449" t="s">
        <v>3067</v>
      </c>
      <c r="E1470" s="1408" t="s">
        <v>3068</v>
      </c>
      <c r="F1470" s="806" t="s">
        <v>3069</v>
      </c>
      <c r="G1470" s="801" t="s">
        <v>1913</v>
      </c>
      <c r="H1470" s="839" t="s">
        <v>3070</v>
      </c>
      <c r="I1470" s="802"/>
      <c r="J1470" s="815">
        <v>40</v>
      </c>
      <c r="K1470" s="84"/>
      <c r="L1470" s="84"/>
      <c r="M1470" s="84"/>
      <c r="N1470" s="12" t="s">
        <v>3071</v>
      </c>
      <c r="O1470" s="3">
        <f>SUM(J1352:J1470)</f>
        <v>15452.634999999998</v>
      </c>
      <c r="P1470" s="3">
        <f>SUM(K1352:K1470)</f>
        <v>585</v>
      </c>
      <c r="Q1470" s="3">
        <f>SUM(L1352:L1470)</f>
        <v>30</v>
      </c>
      <c r="R1470" s="3">
        <f>SUM(M1352:M1470)</f>
        <v>1498.03</v>
      </c>
      <c r="S1470" s="3"/>
      <c r="T1470" s="3"/>
    </row>
    <row r="1471" spans="1:20" ht="56.25" customHeight="1" x14ac:dyDescent="0.2">
      <c r="A1471" s="1547"/>
      <c r="B1471" s="1427"/>
      <c r="C1471" s="1427"/>
      <c r="D1471" s="1449"/>
      <c r="E1471" s="1408"/>
      <c r="F1471" s="806" t="s">
        <v>3072</v>
      </c>
      <c r="G1471" s="801" t="s">
        <v>3073</v>
      </c>
      <c r="H1471" s="839" t="s">
        <v>3074</v>
      </c>
      <c r="I1471" s="802"/>
      <c r="J1471" s="815"/>
      <c r="K1471" s="84"/>
      <c r="L1471" s="84"/>
      <c r="M1471" s="84"/>
      <c r="N1471" s="12"/>
      <c r="O1471" s="3"/>
      <c r="P1471" s="3"/>
      <c r="Q1471" s="3"/>
      <c r="R1471" s="3"/>
      <c r="S1471" s="3"/>
      <c r="T1471" s="3"/>
    </row>
    <row r="1472" spans="1:20" ht="38.25" customHeight="1" x14ac:dyDescent="0.2">
      <c r="A1472" s="1547"/>
      <c r="B1472" s="1427"/>
      <c r="C1472" s="1427"/>
      <c r="D1472" s="1449"/>
      <c r="E1472" s="1408"/>
      <c r="F1472" s="806" t="s">
        <v>3075</v>
      </c>
      <c r="G1472" s="801" t="s">
        <v>3076</v>
      </c>
      <c r="H1472" s="839" t="s">
        <v>3077</v>
      </c>
      <c r="I1472" s="802"/>
      <c r="J1472" s="815"/>
      <c r="K1472" s="84"/>
      <c r="L1472" s="84"/>
      <c r="M1472" s="84"/>
      <c r="N1472" s="12"/>
      <c r="O1472" s="3"/>
      <c r="P1472" s="3"/>
      <c r="Q1472" s="3"/>
      <c r="R1472" s="3"/>
      <c r="S1472" s="3"/>
      <c r="T1472" s="3"/>
    </row>
    <row r="1473" spans="1:20" ht="39" customHeight="1" x14ac:dyDescent="0.2">
      <c r="A1473" s="1547"/>
      <c r="B1473" s="1427"/>
      <c r="C1473" s="1427"/>
      <c r="D1473" s="1449"/>
      <c r="E1473" s="1408"/>
      <c r="F1473" s="806" t="s">
        <v>3078</v>
      </c>
      <c r="G1473" s="801" t="s">
        <v>3079</v>
      </c>
      <c r="H1473" s="839" t="s">
        <v>3080</v>
      </c>
      <c r="I1473" s="802"/>
      <c r="J1473" s="815"/>
      <c r="K1473" s="84"/>
      <c r="L1473" s="84"/>
      <c r="M1473" s="84"/>
      <c r="N1473" s="12"/>
      <c r="O1473" s="3"/>
      <c r="P1473" s="3"/>
      <c r="Q1473" s="3"/>
      <c r="R1473" s="3"/>
      <c r="S1473" s="3"/>
      <c r="T1473" s="3"/>
    </row>
    <row r="1474" spans="1:20" ht="21" customHeight="1" x14ac:dyDescent="0.2">
      <c r="A1474" s="1547"/>
      <c r="B1474" s="1541" t="s">
        <v>3081</v>
      </c>
      <c r="C1474" s="1541" t="s">
        <v>3082</v>
      </c>
      <c r="D1474" s="1539" t="s">
        <v>46</v>
      </c>
      <c r="E1474" s="1539" t="s">
        <v>50</v>
      </c>
      <c r="F1474" s="806" t="s">
        <v>3083</v>
      </c>
      <c r="G1474" s="1543" t="s">
        <v>3084</v>
      </c>
      <c r="H1474" s="1541" t="s">
        <v>3085</v>
      </c>
      <c r="I1474" s="802"/>
      <c r="J1474" s="815"/>
      <c r="K1474" s="84"/>
      <c r="L1474" s="84"/>
      <c r="M1474" s="84"/>
      <c r="N1474" s="12"/>
      <c r="O1474" s="3"/>
      <c r="P1474" s="3"/>
      <c r="Q1474" s="3"/>
      <c r="R1474" s="3"/>
      <c r="S1474" s="3"/>
      <c r="T1474" s="3"/>
    </row>
    <row r="1475" spans="1:20" ht="21" customHeight="1" x14ac:dyDescent="0.2">
      <c r="A1475" s="1547"/>
      <c r="B1475" s="1547"/>
      <c r="C1475" s="1547"/>
      <c r="D1475" s="1554"/>
      <c r="E1475" s="1554"/>
      <c r="F1475" s="806" t="s">
        <v>3086</v>
      </c>
      <c r="G1475" s="1548"/>
      <c r="H1475" s="1547"/>
      <c r="I1475" s="802"/>
      <c r="J1475" s="815"/>
      <c r="K1475" s="84"/>
      <c r="L1475" s="84"/>
      <c r="M1475" s="84"/>
      <c r="N1475" s="12"/>
      <c r="O1475" s="3"/>
      <c r="P1475" s="3"/>
      <c r="Q1475" s="3"/>
      <c r="R1475" s="3"/>
      <c r="S1475" s="3"/>
      <c r="T1475" s="3"/>
    </row>
    <row r="1476" spans="1:20" ht="21" customHeight="1" x14ac:dyDescent="0.2">
      <c r="A1476" s="1547"/>
      <c r="B1476" s="1547"/>
      <c r="C1476" s="1547"/>
      <c r="D1476" s="1554"/>
      <c r="E1476" s="1554"/>
      <c r="F1476" s="806" t="s">
        <v>3087</v>
      </c>
      <c r="G1476" s="1544"/>
      <c r="H1476" s="1547"/>
      <c r="I1476" s="802"/>
      <c r="J1476" s="815"/>
      <c r="K1476" s="84"/>
      <c r="L1476" s="84"/>
      <c r="M1476" s="84"/>
      <c r="N1476" s="12"/>
      <c r="O1476" s="3"/>
      <c r="P1476" s="3"/>
      <c r="Q1476" s="3"/>
      <c r="R1476" s="3"/>
      <c r="S1476" s="3"/>
      <c r="T1476" s="3"/>
    </row>
    <row r="1477" spans="1:20" ht="21" customHeight="1" x14ac:dyDescent="0.2">
      <c r="A1477" s="1547"/>
      <c r="B1477" s="1547"/>
      <c r="C1477" s="1547"/>
      <c r="D1477" s="1554"/>
      <c r="E1477" s="1554"/>
      <c r="F1477" s="806" t="s">
        <v>3088</v>
      </c>
      <c r="G1477" s="801" t="s">
        <v>3089</v>
      </c>
      <c r="H1477" s="1547"/>
      <c r="I1477" s="802"/>
      <c r="J1477" s="815"/>
      <c r="K1477" s="84"/>
      <c r="L1477" s="84"/>
      <c r="M1477" s="84"/>
      <c r="N1477" s="12"/>
      <c r="O1477" s="3"/>
      <c r="P1477" s="3"/>
      <c r="Q1477" s="3"/>
      <c r="R1477" s="3"/>
      <c r="S1477" s="3"/>
      <c r="T1477" s="3"/>
    </row>
    <row r="1478" spans="1:20" ht="24.75" customHeight="1" x14ac:dyDescent="0.2">
      <c r="A1478" s="1547"/>
      <c r="B1478" s="1542"/>
      <c r="C1478" s="1542"/>
      <c r="D1478" s="1540"/>
      <c r="E1478" s="1540"/>
      <c r="F1478" s="806" t="s">
        <v>3090</v>
      </c>
      <c r="G1478" s="801" t="s">
        <v>1200</v>
      </c>
      <c r="H1478" s="1542"/>
      <c r="I1478" s="802"/>
      <c r="J1478" s="815"/>
      <c r="K1478" s="84"/>
      <c r="L1478" s="84"/>
      <c r="M1478" s="84"/>
      <c r="N1478" s="12"/>
      <c r="O1478" s="3"/>
      <c r="P1478" s="3"/>
      <c r="Q1478" s="3"/>
      <c r="R1478" s="3"/>
      <c r="S1478" s="3"/>
      <c r="T1478" s="3"/>
    </row>
    <row r="1479" spans="1:20" ht="27" customHeight="1" x14ac:dyDescent="0.2">
      <c r="A1479" s="1547"/>
      <c r="B1479" s="1541" t="s">
        <v>3091</v>
      </c>
      <c r="C1479" s="1541" t="s">
        <v>3092</v>
      </c>
      <c r="D1479" s="1617" t="s">
        <v>2953</v>
      </c>
      <c r="E1479" s="1539" t="s">
        <v>50</v>
      </c>
      <c r="F1479" s="806" t="s">
        <v>3093</v>
      </c>
      <c r="G1479" s="1543" t="s">
        <v>3094</v>
      </c>
      <c r="H1479" s="1541" t="s">
        <v>3095</v>
      </c>
      <c r="I1479" s="802"/>
      <c r="J1479" s="815"/>
      <c r="K1479" s="84"/>
      <c r="L1479" s="84"/>
      <c r="M1479" s="84"/>
      <c r="N1479" s="12"/>
      <c r="O1479" s="3"/>
      <c r="P1479" s="3"/>
      <c r="Q1479" s="3"/>
      <c r="R1479" s="3"/>
      <c r="S1479" s="3"/>
      <c r="T1479" s="3"/>
    </row>
    <row r="1480" spans="1:20" ht="27" customHeight="1" x14ac:dyDescent="0.2">
      <c r="A1480" s="1547"/>
      <c r="B1480" s="1547"/>
      <c r="C1480" s="1547"/>
      <c r="D1480" s="1618"/>
      <c r="E1480" s="1554"/>
      <c r="F1480" s="806" t="s">
        <v>3096</v>
      </c>
      <c r="G1480" s="1544"/>
      <c r="H1480" s="1547"/>
      <c r="I1480" s="802"/>
      <c r="J1480" s="815"/>
      <c r="K1480" s="84"/>
      <c r="L1480" s="84"/>
      <c r="M1480" s="84"/>
      <c r="N1480" s="12"/>
      <c r="O1480" s="3"/>
      <c r="P1480" s="3"/>
      <c r="Q1480" s="3"/>
      <c r="R1480" s="3"/>
      <c r="S1480" s="3"/>
      <c r="T1480" s="3"/>
    </row>
    <row r="1481" spans="1:20" ht="27" customHeight="1" x14ac:dyDescent="0.2">
      <c r="A1481" s="1547"/>
      <c r="B1481" s="1547"/>
      <c r="C1481" s="1547"/>
      <c r="D1481" s="1618"/>
      <c r="E1481" s="1554"/>
      <c r="F1481" s="806" t="s">
        <v>3097</v>
      </c>
      <c r="G1481" s="801" t="s">
        <v>3098</v>
      </c>
      <c r="H1481" s="1547"/>
      <c r="I1481" s="802"/>
      <c r="J1481" s="815"/>
      <c r="K1481" s="84"/>
      <c r="L1481" s="84"/>
      <c r="M1481" s="84"/>
      <c r="N1481" s="12"/>
      <c r="O1481" s="3"/>
      <c r="P1481" s="3"/>
      <c r="Q1481" s="3"/>
      <c r="R1481" s="3"/>
      <c r="S1481" s="3"/>
      <c r="T1481" s="3"/>
    </row>
    <row r="1482" spans="1:20" ht="27" customHeight="1" x14ac:dyDescent="0.2">
      <c r="A1482" s="1542"/>
      <c r="B1482" s="1542"/>
      <c r="C1482" s="1542"/>
      <c r="D1482" s="1619"/>
      <c r="E1482" s="1540"/>
      <c r="F1482" s="806" t="s">
        <v>3099</v>
      </c>
      <c r="G1482" s="801" t="s">
        <v>1200</v>
      </c>
      <c r="H1482" s="1542"/>
      <c r="I1482" s="802"/>
      <c r="J1482" s="815"/>
      <c r="K1482" s="84"/>
      <c r="L1482" s="84"/>
      <c r="M1482" s="84"/>
      <c r="N1482" s="12"/>
      <c r="O1482" s="3"/>
      <c r="P1482" s="3"/>
      <c r="Q1482" s="3"/>
      <c r="R1482" s="3"/>
      <c r="S1482" s="3"/>
      <c r="T1482" s="3"/>
    </row>
    <row r="1483" spans="1:20" s="195" customFormat="1" ht="15" customHeight="1" x14ac:dyDescent="0.25">
      <c r="A1483" s="1620" t="s">
        <v>100</v>
      </c>
      <c r="B1483" s="1620"/>
      <c r="C1483" s="1620"/>
      <c r="D1483" s="1620"/>
      <c r="E1483" s="1620"/>
      <c r="F1483" s="1620"/>
      <c r="G1483" s="1620"/>
      <c r="H1483" s="1620"/>
      <c r="I1483" s="1620"/>
      <c r="J1483" s="1620"/>
      <c r="K1483" s="1620"/>
      <c r="L1483" s="1620"/>
      <c r="M1483" s="1620"/>
      <c r="N1483" s="194" t="s">
        <v>1404</v>
      </c>
      <c r="O1483" s="194"/>
    </row>
    <row r="1484" spans="1:20" ht="23.25" customHeight="1" x14ac:dyDescent="0.2">
      <c r="A1484" s="1541" t="s">
        <v>101</v>
      </c>
      <c r="B1484" s="1427" t="s">
        <v>3100</v>
      </c>
      <c r="C1484" s="1427" t="s">
        <v>3101</v>
      </c>
      <c r="D1484" s="1408" t="s">
        <v>21</v>
      </c>
      <c r="E1484" s="1408" t="s">
        <v>54</v>
      </c>
      <c r="F1484" s="806" t="s">
        <v>1231</v>
      </c>
      <c r="G1484" s="1400" t="s">
        <v>1200</v>
      </c>
      <c r="H1484" s="1427" t="s">
        <v>1575</v>
      </c>
      <c r="I1484" s="802"/>
      <c r="J1484" s="815">
        <v>1180</v>
      </c>
      <c r="K1484" s="815">
        <v>320</v>
      </c>
      <c r="L1484" s="801"/>
      <c r="M1484" s="801"/>
      <c r="N1484" s="21" t="s">
        <v>1411</v>
      </c>
    </row>
    <row r="1485" spans="1:20" ht="24" customHeight="1" x14ac:dyDescent="0.2">
      <c r="A1485" s="1547"/>
      <c r="B1485" s="1427"/>
      <c r="C1485" s="1427"/>
      <c r="D1485" s="1408"/>
      <c r="E1485" s="1408"/>
      <c r="F1485" s="806" t="s">
        <v>1143</v>
      </c>
      <c r="G1485" s="1400"/>
      <c r="H1485" s="1427"/>
      <c r="I1485" s="802"/>
      <c r="J1485" s="815"/>
      <c r="K1485" s="815"/>
      <c r="L1485" s="801"/>
      <c r="M1485" s="801"/>
    </row>
    <row r="1486" spans="1:20" ht="49.5" customHeight="1" x14ac:dyDescent="0.2">
      <c r="A1486" s="1547"/>
      <c r="B1486" s="806" t="s">
        <v>3102</v>
      </c>
      <c r="C1486" s="806" t="s">
        <v>3103</v>
      </c>
      <c r="D1486" s="801" t="s">
        <v>7</v>
      </c>
      <c r="E1486" s="802" t="s">
        <v>3104</v>
      </c>
      <c r="F1486" s="806" t="s">
        <v>1115</v>
      </c>
      <c r="G1486" s="801" t="s">
        <v>1155</v>
      </c>
      <c r="H1486" s="806" t="s">
        <v>1506</v>
      </c>
      <c r="I1486" s="802"/>
      <c r="J1486" s="815">
        <v>42.780999999999999</v>
      </c>
      <c r="K1486" s="196"/>
      <c r="L1486" s="801"/>
      <c r="M1486" s="196"/>
      <c r="N1486" s="21" t="s">
        <v>1411</v>
      </c>
      <c r="O1486" s="12"/>
    </row>
    <row r="1487" spans="1:20" ht="51" customHeight="1" x14ac:dyDescent="0.2">
      <c r="A1487" s="1547"/>
      <c r="B1487" s="806" t="s">
        <v>3105</v>
      </c>
      <c r="C1487" s="806" t="s">
        <v>3106</v>
      </c>
      <c r="D1487" s="801" t="s">
        <v>7</v>
      </c>
      <c r="E1487" s="802" t="s">
        <v>3104</v>
      </c>
      <c r="F1487" s="806" t="s">
        <v>1115</v>
      </c>
      <c r="G1487" s="801" t="s">
        <v>1159</v>
      </c>
      <c r="H1487" s="806" t="s">
        <v>1506</v>
      </c>
      <c r="I1487" s="802"/>
      <c r="J1487" s="815">
        <v>447.91699999999997</v>
      </c>
      <c r="K1487" s="196"/>
      <c r="L1487" s="801"/>
      <c r="M1487" s="196"/>
      <c r="N1487" s="21" t="s">
        <v>1411</v>
      </c>
      <c r="O1487" s="12"/>
    </row>
    <row r="1488" spans="1:20" ht="33.75" customHeight="1" x14ac:dyDescent="0.2">
      <c r="A1488" s="1547"/>
      <c r="B1488" s="806" t="s">
        <v>240</v>
      </c>
      <c r="C1488" s="839" t="s">
        <v>3107</v>
      </c>
      <c r="D1488" s="801" t="s">
        <v>21</v>
      </c>
      <c r="E1488" s="802" t="s">
        <v>22</v>
      </c>
      <c r="F1488" s="806" t="s">
        <v>2484</v>
      </c>
      <c r="G1488" s="801" t="s">
        <v>1200</v>
      </c>
      <c r="H1488" s="806" t="s">
        <v>3108</v>
      </c>
      <c r="I1488" s="802"/>
      <c r="J1488" s="815">
        <v>100</v>
      </c>
      <c r="K1488" s="43">
        <v>9760</v>
      </c>
      <c r="L1488" s="802"/>
      <c r="M1488" s="802"/>
      <c r="N1488" s="1" t="s">
        <v>1842</v>
      </c>
      <c r="O1488" s="12"/>
    </row>
    <row r="1489" spans="1:15" ht="34.5" customHeight="1" x14ac:dyDescent="0.2">
      <c r="A1489" s="1547"/>
      <c r="B1489" s="806" t="s">
        <v>3109</v>
      </c>
      <c r="C1489" s="193" t="s">
        <v>3110</v>
      </c>
      <c r="D1489" s="801" t="s">
        <v>17</v>
      </c>
      <c r="E1489" s="802" t="s">
        <v>22</v>
      </c>
      <c r="F1489" s="806" t="s">
        <v>2471</v>
      </c>
      <c r="G1489" s="801" t="s">
        <v>1200</v>
      </c>
      <c r="H1489" s="806" t="s">
        <v>1475</v>
      </c>
      <c r="I1489" s="802"/>
      <c r="J1489" s="43">
        <v>2000</v>
      </c>
      <c r="K1489" s="802"/>
      <c r="L1489" s="802"/>
      <c r="M1489" s="802"/>
      <c r="N1489" s="1" t="s">
        <v>1842</v>
      </c>
      <c r="O1489" s="12"/>
    </row>
    <row r="1490" spans="1:15" ht="37.5" customHeight="1" x14ac:dyDescent="0.2">
      <c r="A1490" s="1547"/>
      <c r="B1490" s="1427" t="s">
        <v>3111</v>
      </c>
      <c r="C1490" s="1427" t="s">
        <v>3112</v>
      </c>
      <c r="D1490" s="1514" t="s">
        <v>46</v>
      </c>
      <c r="E1490" s="1512" t="s">
        <v>32</v>
      </c>
      <c r="F1490" s="834" t="s">
        <v>3113</v>
      </c>
      <c r="G1490" s="835" t="s">
        <v>1225</v>
      </c>
      <c r="H1490" s="834" t="s">
        <v>3114</v>
      </c>
      <c r="I1490" s="833"/>
      <c r="J1490" s="815">
        <v>2400</v>
      </c>
      <c r="K1490" s="815">
        <v>2000</v>
      </c>
      <c r="L1490" s="815">
        <v>2000</v>
      </c>
      <c r="M1490" s="815"/>
      <c r="N1490" s="21" t="s">
        <v>2122</v>
      </c>
      <c r="O1490" s="12"/>
    </row>
    <row r="1491" spans="1:15" ht="50.25" customHeight="1" x14ac:dyDescent="0.2">
      <c r="A1491" s="1547"/>
      <c r="B1491" s="1427"/>
      <c r="C1491" s="1427"/>
      <c r="D1491" s="1514"/>
      <c r="E1491" s="1512"/>
      <c r="F1491" s="834" t="s">
        <v>3115</v>
      </c>
      <c r="G1491" s="835" t="s">
        <v>1200</v>
      </c>
      <c r="H1491" s="834" t="s">
        <v>3116</v>
      </c>
      <c r="I1491" s="833"/>
      <c r="J1491" s="815"/>
      <c r="K1491" s="815"/>
      <c r="L1491" s="815"/>
      <c r="M1491" s="815"/>
      <c r="O1491" s="12"/>
    </row>
    <row r="1492" spans="1:15" ht="33.75" customHeight="1" x14ac:dyDescent="0.2">
      <c r="A1492" s="1547"/>
      <c r="B1492" s="1427" t="s">
        <v>241</v>
      </c>
      <c r="C1492" s="1427" t="s">
        <v>3117</v>
      </c>
      <c r="D1492" s="1400" t="s">
        <v>55</v>
      </c>
      <c r="E1492" s="1408" t="s">
        <v>3118</v>
      </c>
      <c r="F1492" s="806" t="s">
        <v>3119</v>
      </c>
      <c r="G1492" s="801" t="s">
        <v>1227</v>
      </c>
      <c r="H1492" s="806" t="s">
        <v>3120</v>
      </c>
      <c r="I1492" s="802"/>
      <c r="J1492" s="815">
        <v>400</v>
      </c>
      <c r="K1492" s="815"/>
      <c r="L1492" s="815"/>
      <c r="M1492" s="815"/>
      <c r="O1492" s="12"/>
    </row>
    <row r="1493" spans="1:15" ht="33.75" customHeight="1" x14ac:dyDescent="0.2">
      <c r="A1493" s="1547"/>
      <c r="B1493" s="1427"/>
      <c r="C1493" s="1427"/>
      <c r="D1493" s="1400"/>
      <c r="E1493" s="1408"/>
      <c r="F1493" s="806" t="s">
        <v>3121</v>
      </c>
      <c r="G1493" s="801" t="s">
        <v>1200</v>
      </c>
      <c r="H1493" s="806" t="s">
        <v>3122</v>
      </c>
      <c r="I1493" s="802"/>
      <c r="J1493" s="815"/>
      <c r="K1493" s="815"/>
      <c r="L1493" s="815"/>
      <c r="M1493" s="815"/>
      <c r="O1493" s="12"/>
    </row>
    <row r="1494" spans="1:15" ht="26.25" customHeight="1" x14ac:dyDescent="0.2">
      <c r="A1494" s="1547"/>
      <c r="B1494" s="1426" t="s">
        <v>3123</v>
      </c>
      <c r="C1494" s="1426" t="s">
        <v>3124</v>
      </c>
      <c r="D1494" s="1400" t="s">
        <v>46</v>
      </c>
      <c r="E1494" s="1408" t="s">
        <v>3125</v>
      </c>
      <c r="F1494" s="197" t="s">
        <v>1169</v>
      </c>
      <c r="G1494" s="843" t="s">
        <v>3126</v>
      </c>
      <c r="H1494" s="1427" t="s">
        <v>3127</v>
      </c>
      <c r="I1494" s="802"/>
      <c r="J1494" s="815"/>
      <c r="K1494" s="815"/>
      <c r="L1494" s="802"/>
      <c r="M1494" s="802"/>
      <c r="N1494" s="1"/>
      <c r="O1494" s="12"/>
    </row>
    <row r="1495" spans="1:15" ht="26.25" customHeight="1" x14ac:dyDescent="0.2">
      <c r="A1495" s="1547"/>
      <c r="B1495" s="1426"/>
      <c r="C1495" s="1426"/>
      <c r="D1495" s="1400"/>
      <c r="E1495" s="1408"/>
      <c r="F1495" s="79" t="s">
        <v>1171</v>
      </c>
      <c r="G1495" s="801" t="s">
        <v>3128</v>
      </c>
      <c r="H1495" s="1427"/>
      <c r="I1495" s="802"/>
      <c r="J1495" s="815"/>
      <c r="K1495" s="815"/>
      <c r="L1495" s="802"/>
      <c r="M1495" s="802"/>
      <c r="N1495" s="1"/>
      <c r="O1495" s="12"/>
    </row>
    <row r="1496" spans="1:15" ht="26.25" customHeight="1" x14ac:dyDescent="0.2">
      <c r="A1496" s="1547"/>
      <c r="B1496" s="1426"/>
      <c r="C1496" s="1426"/>
      <c r="D1496" s="1400"/>
      <c r="E1496" s="1408"/>
      <c r="F1496" s="79" t="s">
        <v>1172</v>
      </c>
      <c r="G1496" s="891" t="s">
        <v>1257</v>
      </c>
      <c r="H1496" s="1427"/>
      <c r="I1496" s="802"/>
      <c r="J1496" s="815"/>
      <c r="K1496" s="815"/>
      <c r="L1496" s="802"/>
      <c r="M1496" s="802"/>
      <c r="N1496" s="1"/>
      <c r="O1496" s="12"/>
    </row>
    <row r="1497" spans="1:15" ht="26.25" customHeight="1" x14ac:dyDescent="0.2">
      <c r="A1497" s="1547"/>
      <c r="B1497" s="1426"/>
      <c r="C1497" s="1426"/>
      <c r="D1497" s="1400"/>
      <c r="E1497" s="1408"/>
      <c r="F1497" s="79" t="s">
        <v>1177</v>
      </c>
      <c r="G1497" s="801" t="s">
        <v>3129</v>
      </c>
      <c r="H1497" s="1427"/>
      <c r="I1497" s="802"/>
      <c r="J1497" s="815"/>
      <c r="K1497" s="815"/>
      <c r="L1497" s="802"/>
      <c r="M1497" s="802"/>
      <c r="N1497" s="1"/>
      <c r="O1497" s="12"/>
    </row>
    <row r="1498" spans="1:15" ht="26.25" customHeight="1" x14ac:dyDescent="0.2">
      <c r="A1498" s="1547"/>
      <c r="B1498" s="1426" t="s">
        <v>3130</v>
      </c>
      <c r="C1498" s="1426" t="s">
        <v>3131</v>
      </c>
      <c r="D1498" s="1400" t="s">
        <v>46</v>
      </c>
      <c r="E1498" s="1408" t="s">
        <v>72</v>
      </c>
      <c r="F1498" s="79" t="s">
        <v>1169</v>
      </c>
      <c r="G1498" s="801" t="s">
        <v>3126</v>
      </c>
      <c r="H1498" s="1427" t="s">
        <v>3127</v>
      </c>
      <c r="I1498" s="802"/>
      <c r="J1498" s="815"/>
      <c r="K1498" s="815"/>
      <c r="L1498" s="802"/>
      <c r="M1498" s="802"/>
      <c r="N1498" s="1"/>
      <c r="O1498" s="12"/>
    </row>
    <row r="1499" spans="1:15" ht="26.25" customHeight="1" x14ac:dyDescent="0.2">
      <c r="A1499" s="1547"/>
      <c r="B1499" s="1426"/>
      <c r="C1499" s="1426"/>
      <c r="D1499" s="1400"/>
      <c r="E1499" s="1408"/>
      <c r="F1499" s="79" t="s">
        <v>1171</v>
      </c>
      <c r="G1499" s="801" t="s">
        <v>3128</v>
      </c>
      <c r="H1499" s="1427"/>
      <c r="I1499" s="802"/>
      <c r="J1499" s="815"/>
      <c r="K1499" s="815"/>
      <c r="L1499" s="802"/>
      <c r="M1499" s="802"/>
      <c r="N1499" s="1"/>
      <c r="O1499" s="12"/>
    </row>
    <row r="1500" spans="1:15" ht="26.25" customHeight="1" x14ac:dyDescent="0.2">
      <c r="A1500" s="1547"/>
      <c r="B1500" s="1426"/>
      <c r="C1500" s="1426"/>
      <c r="D1500" s="1400"/>
      <c r="E1500" s="1408"/>
      <c r="F1500" s="79" t="s">
        <v>1172</v>
      </c>
      <c r="G1500" s="891" t="s">
        <v>1257</v>
      </c>
      <c r="H1500" s="1427"/>
      <c r="I1500" s="802"/>
      <c r="J1500" s="815"/>
      <c r="K1500" s="815"/>
      <c r="L1500" s="802"/>
      <c r="M1500" s="802"/>
      <c r="N1500" s="1"/>
      <c r="O1500" s="12"/>
    </row>
    <row r="1501" spans="1:15" ht="26.25" customHeight="1" x14ac:dyDescent="0.2">
      <c r="A1501" s="1547"/>
      <c r="B1501" s="1426"/>
      <c r="C1501" s="1426"/>
      <c r="D1501" s="1400"/>
      <c r="E1501" s="1408"/>
      <c r="F1501" s="79" t="s">
        <v>1666</v>
      </c>
      <c r="G1501" s="801" t="s">
        <v>3129</v>
      </c>
      <c r="H1501" s="1427"/>
      <c r="I1501" s="802"/>
      <c r="J1501" s="815"/>
      <c r="K1501" s="815"/>
      <c r="L1501" s="802"/>
      <c r="M1501" s="802"/>
      <c r="N1501" s="1"/>
      <c r="O1501" s="12"/>
    </row>
    <row r="1502" spans="1:15" ht="26.25" customHeight="1" x14ac:dyDescent="0.2">
      <c r="A1502" s="1547"/>
      <c r="B1502" s="1426" t="s">
        <v>3132</v>
      </c>
      <c r="C1502" s="1426" t="s">
        <v>3133</v>
      </c>
      <c r="D1502" s="1400" t="s">
        <v>46</v>
      </c>
      <c r="E1502" s="1408" t="s">
        <v>72</v>
      </c>
      <c r="F1502" s="79" t="s">
        <v>1169</v>
      </c>
      <c r="G1502" s="801" t="s">
        <v>3126</v>
      </c>
      <c r="H1502" s="1427" t="s">
        <v>3127</v>
      </c>
      <c r="I1502" s="802"/>
      <c r="J1502" s="815"/>
      <c r="K1502" s="815"/>
      <c r="L1502" s="802"/>
      <c r="M1502" s="802"/>
      <c r="N1502" s="1"/>
      <c r="O1502" s="12"/>
    </row>
    <row r="1503" spans="1:15" ht="26.25" customHeight="1" x14ac:dyDescent="0.2">
      <c r="A1503" s="1547"/>
      <c r="B1503" s="1426"/>
      <c r="C1503" s="1426"/>
      <c r="D1503" s="1400"/>
      <c r="E1503" s="1408"/>
      <c r="F1503" s="79" t="s">
        <v>1171</v>
      </c>
      <c r="G1503" s="801" t="s">
        <v>3128</v>
      </c>
      <c r="H1503" s="1427"/>
      <c r="I1503" s="802"/>
      <c r="J1503" s="815"/>
      <c r="K1503" s="815"/>
      <c r="L1503" s="802"/>
      <c r="M1503" s="802"/>
      <c r="N1503" s="1"/>
      <c r="O1503" s="12"/>
    </row>
    <row r="1504" spans="1:15" ht="26.25" customHeight="1" x14ac:dyDescent="0.2">
      <c r="A1504" s="1547"/>
      <c r="B1504" s="1426"/>
      <c r="C1504" s="1426"/>
      <c r="D1504" s="1400"/>
      <c r="E1504" s="1408"/>
      <c r="F1504" s="79" t="s">
        <v>1172</v>
      </c>
      <c r="G1504" s="891" t="s">
        <v>1257</v>
      </c>
      <c r="H1504" s="1427"/>
      <c r="I1504" s="802"/>
      <c r="J1504" s="815"/>
      <c r="K1504" s="815"/>
      <c r="L1504" s="802"/>
      <c r="M1504" s="802"/>
      <c r="N1504" s="1"/>
      <c r="O1504" s="12"/>
    </row>
    <row r="1505" spans="1:15" ht="26.25" customHeight="1" x14ac:dyDescent="0.2">
      <c r="A1505" s="1547"/>
      <c r="B1505" s="1426"/>
      <c r="C1505" s="1426"/>
      <c r="D1505" s="1400"/>
      <c r="E1505" s="1408"/>
      <c r="F1505" s="79" t="s">
        <v>3134</v>
      </c>
      <c r="G1505" s="801" t="s">
        <v>3129</v>
      </c>
      <c r="H1505" s="1427"/>
      <c r="I1505" s="802"/>
      <c r="J1505" s="815"/>
      <c r="K1505" s="815"/>
      <c r="L1505" s="802"/>
      <c r="M1505" s="802"/>
      <c r="N1505" s="1"/>
      <c r="O1505" s="12"/>
    </row>
    <row r="1506" spans="1:15" ht="36.75" customHeight="1" x14ac:dyDescent="0.2">
      <c r="A1506" s="1547"/>
      <c r="B1506" s="1426" t="s">
        <v>3135</v>
      </c>
      <c r="C1506" s="1426" t="s">
        <v>3136</v>
      </c>
      <c r="D1506" s="1400" t="s">
        <v>46</v>
      </c>
      <c r="E1506" s="1408" t="s">
        <v>339</v>
      </c>
      <c r="F1506" s="806" t="s">
        <v>3137</v>
      </c>
      <c r="G1506" s="1408" t="s">
        <v>1200</v>
      </c>
      <c r="H1506" s="1427" t="s">
        <v>3138</v>
      </c>
      <c r="I1506" s="802"/>
      <c r="J1506" s="815"/>
      <c r="K1506" s="815"/>
      <c r="L1506" s="802"/>
      <c r="M1506" s="802"/>
      <c r="N1506" s="1"/>
      <c r="O1506" s="12"/>
    </row>
    <row r="1507" spans="1:15" ht="32.25" customHeight="1" x14ac:dyDescent="0.2">
      <c r="A1507" s="1547"/>
      <c r="B1507" s="1426"/>
      <c r="C1507" s="1426"/>
      <c r="D1507" s="1400"/>
      <c r="E1507" s="1408"/>
      <c r="F1507" s="806" t="s">
        <v>3139</v>
      </c>
      <c r="G1507" s="1408"/>
      <c r="H1507" s="1427"/>
      <c r="I1507" s="802"/>
      <c r="J1507" s="815"/>
      <c r="K1507" s="815"/>
      <c r="L1507" s="802"/>
      <c r="M1507" s="802"/>
      <c r="N1507" s="1"/>
      <c r="O1507" s="12"/>
    </row>
    <row r="1508" spans="1:15" ht="32.25" customHeight="1" x14ac:dyDescent="0.2">
      <c r="A1508" s="1547"/>
      <c r="B1508" s="1426" t="s">
        <v>3140</v>
      </c>
      <c r="C1508" s="1426" t="s">
        <v>3141</v>
      </c>
      <c r="D1508" s="1400" t="s">
        <v>46</v>
      </c>
      <c r="E1508" s="1400" t="s">
        <v>72</v>
      </c>
      <c r="F1508" s="79" t="s">
        <v>1169</v>
      </c>
      <c r="G1508" s="801" t="s">
        <v>3126</v>
      </c>
      <c r="H1508" s="1427" t="s">
        <v>3127</v>
      </c>
      <c r="I1508" s="802"/>
      <c r="J1508" s="815"/>
      <c r="K1508" s="815"/>
      <c r="L1508" s="802"/>
      <c r="M1508" s="802"/>
      <c r="N1508" s="1"/>
      <c r="O1508" s="12"/>
    </row>
    <row r="1509" spans="1:15" ht="32.25" customHeight="1" x14ac:dyDescent="0.2">
      <c r="A1509" s="1547"/>
      <c r="B1509" s="1426"/>
      <c r="C1509" s="1426"/>
      <c r="D1509" s="1400"/>
      <c r="E1509" s="1400"/>
      <c r="F1509" s="79" t="s">
        <v>1171</v>
      </c>
      <c r="G1509" s="801" t="s">
        <v>3128</v>
      </c>
      <c r="H1509" s="1427"/>
      <c r="I1509" s="802"/>
      <c r="J1509" s="815"/>
      <c r="K1509" s="815"/>
      <c r="L1509" s="802"/>
      <c r="M1509" s="802"/>
      <c r="N1509" s="1"/>
      <c r="O1509" s="12"/>
    </row>
    <row r="1510" spans="1:15" ht="32.25" customHeight="1" x14ac:dyDescent="0.2">
      <c r="A1510" s="1547"/>
      <c r="B1510" s="1426"/>
      <c r="C1510" s="1426"/>
      <c r="D1510" s="1400"/>
      <c r="E1510" s="1400"/>
      <c r="F1510" s="79" t="s">
        <v>1172</v>
      </c>
      <c r="G1510" s="891" t="s">
        <v>1257</v>
      </c>
      <c r="H1510" s="1427"/>
      <c r="I1510" s="802"/>
      <c r="J1510" s="815"/>
      <c r="K1510" s="815"/>
      <c r="L1510" s="802"/>
      <c r="M1510" s="802"/>
      <c r="N1510" s="1"/>
      <c r="O1510" s="12"/>
    </row>
    <row r="1511" spans="1:15" ht="32.25" customHeight="1" x14ac:dyDescent="0.2">
      <c r="A1511" s="1547"/>
      <c r="B1511" s="1426"/>
      <c r="C1511" s="1426"/>
      <c r="D1511" s="1400"/>
      <c r="E1511" s="1400"/>
      <c r="F1511" s="79" t="s">
        <v>3134</v>
      </c>
      <c r="G1511" s="801" t="s">
        <v>3129</v>
      </c>
      <c r="H1511" s="1427"/>
      <c r="I1511" s="802"/>
      <c r="J1511" s="815"/>
      <c r="K1511" s="815"/>
      <c r="L1511" s="802"/>
      <c r="M1511" s="802"/>
      <c r="N1511" s="1"/>
      <c r="O1511" s="12"/>
    </row>
    <row r="1512" spans="1:15" ht="32.25" customHeight="1" x14ac:dyDescent="0.2">
      <c r="A1512" s="1547"/>
      <c r="B1512" s="1400" t="s">
        <v>3142</v>
      </c>
      <c r="C1512" s="1426" t="s">
        <v>3143</v>
      </c>
      <c r="D1512" s="1400" t="s">
        <v>46</v>
      </c>
      <c r="E1512" s="1400" t="s">
        <v>72</v>
      </c>
      <c r="F1512" s="79" t="s">
        <v>1169</v>
      </c>
      <c r="G1512" s="801" t="s">
        <v>3126</v>
      </c>
      <c r="H1512" s="1427" t="s">
        <v>3127</v>
      </c>
      <c r="I1512" s="802"/>
      <c r="J1512" s="815"/>
      <c r="K1512" s="815"/>
      <c r="L1512" s="802"/>
      <c r="M1512" s="802"/>
      <c r="N1512" s="1"/>
      <c r="O1512" s="12"/>
    </row>
    <row r="1513" spans="1:15" ht="32.25" customHeight="1" x14ac:dyDescent="0.2">
      <c r="A1513" s="1547"/>
      <c r="B1513" s="1400"/>
      <c r="C1513" s="1426"/>
      <c r="D1513" s="1400"/>
      <c r="E1513" s="1400"/>
      <c r="F1513" s="79" t="s">
        <v>1171</v>
      </c>
      <c r="G1513" s="801" t="s">
        <v>3128</v>
      </c>
      <c r="H1513" s="1427"/>
      <c r="I1513" s="802"/>
      <c r="J1513" s="815"/>
      <c r="K1513" s="815"/>
      <c r="L1513" s="802"/>
      <c r="M1513" s="802"/>
      <c r="N1513" s="1"/>
      <c r="O1513" s="12"/>
    </row>
    <row r="1514" spans="1:15" ht="32.25" customHeight="1" x14ac:dyDescent="0.2">
      <c r="A1514" s="1547"/>
      <c r="B1514" s="1400"/>
      <c r="C1514" s="1426"/>
      <c r="D1514" s="1400"/>
      <c r="E1514" s="1400"/>
      <c r="F1514" s="79" t="s">
        <v>1172</v>
      </c>
      <c r="G1514" s="891" t="s">
        <v>1257</v>
      </c>
      <c r="H1514" s="1427"/>
      <c r="I1514" s="802"/>
      <c r="J1514" s="815"/>
      <c r="K1514" s="815"/>
      <c r="L1514" s="802"/>
      <c r="M1514" s="802"/>
      <c r="N1514" s="1"/>
      <c r="O1514" s="12"/>
    </row>
    <row r="1515" spans="1:15" ht="32.25" customHeight="1" x14ac:dyDescent="0.2">
      <c r="A1515" s="1547"/>
      <c r="B1515" s="1400"/>
      <c r="C1515" s="1426"/>
      <c r="D1515" s="1400"/>
      <c r="E1515" s="1400"/>
      <c r="F1515" s="79" t="s">
        <v>3134</v>
      </c>
      <c r="G1515" s="801" t="s">
        <v>3129</v>
      </c>
      <c r="H1515" s="1427"/>
      <c r="I1515" s="802"/>
      <c r="J1515" s="815"/>
      <c r="K1515" s="815"/>
      <c r="L1515" s="802"/>
      <c r="M1515" s="802"/>
      <c r="N1515" s="1"/>
      <c r="O1515" s="12"/>
    </row>
    <row r="1516" spans="1:15" ht="32.25" customHeight="1" x14ac:dyDescent="0.2">
      <c r="A1516" s="1547"/>
      <c r="B1516" s="1543" t="s">
        <v>3144</v>
      </c>
      <c r="C1516" s="1561" t="s">
        <v>3145</v>
      </c>
      <c r="D1516" s="1543" t="s">
        <v>46</v>
      </c>
      <c r="E1516" s="1543" t="s">
        <v>72</v>
      </c>
      <c r="F1516" s="79" t="s">
        <v>1169</v>
      </c>
      <c r="G1516" s="801" t="s">
        <v>3126</v>
      </c>
      <c r="H1516" s="1427" t="s">
        <v>3127</v>
      </c>
      <c r="I1516" s="802"/>
      <c r="J1516" s="815"/>
      <c r="K1516" s="815"/>
      <c r="L1516" s="802"/>
      <c r="M1516" s="802"/>
      <c r="N1516" s="1"/>
      <c r="O1516" s="12"/>
    </row>
    <row r="1517" spans="1:15" ht="32.25" customHeight="1" x14ac:dyDescent="0.2">
      <c r="A1517" s="1547"/>
      <c r="B1517" s="1548"/>
      <c r="C1517" s="1563"/>
      <c r="D1517" s="1548"/>
      <c r="E1517" s="1548"/>
      <c r="F1517" s="79" t="s">
        <v>1171</v>
      </c>
      <c r="G1517" s="801" t="s">
        <v>3128</v>
      </c>
      <c r="H1517" s="1427"/>
      <c r="I1517" s="802"/>
      <c r="J1517" s="815"/>
      <c r="K1517" s="815"/>
      <c r="L1517" s="802"/>
      <c r="M1517" s="802"/>
      <c r="N1517" s="1"/>
      <c r="O1517" s="12"/>
    </row>
    <row r="1518" spans="1:15" ht="32.25" customHeight="1" x14ac:dyDescent="0.2">
      <c r="A1518" s="1547"/>
      <c r="B1518" s="1548"/>
      <c r="C1518" s="1563"/>
      <c r="D1518" s="1548"/>
      <c r="E1518" s="1548"/>
      <c r="F1518" s="79" t="s">
        <v>1172</v>
      </c>
      <c r="G1518" s="891" t="s">
        <v>1257</v>
      </c>
      <c r="H1518" s="1427"/>
      <c r="I1518" s="802"/>
      <c r="J1518" s="815"/>
      <c r="K1518" s="815"/>
      <c r="L1518" s="802"/>
      <c r="M1518" s="802"/>
      <c r="N1518" s="1"/>
      <c r="O1518" s="12"/>
    </row>
    <row r="1519" spans="1:15" ht="32.25" customHeight="1" x14ac:dyDescent="0.2">
      <c r="A1519" s="1547"/>
      <c r="B1519" s="1544"/>
      <c r="C1519" s="1562"/>
      <c r="D1519" s="1544"/>
      <c r="E1519" s="1544"/>
      <c r="F1519" s="79" t="s">
        <v>3134</v>
      </c>
      <c r="G1519" s="801" t="s">
        <v>3129</v>
      </c>
      <c r="H1519" s="1427"/>
      <c r="I1519" s="802"/>
      <c r="J1519" s="815"/>
      <c r="K1519" s="815"/>
      <c r="L1519" s="802"/>
      <c r="M1519" s="802"/>
      <c r="N1519" s="1"/>
      <c r="O1519" s="12"/>
    </row>
    <row r="1520" spans="1:15" ht="32.25" customHeight="1" x14ac:dyDescent="0.2">
      <c r="A1520" s="1547"/>
      <c r="B1520" s="1543" t="s">
        <v>3146</v>
      </c>
      <c r="C1520" s="1561" t="s">
        <v>3147</v>
      </c>
      <c r="D1520" s="1543" t="s">
        <v>46</v>
      </c>
      <c r="E1520" s="1543" t="s">
        <v>72</v>
      </c>
      <c r="F1520" s="79" t="s">
        <v>1169</v>
      </c>
      <c r="G1520" s="801" t="s">
        <v>3126</v>
      </c>
      <c r="H1520" s="1427" t="s">
        <v>3127</v>
      </c>
      <c r="I1520" s="802"/>
      <c r="J1520" s="815"/>
      <c r="K1520" s="815"/>
      <c r="L1520" s="802"/>
      <c r="M1520" s="802"/>
      <c r="N1520" s="1"/>
      <c r="O1520" s="12"/>
    </row>
    <row r="1521" spans="1:15" ht="32.25" customHeight="1" x14ac:dyDescent="0.2">
      <c r="A1521" s="1547"/>
      <c r="B1521" s="1548"/>
      <c r="C1521" s="1563"/>
      <c r="D1521" s="1548"/>
      <c r="E1521" s="1548"/>
      <c r="F1521" s="79" t="s">
        <v>1171</v>
      </c>
      <c r="G1521" s="801" t="s">
        <v>3128</v>
      </c>
      <c r="H1521" s="1427"/>
      <c r="I1521" s="802"/>
      <c r="J1521" s="815"/>
      <c r="K1521" s="815"/>
      <c r="L1521" s="802"/>
      <c r="M1521" s="802"/>
      <c r="N1521" s="1"/>
      <c r="O1521" s="12"/>
    </row>
    <row r="1522" spans="1:15" ht="32.25" customHeight="1" x14ac:dyDescent="0.2">
      <c r="A1522" s="1547"/>
      <c r="B1522" s="1548"/>
      <c r="C1522" s="1563"/>
      <c r="D1522" s="1548"/>
      <c r="E1522" s="1548"/>
      <c r="F1522" s="79" t="s">
        <v>1172</v>
      </c>
      <c r="G1522" s="891" t="s">
        <v>1257</v>
      </c>
      <c r="H1522" s="1427"/>
      <c r="I1522" s="802"/>
      <c r="J1522" s="815"/>
      <c r="K1522" s="815"/>
      <c r="L1522" s="802"/>
      <c r="M1522" s="802"/>
      <c r="N1522" s="1"/>
      <c r="O1522" s="12"/>
    </row>
    <row r="1523" spans="1:15" ht="32.25" customHeight="1" x14ac:dyDescent="0.2">
      <c r="A1523" s="1547"/>
      <c r="B1523" s="1544"/>
      <c r="C1523" s="1562"/>
      <c r="D1523" s="1544"/>
      <c r="E1523" s="1544"/>
      <c r="F1523" s="79" t="s">
        <v>3134</v>
      </c>
      <c r="G1523" s="801" t="s">
        <v>3129</v>
      </c>
      <c r="H1523" s="1427"/>
      <c r="I1523" s="802"/>
      <c r="J1523" s="815"/>
      <c r="K1523" s="815"/>
      <c r="L1523" s="802"/>
      <c r="M1523" s="802"/>
      <c r="N1523" s="1"/>
      <c r="O1523" s="12"/>
    </row>
    <row r="1524" spans="1:15" ht="32.25" customHeight="1" x14ac:dyDescent="0.2">
      <c r="A1524" s="1547"/>
      <c r="B1524" s="1543" t="s">
        <v>3148</v>
      </c>
      <c r="C1524" s="1561" t="s">
        <v>3149</v>
      </c>
      <c r="D1524" s="1543" t="s">
        <v>46</v>
      </c>
      <c r="E1524" s="1543" t="s">
        <v>72</v>
      </c>
      <c r="F1524" s="79" t="s">
        <v>1169</v>
      </c>
      <c r="G1524" s="801" t="s">
        <v>3126</v>
      </c>
      <c r="H1524" s="1427" t="s">
        <v>3127</v>
      </c>
      <c r="I1524" s="802"/>
      <c r="J1524" s="815"/>
      <c r="K1524" s="815"/>
      <c r="L1524" s="802"/>
      <c r="M1524" s="802"/>
      <c r="N1524" s="1"/>
      <c r="O1524" s="12"/>
    </row>
    <row r="1525" spans="1:15" ht="32.25" customHeight="1" x14ac:dyDescent="0.2">
      <c r="A1525" s="1547"/>
      <c r="B1525" s="1548"/>
      <c r="C1525" s="1563"/>
      <c r="D1525" s="1548"/>
      <c r="E1525" s="1548"/>
      <c r="F1525" s="79" t="s">
        <v>1171</v>
      </c>
      <c r="G1525" s="801" t="s">
        <v>3128</v>
      </c>
      <c r="H1525" s="1427"/>
      <c r="I1525" s="802"/>
      <c r="J1525" s="815"/>
      <c r="K1525" s="815"/>
      <c r="L1525" s="802"/>
      <c r="M1525" s="802"/>
      <c r="N1525" s="1"/>
      <c r="O1525" s="12"/>
    </row>
    <row r="1526" spans="1:15" ht="32.25" customHeight="1" x14ac:dyDescent="0.2">
      <c r="A1526" s="1547"/>
      <c r="B1526" s="1548"/>
      <c r="C1526" s="1563"/>
      <c r="D1526" s="1548"/>
      <c r="E1526" s="1548"/>
      <c r="F1526" s="79" t="s">
        <v>1172</v>
      </c>
      <c r="G1526" s="891" t="s">
        <v>1257</v>
      </c>
      <c r="H1526" s="1427"/>
      <c r="I1526" s="802"/>
      <c r="J1526" s="815"/>
      <c r="K1526" s="815"/>
      <c r="L1526" s="802"/>
      <c r="M1526" s="802"/>
      <c r="N1526" s="1"/>
      <c r="O1526" s="12"/>
    </row>
    <row r="1527" spans="1:15" ht="32.25" customHeight="1" x14ac:dyDescent="0.2">
      <c r="A1527" s="1547"/>
      <c r="B1527" s="1544"/>
      <c r="C1527" s="1562"/>
      <c r="D1527" s="1544"/>
      <c r="E1527" s="1544"/>
      <c r="F1527" s="79" t="s">
        <v>3134</v>
      </c>
      <c r="G1527" s="801" t="s">
        <v>3129</v>
      </c>
      <c r="H1527" s="1427"/>
      <c r="I1527" s="802"/>
      <c r="J1527" s="815"/>
      <c r="K1527" s="815"/>
      <c r="L1527" s="802"/>
      <c r="M1527" s="802"/>
      <c r="N1527" s="1"/>
      <c r="O1527" s="12"/>
    </row>
    <row r="1528" spans="1:15" ht="27.75" customHeight="1" x14ac:dyDescent="0.2">
      <c r="A1528" s="1547"/>
      <c r="B1528" s="1543" t="s">
        <v>3150</v>
      </c>
      <c r="C1528" s="1427" t="s">
        <v>3151</v>
      </c>
      <c r="D1528" s="1400" t="s">
        <v>21</v>
      </c>
      <c r="E1528" s="1408" t="s">
        <v>72</v>
      </c>
      <c r="F1528" s="806" t="s">
        <v>3152</v>
      </c>
      <c r="G1528" s="801" t="s">
        <v>1256</v>
      </c>
      <c r="H1528" s="1541" t="s">
        <v>3153</v>
      </c>
      <c r="I1528" s="802">
        <v>2018</v>
      </c>
      <c r="J1528" s="815"/>
      <c r="K1528" s="815"/>
      <c r="L1528" s="802"/>
      <c r="M1528" s="802"/>
      <c r="N1528" s="1"/>
      <c r="O1528" s="12"/>
    </row>
    <row r="1529" spans="1:15" ht="27.75" customHeight="1" x14ac:dyDescent="0.2">
      <c r="A1529" s="1547"/>
      <c r="B1529" s="1548"/>
      <c r="C1529" s="1427"/>
      <c r="D1529" s="1400"/>
      <c r="E1529" s="1408"/>
      <c r="F1529" s="806" t="s">
        <v>3154</v>
      </c>
      <c r="G1529" s="1400" t="s">
        <v>1261</v>
      </c>
      <c r="H1529" s="1547"/>
      <c r="I1529" s="802"/>
      <c r="J1529" s="815"/>
      <c r="K1529" s="815"/>
      <c r="L1529" s="802"/>
      <c r="M1529" s="802"/>
      <c r="N1529" s="1"/>
      <c r="O1529" s="12"/>
    </row>
    <row r="1530" spans="1:15" ht="27.75" customHeight="1" x14ac:dyDescent="0.2">
      <c r="A1530" s="1547"/>
      <c r="B1530" s="1548"/>
      <c r="C1530" s="1427"/>
      <c r="D1530" s="1400"/>
      <c r="E1530" s="1408"/>
      <c r="F1530" s="806" t="s">
        <v>3155</v>
      </c>
      <c r="G1530" s="1400"/>
      <c r="H1530" s="1547"/>
      <c r="I1530" s="802"/>
      <c r="J1530" s="815"/>
      <c r="K1530" s="815"/>
      <c r="L1530" s="802"/>
      <c r="M1530" s="802"/>
      <c r="N1530" s="1"/>
      <c r="O1530" s="12"/>
    </row>
    <row r="1531" spans="1:15" ht="27.75" customHeight="1" x14ac:dyDescent="0.2">
      <c r="A1531" s="1547"/>
      <c r="B1531" s="1548"/>
      <c r="C1531" s="1427"/>
      <c r="D1531" s="1400"/>
      <c r="E1531" s="1408"/>
      <c r="F1531" s="806" t="s">
        <v>3134</v>
      </c>
      <c r="G1531" s="1400" t="s">
        <v>1165</v>
      </c>
      <c r="H1531" s="1547"/>
      <c r="I1531" s="802">
        <v>2018</v>
      </c>
      <c r="J1531" s="815"/>
      <c r="K1531" s="815"/>
      <c r="L1531" s="802"/>
      <c r="M1531" s="802"/>
      <c r="N1531" s="1"/>
      <c r="O1531" s="12"/>
    </row>
    <row r="1532" spans="1:15" ht="27.75" customHeight="1" x14ac:dyDescent="0.2">
      <c r="A1532" s="1547"/>
      <c r="B1532" s="1548"/>
      <c r="C1532" s="1427"/>
      <c r="D1532" s="1400"/>
      <c r="E1532" s="1408"/>
      <c r="F1532" s="806" t="s">
        <v>3156</v>
      </c>
      <c r="G1532" s="1400"/>
      <c r="H1532" s="1547"/>
      <c r="I1532" s="802"/>
      <c r="J1532" s="815"/>
      <c r="K1532" s="815"/>
      <c r="L1532" s="802"/>
      <c r="M1532" s="802"/>
      <c r="N1532" s="1"/>
      <c r="O1532" s="12"/>
    </row>
    <row r="1533" spans="1:15" ht="27.75" customHeight="1" x14ac:dyDescent="0.2">
      <c r="A1533" s="1547"/>
      <c r="B1533" s="1544"/>
      <c r="C1533" s="1427"/>
      <c r="D1533" s="1400"/>
      <c r="E1533" s="1408"/>
      <c r="F1533" s="806" t="s">
        <v>3157</v>
      </c>
      <c r="G1533" s="1400"/>
      <c r="H1533" s="1542"/>
      <c r="I1533" s="802"/>
      <c r="J1533" s="815"/>
      <c r="K1533" s="815"/>
      <c r="L1533" s="802"/>
      <c r="M1533" s="802"/>
      <c r="N1533" s="1"/>
      <c r="O1533" s="12"/>
    </row>
    <row r="1534" spans="1:15" ht="27.75" customHeight="1" x14ac:dyDescent="0.2">
      <c r="A1534" s="1547"/>
      <c r="B1534" s="1561" t="s">
        <v>3158</v>
      </c>
      <c r="C1534" s="1567" t="s">
        <v>3159</v>
      </c>
      <c r="D1534" s="1539" t="s">
        <v>46</v>
      </c>
      <c r="E1534" s="1539" t="s">
        <v>3160</v>
      </c>
      <c r="F1534" s="198" t="s">
        <v>3161</v>
      </c>
      <c r="G1534" s="106" t="s">
        <v>1297</v>
      </c>
      <c r="H1534" s="1624" t="s">
        <v>3162</v>
      </c>
      <c r="I1534" s="802"/>
      <c r="J1534" s="815"/>
      <c r="K1534" s="815"/>
      <c r="L1534" s="802"/>
      <c r="M1534" s="802"/>
      <c r="N1534" s="1"/>
      <c r="O1534" s="12"/>
    </row>
    <row r="1535" spans="1:15" ht="27.75" customHeight="1" x14ac:dyDescent="0.2">
      <c r="A1535" s="1547"/>
      <c r="B1535" s="1621"/>
      <c r="C1535" s="1622"/>
      <c r="D1535" s="1623"/>
      <c r="E1535" s="1623"/>
      <c r="F1535" s="198" t="s">
        <v>3163</v>
      </c>
      <c r="G1535" s="106" t="s">
        <v>1111</v>
      </c>
      <c r="H1535" s="1625"/>
      <c r="I1535" s="802"/>
      <c r="J1535" s="815"/>
      <c r="K1535" s="815"/>
      <c r="L1535" s="802"/>
      <c r="M1535" s="802"/>
      <c r="N1535" s="1"/>
      <c r="O1535" s="12"/>
    </row>
    <row r="1536" spans="1:15" ht="27.75" customHeight="1" x14ac:dyDescent="0.2">
      <c r="A1536" s="1547"/>
      <c r="B1536" s="1426" t="s">
        <v>3164</v>
      </c>
      <c r="C1536" s="1427" t="s">
        <v>3165</v>
      </c>
      <c r="D1536" s="1408" t="s">
        <v>46</v>
      </c>
      <c r="E1536" s="1408" t="s">
        <v>3166</v>
      </c>
      <c r="F1536" s="834" t="s">
        <v>3167</v>
      </c>
      <c r="G1536" s="891" t="s">
        <v>3168</v>
      </c>
      <c r="H1536" s="806" t="s">
        <v>3169</v>
      </c>
      <c r="I1536" s="802">
        <v>2018</v>
      </c>
      <c r="J1536" s="815"/>
      <c r="K1536" s="815"/>
      <c r="L1536" s="802"/>
      <c r="M1536" s="802"/>
      <c r="N1536" s="1"/>
      <c r="O1536" s="12"/>
    </row>
    <row r="1537" spans="1:17" ht="27.75" customHeight="1" x14ac:dyDescent="0.2">
      <c r="A1537" s="1547"/>
      <c r="B1537" s="1426"/>
      <c r="C1537" s="1427"/>
      <c r="D1537" s="1408"/>
      <c r="E1537" s="1408"/>
      <c r="F1537" s="834" t="s">
        <v>3170</v>
      </c>
      <c r="G1537" s="891" t="s">
        <v>1199</v>
      </c>
      <c r="H1537" s="806" t="s">
        <v>3171</v>
      </c>
      <c r="I1537" s="802"/>
      <c r="J1537" s="815"/>
      <c r="K1537" s="815"/>
      <c r="L1537" s="802"/>
      <c r="M1537" s="802"/>
      <c r="N1537" s="1"/>
      <c r="O1537" s="12"/>
    </row>
    <row r="1538" spans="1:17" ht="27.75" customHeight="1" x14ac:dyDescent="0.2">
      <c r="A1538" s="1547"/>
      <c r="B1538" s="1426"/>
      <c r="C1538" s="1427"/>
      <c r="D1538" s="1408"/>
      <c r="E1538" s="1408"/>
      <c r="F1538" s="834" t="s">
        <v>3172</v>
      </c>
      <c r="G1538" s="891" t="s">
        <v>1111</v>
      </c>
      <c r="H1538" s="806" t="s">
        <v>1734</v>
      </c>
      <c r="I1538" s="802"/>
      <c r="J1538" s="815"/>
      <c r="K1538" s="815"/>
      <c r="L1538" s="802"/>
      <c r="M1538" s="802"/>
      <c r="N1538" s="1"/>
      <c r="O1538" s="12"/>
    </row>
    <row r="1539" spans="1:17" ht="27.75" customHeight="1" x14ac:dyDescent="0.2">
      <c r="A1539" s="1547"/>
      <c r="B1539" s="805" t="s">
        <v>3173</v>
      </c>
      <c r="C1539" s="10" t="s">
        <v>3174</v>
      </c>
      <c r="D1539" s="833" t="s">
        <v>46</v>
      </c>
      <c r="E1539" s="833" t="s">
        <v>56</v>
      </c>
      <c r="F1539" s="839" t="s">
        <v>1116</v>
      </c>
      <c r="G1539" s="801" t="s">
        <v>1224</v>
      </c>
      <c r="H1539" s="806" t="s">
        <v>2647</v>
      </c>
      <c r="I1539" s="802">
        <v>2018</v>
      </c>
      <c r="J1539" s="815"/>
      <c r="K1539" s="815"/>
      <c r="L1539" s="802"/>
      <c r="M1539" s="802"/>
      <c r="N1539" s="1"/>
      <c r="O1539" s="12"/>
    </row>
    <row r="1540" spans="1:17" ht="27.75" customHeight="1" x14ac:dyDescent="0.2">
      <c r="A1540" s="1547"/>
      <c r="B1540" s="805" t="s">
        <v>3175</v>
      </c>
      <c r="C1540" s="10" t="s">
        <v>3176</v>
      </c>
      <c r="D1540" s="881" t="s">
        <v>46</v>
      </c>
      <c r="E1540" s="882" t="s">
        <v>514</v>
      </c>
      <c r="F1540" s="806" t="s">
        <v>1540</v>
      </c>
      <c r="G1540" s="883" t="s">
        <v>1200</v>
      </c>
      <c r="H1540" s="806" t="s">
        <v>3177</v>
      </c>
      <c r="I1540" s="802"/>
      <c r="J1540" s="815"/>
      <c r="K1540" s="815"/>
      <c r="L1540" s="802"/>
      <c r="M1540" s="802"/>
      <c r="N1540" s="1"/>
      <c r="O1540" s="12"/>
    </row>
    <row r="1541" spans="1:17" ht="27.75" customHeight="1" x14ac:dyDescent="0.2">
      <c r="A1541" s="1547"/>
      <c r="B1541" s="805" t="s">
        <v>513</v>
      </c>
      <c r="C1541" s="10" t="s">
        <v>3178</v>
      </c>
      <c r="D1541" s="881" t="s">
        <v>46</v>
      </c>
      <c r="E1541" s="882" t="s">
        <v>514</v>
      </c>
      <c r="F1541" s="806" t="s">
        <v>1540</v>
      </c>
      <c r="G1541" s="883" t="s">
        <v>1200</v>
      </c>
      <c r="H1541" s="806" t="s">
        <v>3177</v>
      </c>
      <c r="I1541" s="802"/>
      <c r="J1541" s="815"/>
      <c r="K1541" s="815"/>
      <c r="L1541" s="802"/>
      <c r="M1541" s="802"/>
      <c r="N1541" s="1"/>
      <c r="O1541" s="12"/>
    </row>
    <row r="1542" spans="1:17" ht="27.75" customHeight="1" x14ac:dyDescent="0.2">
      <c r="A1542" s="1547"/>
      <c r="B1542" s="805" t="s">
        <v>3179</v>
      </c>
      <c r="C1542" s="10" t="s">
        <v>3180</v>
      </c>
      <c r="D1542" s="881" t="s">
        <v>46</v>
      </c>
      <c r="E1542" s="882" t="s">
        <v>339</v>
      </c>
      <c r="F1542" s="834" t="s">
        <v>3181</v>
      </c>
      <c r="G1542" s="891" t="s">
        <v>1111</v>
      </c>
      <c r="H1542" s="806" t="s">
        <v>1546</v>
      </c>
      <c r="I1542" s="802"/>
      <c r="J1542" s="815"/>
      <c r="K1542" s="815"/>
      <c r="L1542" s="802"/>
      <c r="M1542" s="802"/>
      <c r="N1542" s="1"/>
      <c r="O1542" s="12"/>
    </row>
    <row r="1543" spans="1:17" ht="27.75" customHeight="1" x14ac:dyDescent="0.2">
      <c r="A1543" s="1542"/>
      <c r="B1543" s="805" t="s">
        <v>3182</v>
      </c>
      <c r="C1543" s="10" t="s">
        <v>3183</v>
      </c>
      <c r="D1543" s="881" t="s">
        <v>46</v>
      </c>
      <c r="E1543" s="882" t="s">
        <v>339</v>
      </c>
      <c r="F1543" s="834" t="s">
        <v>3181</v>
      </c>
      <c r="G1543" s="891" t="s">
        <v>1111</v>
      </c>
      <c r="H1543" s="806" t="s">
        <v>1546</v>
      </c>
      <c r="I1543" s="802"/>
      <c r="J1543" s="815"/>
      <c r="K1543" s="815"/>
      <c r="L1543" s="802"/>
      <c r="M1543" s="802"/>
      <c r="N1543" s="1"/>
      <c r="O1543" s="12"/>
    </row>
    <row r="1544" spans="1:17" ht="38.25" customHeight="1" x14ac:dyDescent="0.2">
      <c r="A1544" s="1541" t="s">
        <v>102</v>
      </c>
      <c r="B1544" s="1427" t="s">
        <v>3184</v>
      </c>
      <c r="C1544" s="1427" t="s">
        <v>3185</v>
      </c>
      <c r="D1544" s="1514" t="s">
        <v>46</v>
      </c>
      <c r="E1544" s="1512" t="s">
        <v>32</v>
      </c>
      <c r="F1544" s="834" t="s">
        <v>3186</v>
      </c>
      <c r="G1544" s="835" t="s">
        <v>3187</v>
      </c>
      <c r="H1544" s="839" t="s">
        <v>3188</v>
      </c>
      <c r="I1544" s="802">
        <v>2018</v>
      </c>
      <c r="J1544" s="815">
        <v>2000</v>
      </c>
      <c r="K1544" s="815">
        <v>2750</v>
      </c>
      <c r="L1544" s="802"/>
      <c r="M1544" s="801"/>
      <c r="N1544" s="21" t="s">
        <v>2122</v>
      </c>
      <c r="O1544" s="834" t="s">
        <v>3189</v>
      </c>
      <c r="P1544" s="835" t="s">
        <v>2120</v>
      </c>
      <c r="Q1544" s="834" t="s">
        <v>3190</v>
      </c>
    </row>
    <row r="1545" spans="1:17" ht="26.25" customHeight="1" x14ac:dyDescent="0.2">
      <c r="A1545" s="1547"/>
      <c r="B1545" s="1427"/>
      <c r="C1545" s="1427"/>
      <c r="D1545" s="1514"/>
      <c r="E1545" s="1512"/>
      <c r="F1545" s="834" t="s">
        <v>3191</v>
      </c>
      <c r="G1545" s="835" t="s">
        <v>1262</v>
      </c>
      <c r="H1545" s="1541" t="s">
        <v>3192</v>
      </c>
      <c r="I1545" s="802"/>
      <c r="J1545" s="815"/>
      <c r="K1545" s="815"/>
      <c r="L1545" s="802"/>
      <c r="M1545" s="801"/>
      <c r="O1545" s="834" t="s">
        <v>2123</v>
      </c>
      <c r="P1545" s="835" t="s">
        <v>1239</v>
      </c>
      <c r="Q1545" s="834" t="s">
        <v>2124</v>
      </c>
    </row>
    <row r="1546" spans="1:17" ht="38.25" customHeight="1" x14ac:dyDescent="0.2">
      <c r="A1546" s="1547"/>
      <c r="B1546" s="1427"/>
      <c r="C1546" s="1427"/>
      <c r="D1546" s="1514"/>
      <c r="E1546" s="1512"/>
      <c r="F1546" s="834" t="s">
        <v>3193</v>
      </c>
      <c r="G1546" s="199" t="s">
        <v>1244</v>
      </c>
      <c r="H1546" s="1547"/>
      <c r="I1546" s="802"/>
      <c r="J1546" s="815"/>
      <c r="K1546" s="815"/>
      <c r="L1546" s="802"/>
      <c r="M1546" s="801"/>
      <c r="O1546" s="834" t="s">
        <v>3194</v>
      </c>
      <c r="P1546" s="835" t="s">
        <v>2496</v>
      </c>
      <c r="Q1546" s="834" t="s">
        <v>3195</v>
      </c>
    </row>
    <row r="1547" spans="1:17" ht="26.25" customHeight="1" x14ac:dyDescent="0.2">
      <c r="A1547" s="1547"/>
      <c r="B1547" s="1427"/>
      <c r="C1547" s="1427"/>
      <c r="D1547" s="1514"/>
      <c r="E1547" s="1512"/>
      <c r="F1547" s="834" t="s">
        <v>3196</v>
      </c>
      <c r="G1547" s="891" t="s">
        <v>3197</v>
      </c>
      <c r="H1547" s="1547"/>
      <c r="I1547" s="802"/>
      <c r="J1547" s="815"/>
      <c r="K1547" s="815"/>
      <c r="L1547" s="802"/>
      <c r="M1547" s="801"/>
      <c r="O1547" s="834" t="s">
        <v>3198</v>
      </c>
      <c r="P1547" s="835" t="s">
        <v>3199</v>
      </c>
      <c r="Q1547" s="834" t="s">
        <v>3200</v>
      </c>
    </row>
    <row r="1548" spans="1:17" ht="26.25" customHeight="1" x14ac:dyDescent="0.2">
      <c r="A1548" s="1547"/>
      <c r="B1548" s="1427"/>
      <c r="C1548" s="1427"/>
      <c r="D1548" s="1514"/>
      <c r="E1548" s="1512"/>
      <c r="F1548" s="834" t="s">
        <v>3201</v>
      </c>
      <c r="G1548" s="891" t="s">
        <v>1111</v>
      </c>
      <c r="H1548" s="1542"/>
      <c r="I1548" s="802"/>
      <c r="J1548" s="815"/>
      <c r="K1548" s="815"/>
      <c r="L1548" s="802"/>
      <c r="M1548" s="801"/>
      <c r="O1548" s="200"/>
      <c r="P1548" s="201"/>
      <c r="Q1548" s="200"/>
    </row>
    <row r="1549" spans="1:17" ht="31.5" customHeight="1" x14ac:dyDescent="0.2">
      <c r="A1549" s="1547"/>
      <c r="B1549" s="1427" t="s">
        <v>3202</v>
      </c>
      <c r="C1549" s="1427" t="s">
        <v>3203</v>
      </c>
      <c r="D1549" s="1514" t="s">
        <v>46</v>
      </c>
      <c r="E1549" s="1408" t="s">
        <v>32</v>
      </c>
      <c r="F1549" s="806" t="s">
        <v>3204</v>
      </c>
      <c r="G1549" s="802" t="s">
        <v>3168</v>
      </c>
      <c r="H1549" s="1427" t="s">
        <v>3205</v>
      </c>
      <c r="I1549" s="802"/>
      <c r="J1549" s="815">
        <v>300</v>
      </c>
      <c r="K1549" s="815"/>
      <c r="L1549" s="802"/>
      <c r="M1549" s="802"/>
      <c r="N1549" s="21" t="s">
        <v>2122</v>
      </c>
    </row>
    <row r="1550" spans="1:17" ht="26.25" customHeight="1" x14ac:dyDescent="0.2">
      <c r="A1550" s="1547"/>
      <c r="B1550" s="1427"/>
      <c r="C1550" s="1427"/>
      <c r="D1550" s="1514"/>
      <c r="E1550" s="1408"/>
      <c r="F1550" s="806" t="s">
        <v>3206</v>
      </c>
      <c r="G1550" s="802" t="s">
        <v>3207</v>
      </c>
      <c r="H1550" s="1427"/>
      <c r="I1550" s="802"/>
      <c r="J1550" s="815"/>
      <c r="K1550" s="815"/>
      <c r="L1550" s="802"/>
      <c r="M1550" s="802"/>
    </row>
    <row r="1551" spans="1:17" ht="22.5" customHeight="1" x14ac:dyDescent="0.2">
      <c r="A1551" s="1547"/>
      <c r="B1551" s="1427"/>
      <c r="C1551" s="1427"/>
      <c r="D1551" s="1514"/>
      <c r="E1551" s="1408"/>
      <c r="F1551" s="806" t="s">
        <v>3208</v>
      </c>
      <c r="G1551" s="802" t="s">
        <v>1145</v>
      </c>
      <c r="H1551" s="1427"/>
      <c r="I1551" s="802"/>
      <c r="J1551" s="815"/>
      <c r="K1551" s="815"/>
      <c r="L1551" s="802"/>
      <c r="M1551" s="802"/>
    </row>
    <row r="1552" spans="1:17" ht="37.5" customHeight="1" x14ac:dyDescent="0.2">
      <c r="A1552" s="1547"/>
      <c r="B1552" s="1427"/>
      <c r="C1552" s="1427"/>
      <c r="D1552" s="1514"/>
      <c r="E1552" s="1408"/>
      <c r="F1552" s="806" t="s">
        <v>3209</v>
      </c>
      <c r="G1552" s="802" t="s">
        <v>1257</v>
      </c>
      <c r="H1552" s="1427"/>
      <c r="I1552" s="802"/>
      <c r="J1552" s="815"/>
      <c r="K1552" s="815"/>
      <c r="L1552" s="802"/>
      <c r="M1552" s="802"/>
    </row>
    <row r="1553" spans="1:17" ht="37.5" customHeight="1" x14ac:dyDescent="0.2">
      <c r="A1553" s="1547"/>
      <c r="B1553" s="1427"/>
      <c r="C1553" s="1427"/>
      <c r="D1553" s="1514"/>
      <c r="E1553" s="1408"/>
      <c r="F1553" s="806" t="s">
        <v>3210</v>
      </c>
      <c r="G1553" s="802" t="s">
        <v>1200</v>
      </c>
      <c r="H1553" s="1427"/>
      <c r="I1553" s="802"/>
      <c r="J1553" s="815"/>
      <c r="K1553" s="815"/>
      <c r="L1553" s="802"/>
      <c r="M1553" s="802"/>
    </row>
    <row r="1554" spans="1:17" ht="47.25" customHeight="1" x14ac:dyDescent="0.2">
      <c r="A1554" s="1547"/>
      <c r="B1554" s="1427" t="s">
        <v>3211</v>
      </c>
      <c r="C1554" s="1427" t="s">
        <v>3212</v>
      </c>
      <c r="D1554" s="1514" t="s">
        <v>46</v>
      </c>
      <c r="E1554" s="1408" t="s">
        <v>32</v>
      </c>
      <c r="F1554" s="806" t="s">
        <v>3204</v>
      </c>
      <c r="G1554" s="802" t="s">
        <v>3168</v>
      </c>
      <c r="H1554" s="1427" t="s">
        <v>3213</v>
      </c>
      <c r="I1554" s="802"/>
      <c r="J1554" s="815">
        <v>400</v>
      </c>
      <c r="K1554" s="815"/>
      <c r="L1554" s="802"/>
      <c r="M1554" s="802"/>
      <c r="N1554" s="21" t="s">
        <v>2122</v>
      </c>
      <c r="O1554" s="12"/>
    </row>
    <row r="1555" spans="1:17" ht="29.25" customHeight="1" x14ac:dyDescent="0.2">
      <c r="A1555" s="1547"/>
      <c r="B1555" s="1427"/>
      <c r="C1555" s="1427"/>
      <c r="D1555" s="1514"/>
      <c r="E1555" s="1408"/>
      <c r="F1555" s="806" t="s">
        <v>3206</v>
      </c>
      <c r="G1555" s="802" t="s">
        <v>1256</v>
      </c>
      <c r="H1555" s="1427"/>
      <c r="I1555" s="802"/>
      <c r="J1555" s="815"/>
      <c r="K1555" s="815"/>
      <c r="L1555" s="802"/>
      <c r="M1555" s="802"/>
      <c r="O1555" s="12"/>
    </row>
    <row r="1556" spans="1:17" ht="29.25" customHeight="1" x14ac:dyDescent="0.2">
      <c r="A1556" s="1547"/>
      <c r="B1556" s="1427"/>
      <c r="C1556" s="1427"/>
      <c r="D1556" s="1514"/>
      <c r="E1556" s="1408"/>
      <c r="F1556" s="806" t="s">
        <v>3208</v>
      </c>
      <c r="G1556" s="802" t="s">
        <v>1145</v>
      </c>
      <c r="H1556" s="1427"/>
      <c r="I1556" s="802"/>
      <c r="J1556" s="815"/>
      <c r="K1556" s="815"/>
      <c r="L1556" s="802"/>
      <c r="M1556" s="802"/>
      <c r="O1556" s="12"/>
    </row>
    <row r="1557" spans="1:17" ht="29.25" customHeight="1" x14ac:dyDescent="0.2">
      <c r="A1557" s="1547"/>
      <c r="B1557" s="1427"/>
      <c r="C1557" s="1427"/>
      <c r="D1557" s="1514"/>
      <c r="E1557" s="1408"/>
      <c r="F1557" s="806" t="s">
        <v>3209</v>
      </c>
      <c r="G1557" s="802" t="s">
        <v>1257</v>
      </c>
      <c r="H1557" s="1427"/>
      <c r="I1557" s="802"/>
      <c r="J1557" s="815"/>
      <c r="K1557" s="815"/>
      <c r="L1557" s="802"/>
      <c r="M1557" s="802"/>
      <c r="O1557" s="12"/>
    </row>
    <row r="1558" spans="1:17" ht="35.25" customHeight="1" x14ac:dyDescent="0.2">
      <c r="A1558" s="1547"/>
      <c r="B1558" s="1427"/>
      <c r="C1558" s="1427"/>
      <c r="D1558" s="1514"/>
      <c r="E1558" s="1408"/>
      <c r="F1558" s="806" t="s">
        <v>3210</v>
      </c>
      <c r="G1558" s="802" t="s">
        <v>1200</v>
      </c>
      <c r="H1558" s="1427"/>
      <c r="I1558" s="802"/>
      <c r="J1558" s="815"/>
      <c r="K1558" s="815"/>
      <c r="L1558" s="802"/>
      <c r="M1558" s="802"/>
      <c r="O1558" s="12"/>
    </row>
    <row r="1559" spans="1:17" ht="27.75" customHeight="1" x14ac:dyDescent="0.2">
      <c r="A1559" s="1547"/>
      <c r="B1559" s="1427" t="s">
        <v>3214</v>
      </c>
      <c r="C1559" s="1427" t="s">
        <v>3215</v>
      </c>
      <c r="D1559" s="1514" t="s">
        <v>46</v>
      </c>
      <c r="E1559" s="1408" t="s">
        <v>32</v>
      </c>
      <c r="F1559" s="806" t="s">
        <v>3204</v>
      </c>
      <c r="G1559" s="802" t="s">
        <v>3168</v>
      </c>
      <c r="H1559" s="806" t="s">
        <v>3216</v>
      </c>
      <c r="I1559" s="802"/>
      <c r="J1559" s="815">
        <v>350</v>
      </c>
      <c r="K1559" s="815"/>
      <c r="L1559" s="802"/>
      <c r="M1559" s="802"/>
      <c r="N1559" s="21" t="s">
        <v>2122</v>
      </c>
      <c r="O1559" s="12"/>
    </row>
    <row r="1560" spans="1:17" ht="30" customHeight="1" x14ac:dyDescent="0.2">
      <c r="A1560" s="1547"/>
      <c r="B1560" s="1427"/>
      <c r="C1560" s="1427"/>
      <c r="D1560" s="1514"/>
      <c r="E1560" s="1408"/>
      <c r="F1560" s="806" t="s">
        <v>3206</v>
      </c>
      <c r="G1560" s="802" t="s">
        <v>3217</v>
      </c>
      <c r="H1560" s="806" t="s">
        <v>3218</v>
      </c>
      <c r="I1560" s="802"/>
      <c r="J1560" s="815"/>
      <c r="K1560" s="815"/>
      <c r="L1560" s="802"/>
      <c r="M1560" s="802"/>
      <c r="O1560" s="12"/>
    </row>
    <row r="1561" spans="1:17" ht="30" customHeight="1" x14ac:dyDescent="0.2">
      <c r="A1561" s="1547"/>
      <c r="B1561" s="1427"/>
      <c r="C1561" s="1427"/>
      <c r="D1561" s="1514"/>
      <c r="E1561" s="1408"/>
      <c r="F1561" s="806" t="s">
        <v>3208</v>
      </c>
      <c r="G1561" s="802" t="s">
        <v>1225</v>
      </c>
      <c r="H1561" s="806" t="s">
        <v>2124</v>
      </c>
      <c r="I1561" s="802"/>
      <c r="J1561" s="815"/>
      <c r="K1561" s="815"/>
      <c r="L1561" s="802"/>
      <c r="M1561" s="802"/>
      <c r="O1561" s="12"/>
    </row>
    <row r="1562" spans="1:17" ht="84.75" customHeight="1" x14ac:dyDescent="0.2">
      <c r="A1562" s="1547"/>
      <c r="B1562" s="1427"/>
      <c r="C1562" s="1427"/>
      <c r="D1562" s="1514"/>
      <c r="E1562" s="1408"/>
      <c r="F1562" s="806" t="s">
        <v>3209</v>
      </c>
      <c r="G1562" s="802" t="s">
        <v>2496</v>
      </c>
      <c r="H1562" s="806" t="s">
        <v>3219</v>
      </c>
      <c r="I1562" s="802"/>
      <c r="J1562" s="815"/>
      <c r="K1562" s="815"/>
      <c r="L1562" s="802"/>
      <c r="M1562" s="802"/>
      <c r="O1562" s="12"/>
    </row>
    <row r="1563" spans="1:17" ht="33.75" customHeight="1" x14ac:dyDescent="0.2">
      <c r="A1563" s="1547"/>
      <c r="B1563" s="1427"/>
      <c r="C1563" s="1427"/>
      <c r="D1563" s="1514"/>
      <c r="E1563" s="1408"/>
      <c r="F1563" s="806" t="s">
        <v>3210</v>
      </c>
      <c r="G1563" s="802" t="s">
        <v>1200</v>
      </c>
      <c r="H1563" s="806" t="s">
        <v>1734</v>
      </c>
      <c r="I1563" s="802"/>
      <c r="J1563" s="815"/>
      <c r="K1563" s="815"/>
      <c r="L1563" s="802"/>
      <c r="M1563" s="802"/>
      <c r="O1563" s="12"/>
    </row>
    <row r="1564" spans="1:17" ht="26.25" customHeight="1" x14ac:dyDescent="0.2">
      <c r="A1564" s="1547"/>
      <c r="B1564" s="806" t="s">
        <v>3220</v>
      </c>
      <c r="C1564" s="806" t="s">
        <v>3221</v>
      </c>
      <c r="D1564" s="801" t="s">
        <v>44</v>
      </c>
      <c r="E1564" s="802" t="s">
        <v>22</v>
      </c>
      <c r="F1564" s="806" t="s">
        <v>2484</v>
      </c>
      <c r="G1564" s="801" t="s">
        <v>1200</v>
      </c>
      <c r="H1564" s="806" t="s">
        <v>1475</v>
      </c>
      <c r="I1564" s="802"/>
      <c r="J1564" s="43">
        <v>100</v>
      </c>
      <c r="K1564" s="43">
        <v>10100</v>
      </c>
      <c r="L1564" s="75"/>
      <c r="M1564" s="802"/>
      <c r="N1564" s="1" t="s">
        <v>1842</v>
      </c>
      <c r="O1564" s="12"/>
    </row>
    <row r="1565" spans="1:17" ht="36" customHeight="1" x14ac:dyDescent="0.2">
      <c r="A1565" s="1547"/>
      <c r="B1565" s="1427" t="s">
        <v>1248</v>
      </c>
      <c r="C1565" s="1427" t="s">
        <v>3222</v>
      </c>
      <c r="D1565" s="1514" t="s">
        <v>46</v>
      </c>
      <c r="E1565" s="1408" t="s">
        <v>32</v>
      </c>
      <c r="F1565" s="834" t="s">
        <v>3186</v>
      </c>
      <c r="G1565" s="835" t="s">
        <v>3223</v>
      </c>
      <c r="H1565" s="839" t="s">
        <v>3224</v>
      </c>
      <c r="I1565" s="802">
        <v>2018</v>
      </c>
      <c r="J1565" s="815">
        <v>1000</v>
      </c>
      <c r="K1565" s="43"/>
      <c r="L1565" s="802"/>
      <c r="M1565" s="815">
        <v>1000</v>
      </c>
      <c r="N1565" s="1" t="s">
        <v>2122</v>
      </c>
      <c r="O1565" s="806" t="s">
        <v>3189</v>
      </c>
      <c r="P1565" s="802" t="s">
        <v>2120</v>
      </c>
      <c r="Q1565" s="834" t="s">
        <v>3225</v>
      </c>
    </row>
    <row r="1566" spans="1:17" ht="24" customHeight="1" x14ac:dyDescent="0.2">
      <c r="A1566" s="1547"/>
      <c r="B1566" s="1427"/>
      <c r="C1566" s="1427"/>
      <c r="D1566" s="1514"/>
      <c r="E1566" s="1408"/>
      <c r="F1566" s="834" t="s">
        <v>3191</v>
      </c>
      <c r="G1566" s="835" t="s">
        <v>1165</v>
      </c>
      <c r="H1566" s="839" t="s">
        <v>3226</v>
      </c>
      <c r="I1566" s="802"/>
      <c r="J1566" s="815"/>
      <c r="K1566" s="43"/>
      <c r="L1566" s="802"/>
      <c r="M1566" s="815"/>
      <c r="N1566" s="1"/>
      <c r="O1566" s="806" t="s">
        <v>2123</v>
      </c>
      <c r="P1566" s="802" t="s">
        <v>1239</v>
      </c>
      <c r="Q1566" s="834" t="s">
        <v>2124</v>
      </c>
    </row>
    <row r="1567" spans="1:17" ht="23.25" customHeight="1" x14ac:dyDescent="0.2">
      <c r="A1567" s="1547"/>
      <c r="B1567" s="1427"/>
      <c r="C1567" s="1427"/>
      <c r="D1567" s="1514"/>
      <c r="E1567" s="1408"/>
      <c r="F1567" s="834" t="s">
        <v>3193</v>
      </c>
      <c r="G1567" s="199" t="s">
        <v>1260</v>
      </c>
      <c r="H1567" s="839" t="s">
        <v>3227</v>
      </c>
      <c r="I1567" s="802"/>
      <c r="J1567" s="815"/>
      <c r="K1567" s="43"/>
      <c r="L1567" s="802"/>
      <c r="M1567" s="815"/>
      <c r="N1567" s="1"/>
      <c r="O1567" s="806" t="s">
        <v>3228</v>
      </c>
      <c r="P1567" s="802" t="s">
        <v>3229</v>
      </c>
      <c r="Q1567" s="834" t="s">
        <v>3230</v>
      </c>
    </row>
    <row r="1568" spans="1:17" ht="20.25" customHeight="1" x14ac:dyDescent="0.2">
      <c r="A1568" s="1547"/>
      <c r="B1568" s="1427"/>
      <c r="C1568" s="1427"/>
      <c r="D1568" s="1514"/>
      <c r="E1568" s="1408"/>
      <c r="F1568" s="834" t="s">
        <v>3196</v>
      </c>
      <c r="G1568" s="891" t="s">
        <v>3231</v>
      </c>
      <c r="H1568" s="839" t="s">
        <v>3232</v>
      </c>
      <c r="I1568" s="802"/>
      <c r="J1568" s="815"/>
      <c r="K1568" s="43"/>
      <c r="L1568" s="802"/>
      <c r="M1568" s="815"/>
      <c r="N1568" s="1"/>
      <c r="O1568" s="806" t="s">
        <v>3233</v>
      </c>
      <c r="P1568" s="802" t="s">
        <v>1200</v>
      </c>
      <c r="Q1568" s="834" t="s">
        <v>3234</v>
      </c>
    </row>
    <row r="1569" spans="1:17" ht="30" customHeight="1" x14ac:dyDescent="0.2">
      <c r="A1569" s="1547"/>
      <c r="B1569" s="1427"/>
      <c r="C1569" s="1427"/>
      <c r="D1569" s="1514"/>
      <c r="E1569" s="1408"/>
      <c r="F1569" s="834" t="s">
        <v>3201</v>
      </c>
      <c r="G1569" s="891" t="s">
        <v>1111</v>
      </c>
      <c r="H1569" s="839" t="s">
        <v>3235</v>
      </c>
      <c r="I1569" s="802"/>
      <c r="J1569" s="815"/>
      <c r="K1569" s="43"/>
      <c r="L1569" s="802"/>
      <c r="M1569" s="815"/>
      <c r="N1569" s="1"/>
      <c r="O1569" s="849"/>
      <c r="P1569" s="847"/>
      <c r="Q1569" s="879"/>
    </row>
    <row r="1570" spans="1:17" ht="23.25" customHeight="1" x14ac:dyDescent="0.2">
      <c r="A1570" s="1547"/>
      <c r="B1570" s="1427" t="s">
        <v>242</v>
      </c>
      <c r="C1570" s="1627" t="s">
        <v>3236</v>
      </c>
      <c r="D1570" s="1400" t="s">
        <v>17</v>
      </c>
      <c r="E1570" s="1408" t="s">
        <v>22</v>
      </c>
      <c r="F1570" s="806" t="s">
        <v>1839</v>
      </c>
      <c r="G1570" s="801" t="s">
        <v>3237</v>
      </c>
      <c r="H1570" s="839" t="s">
        <v>3238</v>
      </c>
      <c r="I1570" s="802">
        <v>2018</v>
      </c>
      <c r="J1570" s="43">
        <v>550</v>
      </c>
      <c r="K1570" s="43"/>
      <c r="L1570" s="802"/>
      <c r="M1570" s="802"/>
      <c r="N1570" s="1" t="s">
        <v>1842</v>
      </c>
      <c r="O1570" s="849" t="s">
        <v>3239</v>
      </c>
      <c r="P1570" s="851" t="s">
        <v>2994</v>
      </c>
      <c r="Q1570" s="1541" t="s">
        <v>3240</v>
      </c>
    </row>
    <row r="1571" spans="1:17" ht="23.25" customHeight="1" x14ac:dyDescent="0.2">
      <c r="A1571" s="1547"/>
      <c r="B1571" s="1427"/>
      <c r="C1571" s="1627"/>
      <c r="D1571" s="1400"/>
      <c r="E1571" s="1408"/>
      <c r="F1571" s="806" t="s">
        <v>3241</v>
      </c>
      <c r="G1571" s="801" t="s">
        <v>1840</v>
      </c>
      <c r="H1571" s="839" t="s">
        <v>1847</v>
      </c>
      <c r="I1571" s="802"/>
      <c r="J1571" s="43"/>
      <c r="K1571" s="43"/>
      <c r="L1571" s="802"/>
      <c r="M1571" s="802"/>
      <c r="N1571" s="1"/>
      <c r="O1571" s="849" t="s">
        <v>1117</v>
      </c>
      <c r="P1571" s="851" t="s">
        <v>1200</v>
      </c>
      <c r="Q1571" s="1542"/>
    </row>
    <row r="1572" spans="1:17" ht="23.25" customHeight="1" x14ac:dyDescent="0.2">
      <c r="A1572" s="1547"/>
      <c r="B1572" s="1427"/>
      <c r="C1572" s="1627"/>
      <c r="D1572" s="1400"/>
      <c r="E1572" s="1408"/>
      <c r="F1572" s="806" t="s">
        <v>1468</v>
      </c>
      <c r="G1572" s="801" t="s">
        <v>1829</v>
      </c>
      <c r="H1572" s="839" t="s">
        <v>3242</v>
      </c>
      <c r="I1572" s="802"/>
      <c r="J1572" s="43"/>
      <c r="K1572" s="43"/>
      <c r="L1572" s="802"/>
      <c r="M1572" s="802"/>
      <c r="N1572" s="1"/>
      <c r="O1572" s="830"/>
      <c r="P1572" s="844"/>
      <c r="Q1572" s="830"/>
    </row>
    <row r="1573" spans="1:17" ht="69" customHeight="1" x14ac:dyDescent="0.2">
      <c r="A1573" s="1547"/>
      <c r="B1573" s="1427" t="s">
        <v>3243</v>
      </c>
      <c r="C1573" s="1427" t="s">
        <v>3244</v>
      </c>
      <c r="D1573" s="1514" t="s">
        <v>46</v>
      </c>
      <c r="E1573" s="1512" t="s">
        <v>32</v>
      </c>
      <c r="F1573" s="834" t="s">
        <v>3245</v>
      </c>
      <c r="G1573" s="833" t="s">
        <v>3246</v>
      </c>
      <c r="H1573" s="834" t="s">
        <v>3247</v>
      </c>
      <c r="I1573" s="833"/>
      <c r="J1573" s="815">
        <f>10950-1700</f>
        <v>9250</v>
      </c>
      <c r="K1573" s="43">
        <v>9050</v>
      </c>
      <c r="L1573" s="802"/>
      <c r="M1573" s="802"/>
      <c r="N1573" s="1" t="s">
        <v>2122</v>
      </c>
      <c r="O1573" s="12"/>
    </row>
    <row r="1574" spans="1:17" ht="37.5" customHeight="1" x14ac:dyDescent="0.2">
      <c r="A1574" s="1547"/>
      <c r="B1574" s="1427"/>
      <c r="C1574" s="1427"/>
      <c r="D1574" s="1514"/>
      <c r="E1574" s="1512"/>
      <c r="F1574" s="834" t="s">
        <v>3248</v>
      </c>
      <c r="G1574" s="833" t="s">
        <v>2120</v>
      </c>
      <c r="H1574" s="834" t="s">
        <v>3249</v>
      </c>
      <c r="I1574" s="833"/>
      <c r="J1574" s="815"/>
      <c r="K1574" s="43"/>
      <c r="L1574" s="802"/>
      <c r="M1574" s="802"/>
      <c r="N1574" s="1"/>
      <c r="O1574" s="12"/>
    </row>
    <row r="1575" spans="1:17" ht="20.25" customHeight="1" x14ac:dyDescent="0.2">
      <c r="A1575" s="1547"/>
      <c r="B1575" s="1427" t="s">
        <v>3250</v>
      </c>
      <c r="C1575" s="1427" t="s">
        <v>3251</v>
      </c>
      <c r="D1575" s="1400" t="s">
        <v>28</v>
      </c>
      <c r="E1575" s="1408" t="s">
        <v>57</v>
      </c>
      <c r="F1575" s="806" t="s">
        <v>1116</v>
      </c>
      <c r="G1575" s="1400" t="s">
        <v>1111</v>
      </c>
      <c r="H1575" s="1626" t="s">
        <v>1546</v>
      </c>
      <c r="I1575" s="202"/>
      <c r="J1575" s="815"/>
      <c r="K1575" s="43"/>
      <c r="L1575" s="802"/>
      <c r="M1575" s="802"/>
      <c r="N1575" s="1"/>
      <c r="O1575" s="12"/>
    </row>
    <row r="1576" spans="1:17" ht="20.25" customHeight="1" x14ac:dyDescent="0.2">
      <c r="A1576" s="1547"/>
      <c r="B1576" s="1427"/>
      <c r="C1576" s="1427"/>
      <c r="D1576" s="1400"/>
      <c r="E1576" s="1408"/>
      <c r="F1576" s="806" t="s">
        <v>1117</v>
      </c>
      <c r="G1576" s="1400"/>
      <c r="H1576" s="1626"/>
      <c r="I1576" s="202"/>
      <c r="J1576" s="815"/>
      <c r="K1576" s="43"/>
      <c r="L1576" s="802"/>
      <c r="M1576" s="802"/>
      <c r="N1576" s="1"/>
      <c r="O1576" s="12"/>
    </row>
    <row r="1577" spans="1:17" ht="37.5" customHeight="1" x14ac:dyDescent="0.2">
      <c r="A1577" s="1547"/>
      <c r="B1577" s="1426" t="s">
        <v>3252</v>
      </c>
      <c r="C1577" s="1426" t="s">
        <v>3253</v>
      </c>
      <c r="D1577" s="1400" t="s">
        <v>1277</v>
      </c>
      <c r="E1577" s="1408" t="s">
        <v>339</v>
      </c>
      <c r="F1577" s="834" t="s">
        <v>3254</v>
      </c>
      <c r="G1577" s="833" t="s">
        <v>3255</v>
      </c>
      <c r="H1577" s="834" t="s">
        <v>3256</v>
      </c>
      <c r="I1577" s="833"/>
      <c r="J1577" s="815"/>
      <c r="K1577" s="43"/>
      <c r="L1577" s="802"/>
      <c r="M1577" s="802"/>
      <c r="N1577" s="1"/>
      <c r="O1577" s="12"/>
    </row>
    <row r="1578" spans="1:17" ht="37.5" customHeight="1" x14ac:dyDescent="0.2">
      <c r="A1578" s="1547"/>
      <c r="B1578" s="1426"/>
      <c r="C1578" s="1426"/>
      <c r="D1578" s="1400"/>
      <c r="E1578" s="1408"/>
      <c r="F1578" s="834" t="s">
        <v>3257</v>
      </c>
      <c r="G1578" s="833" t="s">
        <v>1200</v>
      </c>
      <c r="H1578" s="834" t="s">
        <v>2136</v>
      </c>
      <c r="I1578" s="833"/>
      <c r="J1578" s="815"/>
      <c r="K1578" s="43"/>
      <c r="L1578" s="802"/>
      <c r="M1578" s="802"/>
      <c r="N1578" s="1"/>
      <c r="O1578" s="12"/>
    </row>
    <row r="1579" spans="1:17" ht="27.75" customHeight="1" x14ac:dyDescent="0.2">
      <c r="A1579" s="1547"/>
      <c r="B1579" s="1426" t="s">
        <v>3258</v>
      </c>
      <c r="C1579" s="1427" t="s">
        <v>3259</v>
      </c>
      <c r="D1579" s="1400" t="s">
        <v>46</v>
      </c>
      <c r="E1579" s="1408" t="s">
        <v>339</v>
      </c>
      <c r="F1579" s="806" t="s">
        <v>3204</v>
      </c>
      <c r="G1579" s="1408" t="s">
        <v>1227</v>
      </c>
      <c r="H1579" s="1513" t="s">
        <v>3260</v>
      </c>
      <c r="I1579" s="833"/>
      <c r="J1579" s="815"/>
      <c r="K1579" s="43"/>
      <c r="L1579" s="802"/>
      <c r="M1579" s="802"/>
      <c r="N1579" s="1"/>
      <c r="O1579" s="12"/>
    </row>
    <row r="1580" spans="1:17" ht="30.75" customHeight="1" x14ac:dyDescent="0.2">
      <c r="A1580" s="1547"/>
      <c r="B1580" s="1426"/>
      <c r="C1580" s="1427"/>
      <c r="D1580" s="1400"/>
      <c r="E1580" s="1408"/>
      <c r="F1580" s="806" t="s">
        <v>3206</v>
      </c>
      <c r="G1580" s="1408"/>
      <c r="H1580" s="1513"/>
      <c r="I1580" s="833"/>
      <c r="J1580" s="815"/>
      <c r="K1580" s="43"/>
      <c r="L1580" s="802"/>
      <c r="M1580" s="802"/>
      <c r="N1580" s="1"/>
      <c r="O1580" s="12"/>
    </row>
    <row r="1581" spans="1:17" ht="21" customHeight="1" x14ac:dyDescent="0.2">
      <c r="A1581" s="1547"/>
      <c r="B1581" s="1426"/>
      <c r="C1581" s="1427"/>
      <c r="D1581" s="1400"/>
      <c r="E1581" s="1408"/>
      <c r="F1581" s="806" t="s">
        <v>3208</v>
      </c>
      <c r="G1581" s="1408" t="s">
        <v>1200</v>
      </c>
      <c r="H1581" s="1513"/>
      <c r="I1581" s="833"/>
      <c r="J1581" s="815"/>
      <c r="K1581" s="43"/>
      <c r="L1581" s="802"/>
      <c r="M1581" s="802"/>
      <c r="N1581" s="1"/>
      <c r="O1581" s="12"/>
    </row>
    <row r="1582" spans="1:17" ht="32.25" customHeight="1" x14ac:dyDescent="0.2">
      <c r="A1582" s="1547"/>
      <c r="B1582" s="1426"/>
      <c r="C1582" s="1427"/>
      <c r="D1582" s="1400"/>
      <c r="E1582" s="1408"/>
      <c r="F1582" s="806" t="s">
        <v>3209</v>
      </c>
      <c r="G1582" s="1408"/>
      <c r="H1582" s="1513"/>
      <c r="I1582" s="833"/>
      <c r="J1582" s="815"/>
      <c r="K1582" s="43"/>
      <c r="L1582" s="802"/>
      <c r="M1582" s="802"/>
      <c r="N1582" s="1"/>
      <c r="O1582" s="12"/>
    </row>
    <row r="1583" spans="1:17" ht="31.5" customHeight="1" x14ac:dyDescent="0.2">
      <c r="A1583" s="1547"/>
      <c r="B1583" s="1426"/>
      <c r="C1583" s="1427"/>
      <c r="D1583" s="1400"/>
      <c r="E1583" s="1408"/>
      <c r="F1583" s="806" t="s">
        <v>3210</v>
      </c>
      <c r="G1583" s="1408"/>
      <c r="H1583" s="1513"/>
      <c r="I1583" s="833"/>
      <c r="J1583" s="815"/>
      <c r="K1583" s="43"/>
      <c r="L1583" s="802"/>
      <c r="M1583" s="802"/>
      <c r="N1583" s="1"/>
      <c r="O1583" s="12"/>
    </row>
    <row r="1584" spans="1:17" ht="24" customHeight="1" x14ac:dyDescent="0.2">
      <c r="A1584" s="1547"/>
      <c r="B1584" s="1426" t="s">
        <v>3261</v>
      </c>
      <c r="C1584" s="1427" t="s">
        <v>3262</v>
      </c>
      <c r="D1584" s="1400" t="s">
        <v>46</v>
      </c>
      <c r="E1584" s="1408" t="s">
        <v>339</v>
      </c>
      <c r="F1584" s="806" t="s">
        <v>3137</v>
      </c>
      <c r="G1584" s="1408" t="s">
        <v>1200</v>
      </c>
      <c r="H1584" s="1513" t="s">
        <v>3263</v>
      </c>
      <c r="I1584" s="833"/>
      <c r="J1584" s="815"/>
      <c r="K1584" s="43"/>
      <c r="L1584" s="802"/>
      <c r="M1584" s="802"/>
      <c r="N1584" s="1"/>
      <c r="O1584" s="12"/>
    </row>
    <row r="1585" spans="1:15" ht="23.25" customHeight="1" x14ac:dyDescent="0.2">
      <c r="A1585" s="1547"/>
      <c r="B1585" s="1426"/>
      <c r="C1585" s="1427"/>
      <c r="D1585" s="1400"/>
      <c r="E1585" s="1408"/>
      <c r="F1585" s="806" t="s">
        <v>3139</v>
      </c>
      <c r="G1585" s="1408"/>
      <c r="H1585" s="1513"/>
      <c r="I1585" s="833"/>
      <c r="J1585" s="815"/>
      <c r="K1585" s="43"/>
      <c r="L1585" s="802"/>
      <c r="M1585" s="802"/>
      <c r="N1585" s="1"/>
      <c r="O1585" s="12"/>
    </row>
    <row r="1586" spans="1:15" ht="41.25" customHeight="1" x14ac:dyDescent="0.2">
      <c r="A1586" s="1547"/>
      <c r="B1586" s="1426" t="s">
        <v>1251</v>
      </c>
      <c r="C1586" s="1630" t="s">
        <v>3264</v>
      </c>
      <c r="D1586" s="1408" t="s">
        <v>46</v>
      </c>
      <c r="E1586" s="1408" t="s">
        <v>339</v>
      </c>
      <c r="F1586" s="834" t="s">
        <v>3167</v>
      </c>
      <c r="G1586" s="891" t="s">
        <v>3030</v>
      </c>
      <c r="H1586" s="834" t="s">
        <v>3265</v>
      </c>
      <c r="I1586" s="833">
        <v>2018</v>
      </c>
      <c r="J1586" s="815"/>
      <c r="K1586" s="43"/>
      <c r="L1586" s="802"/>
      <c r="M1586" s="802"/>
      <c r="N1586" s="1"/>
      <c r="O1586" s="12"/>
    </row>
    <row r="1587" spans="1:15" ht="23.25" customHeight="1" x14ac:dyDescent="0.2">
      <c r="A1587" s="1547"/>
      <c r="B1587" s="1426"/>
      <c r="C1587" s="1630"/>
      <c r="D1587" s="1408"/>
      <c r="E1587" s="1408"/>
      <c r="F1587" s="834" t="s">
        <v>3191</v>
      </c>
      <c r="G1587" s="891" t="s">
        <v>1244</v>
      </c>
      <c r="H1587" s="834" t="s">
        <v>3226</v>
      </c>
      <c r="I1587" s="833"/>
      <c r="J1587" s="815"/>
      <c r="K1587" s="43"/>
      <c r="L1587" s="802"/>
      <c r="M1587" s="802"/>
      <c r="N1587" s="1"/>
      <c r="O1587" s="12"/>
    </row>
    <row r="1588" spans="1:15" ht="23.25" customHeight="1" x14ac:dyDescent="0.2">
      <c r="A1588" s="1547"/>
      <c r="B1588" s="1426"/>
      <c r="C1588" s="1630"/>
      <c r="D1588" s="1408"/>
      <c r="E1588" s="1408"/>
      <c r="F1588" s="834" t="s">
        <v>3193</v>
      </c>
      <c r="G1588" s="891" t="s">
        <v>3197</v>
      </c>
      <c r="H1588" s="834" t="s">
        <v>3227</v>
      </c>
      <c r="I1588" s="833"/>
      <c r="J1588" s="815"/>
      <c r="K1588" s="43"/>
      <c r="L1588" s="802"/>
      <c r="M1588" s="802"/>
      <c r="N1588" s="1"/>
      <c r="O1588" s="12"/>
    </row>
    <row r="1589" spans="1:15" ht="23.25" customHeight="1" x14ac:dyDescent="0.2">
      <c r="A1589" s="1547"/>
      <c r="B1589" s="1426"/>
      <c r="C1589" s="1630"/>
      <c r="D1589" s="1408"/>
      <c r="E1589" s="1408"/>
      <c r="F1589" s="834" t="s">
        <v>3266</v>
      </c>
      <c r="G1589" s="891" t="s">
        <v>3052</v>
      </c>
      <c r="H1589" s="834" t="s">
        <v>3267</v>
      </c>
      <c r="I1589" s="833"/>
      <c r="J1589" s="815"/>
      <c r="K1589" s="43"/>
      <c r="L1589" s="802"/>
      <c r="M1589" s="802"/>
      <c r="N1589" s="1"/>
      <c r="O1589" s="12"/>
    </row>
    <row r="1590" spans="1:15" ht="23.25" customHeight="1" x14ac:dyDescent="0.2">
      <c r="A1590" s="1547"/>
      <c r="B1590" s="1426"/>
      <c r="C1590" s="1630"/>
      <c r="D1590" s="1408"/>
      <c r="E1590" s="1408"/>
      <c r="F1590" s="834" t="s">
        <v>3201</v>
      </c>
      <c r="G1590" s="891" t="s">
        <v>1111</v>
      </c>
      <c r="H1590" s="834" t="s">
        <v>3268</v>
      </c>
      <c r="I1590" s="833"/>
      <c r="J1590" s="815"/>
      <c r="K1590" s="43"/>
      <c r="L1590" s="802"/>
      <c r="M1590" s="802"/>
      <c r="N1590" s="1"/>
      <c r="O1590" s="12"/>
    </row>
    <row r="1591" spans="1:15" ht="39" customHeight="1" x14ac:dyDescent="0.2">
      <c r="A1591" s="1547"/>
      <c r="B1591" s="1426" t="s">
        <v>1254</v>
      </c>
      <c r="C1591" s="1427" t="s">
        <v>3269</v>
      </c>
      <c r="D1591" s="1514" t="s">
        <v>46</v>
      </c>
      <c r="E1591" s="1512" t="s">
        <v>32</v>
      </c>
      <c r="F1591" s="834" t="s">
        <v>3167</v>
      </c>
      <c r="G1591" s="891" t="s">
        <v>3168</v>
      </c>
      <c r="H1591" s="834" t="s">
        <v>3270</v>
      </c>
      <c r="I1591" s="833">
        <v>2018</v>
      </c>
      <c r="J1591" s="815"/>
      <c r="K1591" s="43"/>
      <c r="L1591" s="802"/>
      <c r="M1591" s="802"/>
      <c r="N1591" s="1"/>
      <c r="O1591" s="12"/>
    </row>
    <row r="1592" spans="1:15" ht="30.75" customHeight="1" x14ac:dyDescent="0.2">
      <c r="A1592" s="1547"/>
      <c r="B1592" s="1426"/>
      <c r="C1592" s="1427"/>
      <c r="D1592" s="1514"/>
      <c r="E1592" s="1512"/>
      <c r="F1592" s="834" t="s">
        <v>3191</v>
      </c>
      <c r="G1592" s="891" t="s">
        <v>1262</v>
      </c>
      <c r="H1592" s="834" t="s">
        <v>3271</v>
      </c>
      <c r="I1592" s="833"/>
      <c r="J1592" s="815"/>
      <c r="K1592" s="43"/>
      <c r="L1592" s="802"/>
      <c r="M1592" s="802"/>
      <c r="N1592" s="1"/>
      <c r="O1592" s="12"/>
    </row>
    <row r="1593" spans="1:15" ht="26.25" customHeight="1" x14ac:dyDescent="0.2">
      <c r="A1593" s="1547"/>
      <c r="B1593" s="1426"/>
      <c r="C1593" s="1427"/>
      <c r="D1593" s="1514"/>
      <c r="E1593" s="1512"/>
      <c r="F1593" s="834" t="s">
        <v>3193</v>
      </c>
      <c r="G1593" s="891" t="s">
        <v>1244</v>
      </c>
      <c r="H1593" s="836" t="s">
        <v>3272</v>
      </c>
      <c r="I1593" s="833"/>
      <c r="J1593" s="815"/>
      <c r="K1593" s="43"/>
      <c r="L1593" s="802"/>
      <c r="M1593" s="802"/>
      <c r="N1593" s="1"/>
      <c r="O1593" s="12"/>
    </row>
    <row r="1594" spans="1:15" ht="30.75" customHeight="1" x14ac:dyDescent="0.2">
      <c r="A1594" s="1547"/>
      <c r="B1594" s="1426"/>
      <c r="C1594" s="1427"/>
      <c r="D1594" s="1514"/>
      <c r="E1594" s="1512"/>
      <c r="F1594" s="834" t="s">
        <v>3266</v>
      </c>
      <c r="G1594" s="891" t="s">
        <v>3197</v>
      </c>
      <c r="H1594" s="836" t="s">
        <v>3273</v>
      </c>
      <c r="I1594" s="833"/>
      <c r="J1594" s="815"/>
      <c r="K1594" s="43"/>
      <c r="L1594" s="802"/>
      <c r="M1594" s="802"/>
      <c r="N1594" s="1"/>
      <c r="O1594" s="12"/>
    </row>
    <row r="1595" spans="1:15" ht="37.5" customHeight="1" x14ac:dyDescent="0.2">
      <c r="A1595" s="1547"/>
      <c r="B1595" s="1426"/>
      <c r="C1595" s="1427"/>
      <c r="D1595" s="1514"/>
      <c r="E1595" s="1512"/>
      <c r="F1595" s="834" t="s">
        <v>3201</v>
      </c>
      <c r="G1595" s="891" t="s">
        <v>1111</v>
      </c>
      <c r="H1595" s="836" t="s">
        <v>3274</v>
      </c>
      <c r="I1595" s="833"/>
      <c r="J1595" s="815"/>
      <c r="K1595" s="43"/>
      <c r="L1595" s="802"/>
      <c r="M1595" s="802"/>
      <c r="N1595" s="1"/>
      <c r="O1595" s="12"/>
    </row>
    <row r="1596" spans="1:15" ht="33" customHeight="1" x14ac:dyDescent="0.2">
      <c r="A1596" s="1547"/>
      <c r="B1596" s="1426" t="s">
        <v>3275</v>
      </c>
      <c r="C1596" s="1427" t="s">
        <v>3276</v>
      </c>
      <c r="D1596" s="1408" t="s">
        <v>46</v>
      </c>
      <c r="E1596" s="1408" t="s">
        <v>339</v>
      </c>
      <c r="F1596" s="834" t="s">
        <v>3167</v>
      </c>
      <c r="G1596" s="891" t="s">
        <v>1262</v>
      </c>
      <c r="H1596" s="1628" t="s">
        <v>3277</v>
      </c>
      <c r="I1596" s="833">
        <v>2018</v>
      </c>
      <c r="J1596" s="815"/>
      <c r="K1596" s="43"/>
      <c r="L1596" s="802"/>
      <c r="M1596" s="802"/>
      <c r="N1596" s="1"/>
      <c r="O1596" s="12"/>
    </row>
    <row r="1597" spans="1:15" ht="33" customHeight="1" x14ac:dyDescent="0.2">
      <c r="A1597" s="1547"/>
      <c r="B1597" s="1426"/>
      <c r="C1597" s="1427"/>
      <c r="D1597" s="1408"/>
      <c r="E1597" s="1408"/>
      <c r="F1597" s="834" t="s">
        <v>3191</v>
      </c>
      <c r="G1597" s="891" t="s">
        <v>1297</v>
      </c>
      <c r="H1597" s="1629"/>
      <c r="I1597" s="833"/>
      <c r="J1597" s="815"/>
      <c r="K1597" s="43"/>
      <c r="L1597" s="802"/>
      <c r="M1597" s="802"/>
      <c r="N1597" s="1"/>
      <c r="O1597" s="12"/>
    </row>
    <row r="1598" spans="1:15" ht="33" customHeight="1" x14ac:dyDescent="0.2">
      <c r="A1598" s="1547"/>
      <c r="B1598" s="1426"/>
      <c r="C1598" s="1427"/>
      <c r="D1598" s="1408"/>
      <c r="E1598" s="1408"/>
      <c r="F1598" s="834" t="s">
        <v>3193</v>
      </c>
      <c r="G1598" s="891" t="s">
        <v>1257</v>
      </c>
      <c r="H1598" s="1629"/>
      <c r="I1598" s="833"/>
      <c r="J1598" s="815"/>
      <c r="K1598" s="43"/>
      <c r="L1598" s="802"/>
      <c r="M1598" s="802"/>
      <c r="N1598" s="1"/>
      <c r="O1598" s="12"/>
    </row>
    <row r="1599" spans="1:15" ht="33" customHeight="1" x14ac:dyDescent="0.2">
      <c r="A1599" s="1547"/>
      <c r="B1599" s="1426"/>
      <c r="C1599" s="1427"/>
      <c r="D1599" s="1408"/>
      <c r="E1599" s="1408"/>
      <c r="F1599" s="834" t="s">
        <v>3266</v>
      </c>
      <c r="G1599" s="891" t="s">
        <v>1510</v>
      </c>
      <c r="H1599" s="1629"/>
      <c r="I1599" s="833"/>
      <c r="J1599" s="815"/>
      <c r="K1599" s="43"/>
      <c r="L1599" s="802"/>
      <c r="M1599" s="802"/>
      <c r="N1599" s="1"/>
      <c r="O1599" s="12"/>
    </row>
    <row r="1600" spans="1:15" ht="33" customHeight="1" x14ac:dyDescent="0.2">
      <c r="A1600" s="1547"/>
      <c r="B1600" s="1426"/>
      <c r="C1600" s="1427"/>
      <c r="D1600" s="1408"/>
      <c r="E1600" s="1408"/>
      <c r="F1600" s="834" t="s">
        <v>3201</v>
      </c>
      <c r="G1600" s="891" t="s">
        <v>1111</v>
      </c>
      <c r="H1600" s="1605"/>
      <c r="I1600" s="833"/>
      <c r="J1600" s="815"/>
      <c r="K1600" s="43"/>
      <c r="L1600" s="802"/>
      <c r="M1600" s="802"/>
      <c r="N1600" s="1"/>
      <c r="O1600" s="12"/>
    </row>
    <row r="1601" spans="1:15" ht="48.75" customHeight="1" x14ac:dyDescent="0.2">
      <c r="A1601" s="1547"/>
      <c r="B1601" s="1426" t="s">
        <v>3278</v>
      </c>
      <c r="C1601" s="1630" t="s">
        <v>3279</v>
      </c>
      <c r="D1601" s="1408" t="s">
        <v>46</v>
      </c>
      <c r="E1601" s="1408" t="s">
        <v>339</v>
      </c>
      <c r="F1601" s="66" t="s">
        <v>3280</v>
      </c>
      <c r="G1601" s="891" t="s">
        <v>1226</v>
      </c>
      <c r="H1601" s="1628" t="s">
        <v>3281</v>
      </c>
      <c r="I1601" s="833">
        <v>2018</v>
      </c>
      <c r="J1601" s="815"/>
      <c r="K1601" s="43"/>
      <c r="L1601" s="802"/>
      <c r="M1601" s="802"/>
      <c r="N1601" s="1"/>
      <c r="O1601" s="12"/>
    </row>
    <row r="1602" spans="1:15" ht="23.25" customHeight="1" x14ac:dyDescent="0.2">
      <c r="A1602" s="1547"/>
      <c r="B1602" s="1426"/>
      <c r="C1602" s="1630"/>
      <c r="D1602" s="1408"/>
      <c r="E1602" s="1408"/>
      <c r="F1602" s="66" t="s">
        <v>3282</v>
      </c>
      <c r="G1602" s="106" t="s">
        <v>1111</v>
      </c>
      <c r="H1602" s="1605"/>
      <c r="I1602" s="833"/>
      <c r="J1602" s="815"/>
      <c r="K1602" s="43"/>
      <c r="L1602" s="802"/>
      <c r="M1602" s="802"/>
      <c r="N1602" s="1"/>
      <c r="O1602" s="12"/>
    </row>
    <row r="1603" spans="1:15" ht="39" customHeight="1" x14ac:dyDescent="0.2">
      <c r="A1603" s="1547"/>
      <c r="B1603" s="1561" t="s">
        <v>3283</v>
      </c>
      <c r="C1603" s="1631" t="s">
        <v>3284</v>
      </c>
      <c r="D1603" s="1539" t="s">
        <v>46</v>
      </c>
      <c r="E1603" s="1539" t="s">
        <v>339</v>
      </c>
      <c r="F1603" s="834" t="s">
        <v>3285</v>
      </c>
      <c r="G1603" s="106" t="s">
        <v>3286</v>
      </c>
      <c r="H1603" s="1628" t="s">
        <v>3287</v>
      </c>
      <c r="I1603" s="833"/>
      <c r="J1603" s="815"/>
      <c r="K1603" s="43"/>
      <c r="L1603" s="802"/>
      <c r="M1603" s="802"/>
      <c r="N1603" s="1"/>
      <c r="O1603" s="12"/>
    </row>
    <row r="1604" spans="1:15" ht="39" customHeight="1" x14ac:dyDescent="0.2">
      <c r="A1604" s="1547"/>
      <c r="B1604" s="1563"/>
      <c r="C1604" s="1632"/>
      <c r="D1604" s="1554"/>
      <c r="E1604" s="1554"/>
      <c r="F1604" s="66" t="s">
        <v>3288</v>
      </c>
      <c r="G1604" s="106" t="s">
        <v>3289</v>
      </c>
      <c r="H1604" s="1629"/>
      <c r="I1604" s="833"/>
      <c r="J1604" s="815"/>
      <c r="K1604" s="43"/>
      <c r="L1604" s="802"/>
      <c r="M1604" s="802"/>
      <c r="N1604" s="1"/>
      <c r="O1604" s="12"/>
    </row>
    <row r="1605" spans="1:15" ht="39" customHeight="1" x14ac:dyDescent="0.2">
      <c r="A1605" s="1547"/>
      <c r="B1605" s="1562"/>
      <c r="C1605" s="1633"/>
      <c r="D1605" s="1540"/>
      <c r="E1605" s="1540"/>
      <c r="F1605" s="66" t="s">
        <v>3290</v>
      </c>
      <c r="G1605" s="106" t="s">
        <v>1265</v>
      </c>
      <c r="H1605" s="1605"/>
      <c r="I1605" s="833"/>
      <c r="J1605" s="815"/>
      <c r="K1605" s="43"/>
      <c r="L1605" s="802"/>
      <c r="M1605" s="802"/>
      <c r="N1605" s="1"/>
      <c r="O1605" s="12"/>
    </row>
    <row r="1606" spans="1:15" ht="33.75" customHeight="1" x14ac:dyDescent="0.2">
      <c r="A1606" s="1427" t="s">
        <v>103</v>
      </c>
      <c r="B1606" s="1427" t="s">
        <v>3291</v>
      </c>
      <c r="C1606" s="1427" t="s">
        <v>3292</v>
      </c>
      <c r="D1606" s="1514" t="s">
        <v>46</v>
      </c>
      <c r="E1606" s="1408" t="s">
        <v>32</v>
      </c>
      <c r="F1606" s="806" t="s">
        <v>3204</v>
      </c>
      <c r="G1606" s="802" t="s">
        <v>3168</v>
      </c>
      <c r="H1606" s="806" t="s">
        <v>3293</v>
      </c>
      <c r="I1606" s="802"/>
      <c r="J1606" s="815">
        <v>900</v>
      </c>
      <c r="K1606" s="815"/>
      <c r="L1606" s="802"/>
      <c r="M1606" s="815">
        <v>600</v>
      </c>
      <c r="N1606" s="21" t="s">
        <v>2122</v>
      </c>
    </row>
    <row r="1607" spans="1:15" ht="30" customHeight="1" x14ac:dyDescent="0.2">
      <c r="A1607" s="1427"/>
      <c r="B1607" s="1427"/>
      <c r="C1607" s="1427"/>
      <c r="D1607" s="1514"/>
      <c r="E1607" s="1408"/>
      <c r="F1607" s="806" t="s">
        <v>3206</v>
      </c>
      <c r="G1607" s="802" t="s">
        <v>3217</v>
      </c>
      <c r="H1607" s="806" t="s">
        <v>3218</v>
      </c>
      <c r="I1607" s="802"/>
      <c r="J1607" s="815"/>
      <c r="K1607" s="815"/>
      <c r="L1607" s="802"/>
      <c r="M1607" s="815"/>
    </row>
    <row r="1608" spans="1:15" ht="30" customHeight="1" x14ac:dyDescent="0.2">
      <c r="A1608" s="1427"/>
      <c r="B1608" s="1427"/>
      <c r="C1608" s="1427"/>
      <c r="D1608" s="1514"/>
      <c r="E1608" s="1408"/>
      <c r="F1608" s="806" t="s">
        <v>3208</v>
      </c>
      <c r="G1608" s="802" t="s">
        <v>1225</v>
      </c>
      <c r="H1608" s="806" t="s">
        <v>2124</v>
      </c>
      <c r="I1608" s="802"/>
      <c r="J1608" s="815"/>
      <c r="K1608" s="815"/>
      <c r="L1608" s="802"/>
      <c r="M1608" s="815"/>
    </row>
    <row r="1609" spans="1:15" ht="93.75" customHeight="1" x14ac:dyDescent="0.2">
      <c r="A1609" s="1427"/>
      <c r="B1609" s="1427"/>
      <c r="C1609" s="1427"/>
      <c r="D1609" s="1514"/>
      <c r="E1609" s="1408"/>
      <c r="F1609" s="806" t="s">
        <v>3209</v>
      </c>
      <c r="G1609" s="802" t="s">
        <v>2496</v>
      </c>
      <c r="H1609" s="806" t="s">
        <v>3294</v>
      </c>
      <c r="I1609" s="802"/>
      <c r="J1609" s="815"/>
      <c r="K1609" s="815"/>
      <c r="L1609" s="802"/>
      <c r="M1609" s="815"/>
    </row>
    <row r="1610" spans="1:15" ht="33.75" customHeight="1" x14ac:dyDescent="0.2">
      <c r="A1610" s="1427"/>
      <c r="B1610" s="1427"/>
      <c r="C1610" s="1427"/>
      <c r="D1610" s="1514"/>
      <c r="E1610" s="1408"/>
      <c r="F1610" s="806" t="s">
        <v>3210</v>
      </c>
      <c r="G1610" s="802" t="s">
        <v>1200</v>
      </c>
      <c r="H1610" s="806" t="s">
        <v>1734</v>
      </c>
      <c r="I1610" s="802"/>
      <c r="J1610" s="815"/>
      <c r="K1610" s="815"/>
      <c r="L1610" s="802"/>
      <c r="M1610" s="815"/>
    </row>
    <row r="1611" spans="1:15" ht="25.5" customHeight="1" x14ac:dyDescent="0.2">
      <c r="A1611" s="1427"/>
      <c r="B1611" s="1427" t="s">
        <v>3295</v>
      </c>
      <c r="C1611" s="1427" t="s">
        <v>3296</v>
      </c>
      <c r="D1611" s="1514" t="s">
        <v>46</v>
      </c>
      <c r="E1611" s="1408" t="s">
        <v>32</v>
      </c>
      <c r="F1611" s="834" t="s">
        <v>3285</v>
      </c>
      <c r="G1611" s="833" t="s">
        <v>2120</v>
      </c>
      <c r="H1611" s="834" t="s">
        <v>3297</v>
      </c>
      <c r="I1611" s="833"/>
      <c r="J1611" s="815">
        <v>515</v>
      </c>
      <c r="K1611" s="815"/>
      <c r="L1611" s="802"/>
      <c r="M1611" s="801"/>
      <c r="N1611" s="21" t="s">
        <v>2122</v>
      </c>
    </row>
    <row r="1612" spans="1:15" ht="25.5" customHeight="1" x14ac:dyDescent="0.2">
      <c r="A1612" s="1427"/>
      <c r="B1612" s="1427"/>
      <c r="C1612" s="1427"/>
      <c r="D1612" s="1514"/>
      <c r="E1612" s="1408"/>
      <c r="F1612" s="834" t="s">
        <v>3298</v>
      </c>
      <c r="G1612" s="833" t="s">
        <v>1239</v>
      </c>
      <c r="H1612" s="834" t="s">
        <v>2124</v>
      </c>
      <c r="I1612" s="833"/>
      <c r="J1612" s="815"/>
      <c r="K1612" s="815"/>
      <c r="L1612" s="802"/>
      <c r="M1612" s="801"/>
    </row>
    <row r="1613" spans="1:15" ht="56.25" customHeight="1" x14ac:dyDescent="0.2">
      <c r="A1613" s="1427"/>
      <c r="B1613" s="1427"/>
      <c r="C1613" s="1427"/>
      <c r="D1613" s="1514"/>
      <c r="E1613" s="1408"/>
      <c r="F1613" s="834" t="s">
        <v>3194</v>
      </c>
      <c r="G1613" s="833" t="s">
        <v>3229</v>
      </c>
      <c r="H1613" s="834" t="s">
        <v>3299</v>
      </c>
      <c r="I1613" s="833"/>
      <c r="J1613" s="815"/>
      <c r="K1613" s="815"/>
      <c r="L1613" s="802"/>
      <c r="M1613" s="801"/>
    </row>
    <row r="1614" spans="1:15" ht="33.75" customHeight="1" x14ac:dyDescent="0.2">
      <c r="A1614" s="1427"/>
      <c r="B1614" s="1427"/>
      <c r="C1614" s="1427"/>
      <c r="D1614" s="1514"/>
      <c r="E1614" s="1408"/>
      <c r="F1614" s="834" t="s">
        <v>3198</v>
      </c>
      <c r="G1614" s="833" t="s">
        <v>1200</v>
      </c>
      <c r="H1614" s="834" t="s">
        <v>3300</v>
      </c>
      <c r="I1614" s="833"/>
      <c r="J1614" s="815"/>
      <c r="K1614" s="815"/>
      <c r="L1614" s="802"/>
      <c r="M1614" s="801"/>
    </row>
    <row r="1615" spans="1:15" ht="29.25" customHeight="1" x14ac:dyDescent="0.2">
      <c r="A1615" s="1427"/>
      <c r="B1615" s="1427" t="s">
        <v>3301</v>
      </c>
      <c r="C1615" s="1427" t="s">
        <v>3302</v>
      </c>
      <c r="D1615" s="1514" t="s">
        <v>46</v>
      </c>
      <c r="E1615" s="1408" t="s">
        <v>32</v>
      </c>
      <c r="F1615" s="806" t="s">
        <v>3204</v>
      </c>
      <c r="G1615" s="802" t="s">
        <v>3207</v>
      </c>
      <c r="H1615" s="1427" t="s">
        <v>3303</v>
      </c>
      <c r="I1615" s="802"/>
      <c r="J1615" s="815">
        <v>890</v>
      </c>
      <c r="K1615" s="815">
        <v>200</v>
      </c>
      <c r="L1615" s="815">
        <v>200</v>
      </c>
      <c r="M1615" s="815"/>
      <c r="N1615" s="21" t="s">
        <v>2122</v>
      </c>
      <c r="O1615" s="12"/>
    </row>
    <row r="1616" spans="1:15" ht="28.5" customHeight="1" x14ac:dyDescent="0.2">
      <c r="A1616" s="1427"/>
      <c r="B1616" s="1427"/>
      <c r="C1616" s="1427"/>
      <c r="D1616" s="1514"/>
      <c r="E1616" s="1408"/>
      <c r="F1616" s="834" t="s">
        <v>1117</v>
      </c>
      <c r="G1616" s="802" t="s">
        <v>1200</v>
      </c>
      <c r="H1616" s="1427"/>
      <c r="I1616" s="802"/>
      <c r="J1616" s="815"/>
      <c r="K1616" s="815"/>
      <c r="L1616" s="815"/>
      <c r="M1616" s="815"/>
      <c r="O1616" s="12"/>
    </row>
    <row r="1617" spans="1:15" ht="33.75" customHeight="1" x14ac:dyDescent="0.2">
      <c r="A1617" s="1427"/>
      <c r="B1617" s="1427" t="s">
        <v>3304</v>
      </c>
      <c r="C1617" s="1427" t="s">
        <v>3305</v>
      </c>
      <c r="D1617" s="1408" t="s">
        <v>46</v>
      </c>
      <c r="E1617" s="1408" t="s">
        <v>339</v>
      </c>
      <c r="F1617" s="834" t="s">
        <v>3167</v>
      </c>
      <c r="G1617" s="891" t="s">
        <v>1262</v>
      </c>
      <c r="H1617" s="806" t="s">
        <v>3306</v>
      </c>
      <c r="I1617" s="802">
        <v>2018</v>
      </c>
      <c r="J1617" s="815"/>
      <c r="K1617" s="815"/>
      <c r="L1617" s="815"/>
      <c r="M1617" s="815"/>
      <c r="O1617" s="12"/>
    </row>
    <row r="1618" spans="1:15" ht="28.5" customHeight="1" x14ac:dyDescent="0.2">
      <c r="A1618" s="1427"/>
      <c r="B1618" s="1427"/>
      <c r="C1618" s="1427"/>
      <c r="D1618" s="1408"/>
      <c r="E1618" s="1408"/>
      <c r="F1618" s="834" t="s">
        <v>3191</v>
      </c>
      <c r="G1618" s="891" t="s">
        <v>3307</v>
      </c>
      <c r="H1618" s="1541" t="s">
        <v>3308</v>
      </c>
      <c r="I1618" s="802"/>
      <c r="J1618" s="815"/>
      <c r="K1618" s="815"/>
      <c r="L1618" s="815"/>
      <c r="M1618" s="815"/>
      <c r="O1618" s="12"/>
    </row>
    <row r="1619" spans="1:15" ht="28.5" customHeight="1" x14ac:dyDescent="0.2">
      <c r="A1619" s="1427"/>
      <c r="B1619" s="1427"/>
      <c r="C1619" s="1427"/>
      <c r="D1619" s="1408"/>
      <c r="E1619" s="1408"/>
      <c r="F1619" s="834" t="s">
        <v>3193</v>
      </c>
      <c r="G1619" s="891" t="s">
        <v>1260</v>
      </c>
      <c r="H1619" s="1547"/>
      <c r="I1619" s="802"/>
      <c r="J1619" s="815"/>
      <c r="K1619" s="815"/>
      <c r="L1619" s="815"/>
      <c r="M1619" s="815"/>
      <c r="O1619" s="12"/>
    </row>
    <row r="1620" spans="1:15" ht="28.5" customHeight="1" x14ac:dyDescent="0.2">
      <c r="A1620" s="1427"/>
      <c r="B1620" s="1427"/>
      <c r="C1620" s="1427"/>
      <c r="D1620" s="1408"/>
      <c r="E1620" s="1408"/>
      <c r="F1620" s="834" t="s">
        <v>3266</v>
      </c>
      <c r="G1620" s="891" t="s">
        <v>1297</v>
      </c>
      <c r="H1620" s="1547"/>
      <c r="I1620" s="802"/>
      <c r="J1620" s="815"/>
      <c r="K1620" s="815"/>
      <c r="L1620" s="815"/>
      <c r="M1620" s="815"/>
      <c r="O1620" s="12"/>
    </row>
    <row r="1621" spans="1:15" ht="28.5" customHeight="1" x14ac:dyDescent="0.2">
      <c r="A1621" s="1427"/>
      <c r="B1621" s="1427"/>
      <c r="C1621" s="1427"/>
      <c r="D1621" s="1408"/>
      <c r="E1621" s="1408"/>
      <c r="F1621" s="834" t="s">
        <v>3309</v>
      </c>
      <c r="G1621" s="891" t="s">
        <v>1111</v>
      </c>
      <c r="H1621" s="1542"/>
      <c r="I1621" s="802"/>
      <c r="J1621" s="815"/>
      <c r="K1621" s="815"/>
      <c r="L1621" s="815"/>
      <c r="M1621" s="815"/>
      <c r="O1621" s="12"/>
    </row>
    <row r="1622" spans="1:15" ht="40.5" customHeight="1" x14ac:dyDescent="0.2">
      <c r="A1622" s="1427" t="s">
        <v>104</v>
      </c>
      <c r="B1622" s="1427" t="s">
        <v>3310</v>
      </c>
      <c r="C1622" s="1513" t="s">
        <v>3311</v>
      </c>
      <c r="D1622" s="1514" t="s">
        <v>46</v>
      </c>
      <c r="E1622" s="1512" t="s">
        <v>3312</v>
      </c>
      <c r="F1622" s="834" t="s">
        <v>3119</v>
      </c>
      <c r="G1622" s="835" t="s">
        <v>1156</v>
      </c>
      <c r="H1622" s="834" t="s">
        <v>3313</v>
      </c>
      <c r="I1622" s="833"/>
      <c r="J1622" s="815">
        <v>1143.8</v>
      </c>
      <c r="K1622" s="815"/>
      <c r="L1622" s="802"/>
      <c r="M1622" s="802"/>
      <c r="N1622" s="1" t="s">
        <v>3071</v>
      </c>
      <c r="O1622" s="12"/>
    </row>
    <row r="1623" spans="1:15" ht="27.75" customHeight="1" x14ac:dyDescent="0.2">
      <c r="A1623" s="1427"/>
      <c r="B1623" s="1427"/>
      <c r="C1623" s="1513"/>
      <c r="D1623" s="1514"/>
      <c r="E1623" s="1512"/>
      <c r="F1623" s="834" t="s">
        <v>3314</v>
      </c>
      <c r="G1623" s="835" t="s">
        <v>1161</v>
      </c>
      <c r="H1623" s="1513" t="s">
        <v>3315</v>
      </c>
      <c r="I1623" s="833"/>
      <c r="J1623" s="815"/>
      <c r="K1623" s="815"/>
      <c r="L1623" s="802"/>
      <c r="M1623" s="802"/>
      <c r="N1623" s="1"/>
      <c r="O1623" s="12"/>
    </row>
    <row r="1624" spans="1:15" ht="36" customHeight="1" x14ac:dyDescent="0.2">
      <c r="A1624" s="1427"/>
      <c r="B1624" s="1427"/>
      <c r="C1624" s="1513"/>
      <c r="D1624" s="1514"/>
      <c r="E1624" s="1512"/>
      <c r="F1624" s="834" t="s">
        <v>3316</v>
      </c>
      <c r="G1624" s="835" t="s">
        <v>1224</v>
      </c>
      <c r="H1624" s="1513"/>
      <c r="I1624" s="833"/>
      <c r="J1624" s="815"/>
      <c r="K1624" s="815"/>
      <c r="L1624" s="802"/>
      <c r="M1624" s="802"/>
      <c r="N1624" s="1"/>
      <c r="O1624" s="12"/>
    </row>
    <row r="1625" spans="1:15" ht="36" customHeight="1" x14ac:dyDescent="0.2">
      <c r="A1625" s="1427"/>
      <c r="B1625" s="1427"/>
      <c r="C1625" s="1513"/>
      <c r="D1625" s="1514"/>
      <c r="E1625" s="1512"/>
      <c r="F1625" s="834" t="s">
        <v>3317</v>
      </c>
      <c r="G1625" s="835" t="s">
        <v>1558</v>
      </c>
      <c r="H1625" s="1513"/>
      <c r="I1625" s="833"/>
      <c r="J1625" s="815"/>
      <c r="K1625" s="815"/>
      <c r="L1625" s="802"/>
      <c r="M1625" s="802"/>
      <c r="N1625" s="1"/>
      <c r="O1625" s="12"/>
    </row>
    <row r="1626" spans="1:15" ht="36" customHeight="1" x14ac:dyDescent="0.2">
      <c r="A1626" s="1427"/>
      <c r="B1626" s="1427" t="s">
        <v>3318</v>
      </c>
      <c r="C1626" s="1427" t="s">
        <v>3319</v>
      </c>
      <c r="D1626" s="1514" t="s">
        <v>46</v>
      </c>
      <c r="E1626" s="1512" t="s">
        <v>3320</v>
      </c>
      <c r="F1626" s="834" t="s">
        <v>3119</v>
      </c>
      <c r="G1626" s="835" t="s">
        <v>1161</v>
      </c>
      <c r="H1626" s="834" t="s">
        <v>3321</v>
      </c>
      <c r="I1626" s="833"/>
      <c r="J1626" s="815">
        <v>998</v>
      </c>
      <c r="K1626" s="801"/>
      <c r="L1626" s="801"/>
      <c r="M1626" s="801"/>
      <c r="N1626" s="1" t="s">
        <v>3071</v>
      </c>
      <c r="O1626" s="12"/>
    </row>
    <row r="1627" spans="1:15" ht="24" customHeight="1" x14ac:dyDescent="0.2">
      <c r="A1627" s="1427"/>
      <c r="B1627" s="1427"/>
      <c r="C1627" s="1427"/>
      <c r="D1627" s="1514"/>
      <c r="E1627" s="1512"/>
      <c r="F1627" s="834" t="s">
        <v>3314</v>
      </c>
      <c r="G1627" s="835" t="s">
        <v>1224</v>
      </c>
      <c r="H1627" s="1513" t="s">
        <v>3322</v>
      </c>
      <c r="I1627" s="833"/>
      <c r="J1627" s="815"/>
      <c r="K1627" s="801"/>
      <c r="L1627" s="801"/>
      <c r="M1627" s="801"/>
      <c r="N1627" s="1"/>
      <c r="O1627" s="12"/>
    </row>
    <row r="1628" spans="1:15" ht="34.5" customHeight="1" x14ac:dyDescent="0.2">
      <c r="A1628" s="1427"/>
      <c r="B1628" s="1427"/>
      <c r="C1628" s="1427"/>
      <c r="D1628" s="1514"/>
      <c r="E1628" s="1512"/>
      <c r="F1628" s="834" t="s">
        <v>3316</v>
      </c>
      <c r="G1628" s="835" t="s">
        <v>1145</v>
      </c>
      <c r="H1628" s="1513"/>
      <c r="I1628" s="833"/>
      <c r="J1628" s="815"/>
      <c r="K1628" s="801"/>
      <c r="L1628" s="801"/>
      <c r="M1628" s="801"/>
      <c r="N1628" s="1"/>
      <c r="O1628" s="12"/>
    </row>
    <row r="1629" spans="1:15" ht="39.75" customHeight="1" x14ac:dyDescent="0.2">
      <c r="A1629" s="1427"/>
      <c r="B1629" s="1427"/>
      <c r="C1629" s="1427"/>
      <c r="D1629" s="1514"/>
      <c r="E1629" s="1512"/>
      <c r="F1629" s="834" t="s">
        <v>3317</v>
      </c>
      <c r="G1629" s="835" t="s">
        <v>1558</v>
      </c>
      <c r="H1629" s="1513"/>
      <c r="I1629" s="833"/>
      <c r="J1629" s="815"/>
      <c r="K1629" s="801"/>
      <c r="L1629" s="801"/>
      <c r="M1629" s="801"/>
      <c r="N1629" s="1"/>
      <c r="O1629" s="12"/>
    </row>
    <row r="1630" spans="1:15" ht="62.25" customHeight="1" x14ac:dyDescent="0.2">
      <c r="A1630" s="1427"/>
      <c r="B1630" s="1427" t="s">
        <v>3323</v>
      </c>
      <c r="C1630" s="1427" t="s">
        <v>3324</v>
      </c>
      <c r="D1630" s="1514" t="s">
        <v>46</v>
      </c>
      <c r="E1630" s="1408" t="s">
        <v>3325</v>
      </c>
      <c r="F1630" s="806" t="s">
        <v>3326</v>
      </c>
      <c r="G1630" s="801" t="s">
        <v>1156</v>
      </c>
      <c r="H1630" s="806" t="s">
        <v>3327</v>
      </c>
      <c r="I1630" s="802"/>
      <c r="J1630" s="801">
        <v>98.6</v>
      </c>
      <c r="K1630" s="802"/>
      <c r="L1630" s="802"/>
      <c r="M1630" s="802"/>
      <c r="N1630" s="1" t="s">
        <v>3071</v>
      </c>
      <c r="O1630" s="12"/>
    </row>
    <row r="1631" spans="1:15" ht="48" customHeight="1" x14ac:dyDescent="0.2">
      <c r="A1631" s="1427"/>
      <c r="B1631" s="1427"/>
      <c r="C1631" s="1427"/>
      <c r="D1631" s="1514"/>
      <c r="E1631" s="1408"/>
      <c r="F1631" s="806" t="s">
        <v>3328</v>
      </c>
      <c r="G1631" s="801" t="s">
        <v>1161</v>
      </c>
      <c r="H1631" s="806" t="s">
        <v>3329</v>
      </c>
      <c r="I1631" s="802"/>
      <c r="J1631" s="801"/>
      <c r="K1631" s="802"/>
      <c r="L1631" s="802"/>
      <c r="M1631" s="802"/>
      <c r="N1631" s="1"/>
      <c r="O1631" s="12"/>
    </row>
    <row r="1632" spans="1:15" ht="33" customHeight="1" x14ac:dyDescent="0.2">
      <c r="A1632" s="1427"/>
      <c r="B1632" s="1427"/>
      <c r="C1632" s="1427"/>
      <c r="D1632" s="1514"/>
      <c r="E1632" s="1408"/>
      <c r="F1632" s="806" t="s">
        <v>3330</v>
      </c>
      <c r="G1632" s="801" t="s">
        <v>1224</v>
      </c>
      <c r="H1632" s="806" t="s">
        <v>3331</v>
      </c>
      <c r="I1632" s="802"/>
      <c r="J1632" s="801"/>
      <c r="K1632" s="802"/>
      <c r="L1632" s="802"/>
      <c r="M1632" s="802"/>
      <c r="N1632" s="1"/>
      <c r="O1632" s="12"/>
    </row>
    <row r="1633" spans="1:17" ht="33" customHeight="1" x14ac:dyDescent="0.2">
      <c r="A1633" s="1427"/>
      <c r="B1633" s="1427" t="s">
        <v>398</v>
      </c>
      <c r="C1633" s="1634" t="s">
        <v>539</v>
      </c>
      <c r="D1633" s="1635" t="s">
        <v>46</v>
      </c>
      <c r="E1633" s="1636" t="s">
        <v>447</v>
      </c>
      <c r="F1633" s="880" t="s">
        <v>3332</v>
      </c>
      <c r="G1633" s="203" t="s">
        <v>1155</v>
      </c>
      <c r="H1633" s="1541" t="s">
        <v>3333</v>
      </c>
      <c r="I1633" s="802">
        <v>2018</v>
      </c>
      <c r="J1633" s="801"/>
      <c r="K1633" s="802"/>
      <c r="L1633" s="802"/>
      <c r="M1633" s="802"/>
      <c r="N1633" s="1"/>
      <c r="O1633" s="12"/>
    </row>
    <row r="1634" spans="1:17" ht="105" customHeight="1" x14ac:dyDescent="0.2">
      <c r="A1634" s="1427"/>
      <c r="B1634" s="1427"/>
      <c r="C1634" s="1634"/>
      <c r="D1634" s="1635"/>
      <c r="E1634" s="1636"/>
      <c r="F1634" s="880" t="s">
        <v>3334</v>
      </c>
      <c r="G1634" s="203" t="s">
        <v>1225</v>
      </c>
      <c r="H1634" s="1542"/>
      <c r="I1634" s="802"/>
      <c r="J1634" s="801"/>
      <c r="K1634" s="802"/>
      <c r="L1634" s="802"/>
      <c r="M1634" s="802"/>
      <c r="N1634" s="1"/>
      <c r="O1634" s="12"/>
    </row>
    <row r="1635" spans="1:17" ht="48" customHeight="1" x14ac:dyDescent="0.2">
      <c r="A1635" s="1541" t="s">
        <v>3335</v>
      </c>
      <c r="B1635" s="1427" t="s">
        <v>3336</v>
      </c>
      <c r="C1635" s="1427" t="s">
        <v>3337</v>
      </c>
      <c r="D1635" s="1514" t="s">
        <v>46</v>
      </c>
      <c r="E1635" s="1512" t="s">
        <v>3338</v>
      </c>
      <c r="F1635" s="834" t="s">
        <v>3339</v>
      </c>
      <c r="G1635" s="204" t="s">
        <v>3079</v>
      </c>
      <c r="H1635" s="1427" t="s">
        <v>3340</v>
      </c>
      <c r="I1635" s="802">
        <v>2018</v>
      </c>
      <c r="J1635" s="815">
        <v>320</v>
      </c>
      <c r="K1635" s="74"/>
      <c r="L1635" s="801"/>
      <c r="M1635" s="801"/>
      <c r="N1635" s="1" t="s">
        <v>3071</v>
      </c>
      <c r="O1635" s="834" t="s">
        <v>3119</v>
      </c>
      <c r="P1635" s="835" t="s">
        <v>1161</v>
      </c>
      <c r="Q1635" s="834" t="s">
        <v>3341</v>
      </c>
    </row>
    <row r="1636" spans="1:17" ht="51" customHeight="1" x14ac:dyDescent="0.2">
      <c r="A1636" s="1547"/>
      <c r="B1636" s="1427"/>
      <c r="C1636" s="1427"/>
      <c r="D1636" s="1514"/>
      <c r="E1636" s="1512"/>
      <c r="F1636" s="192" t="s">
        <v>3342</v>
      </c>
      <c r="G1636" s="204" t="s">
        <v>1155</v>
      </c>
      <c r="H1636" s="1427"/>
      <c r="I1636" s="802"/>
      <c r="J1636" s="815"/>
      <c r="K1636" s="74"/>
      <c r="L1636" s="801"/>
      <c r="M1636" s="801"/>
      <c r="N1636" s="1"/>
      <c r="O1636" s="834" t="s">
        <v>3314</v>
      </c>
      <c r="P1636" s="835" t="s">
        <v>1224</v>
      </c>
      <c r="Q1636" s="834" t="s">
        <v>3343</v>
      </c>
    </row>
    <row r="1637" spans="1:17" ht="44.25" customHeight="1" x14ac:dyDescent="0.2">
      <c r="A1637" s="1547"/>
      <c r="B1637" s="1639" t="s">
        <v>3344</v>
      </c>
      <c r="C1637" s="1639" t="s">
        <v>3345</v>
      </c>
      <c r="D1637" s="1640" t="s">
        <v>46</v>
      </c>
      <c r="E1637" s="1641" t="s">
        <v>3346</v>
      </c>
      <c r="F1637" s="205" t="s">
        <v>3347</v>
      </c>
      <c r="G1637" s="206" t="s">
        <v>1155</v>
      </c>
      <c r="H1637" s="207" t="s">
        <v>3348</v>
      </c>
      <c r="I1637" s="802"/>
      <c r="J1637" s="815"/>
      <c r="K1637" s="74"/>
      <c r="L1637" s="801"/>
      <c r="M1637" s="801"/>
      <c r="N1637" s="1"/>
      <c r="O1637" s="834"/>
      <c r="P1637" s="835"/>
      <c r="Q1637" s="879"/>
    </row>
    <row r="1638" spans="1:17" ht="23.25" customHeight="1" x14ac:dyDescent="0.2">
      <c r="A1638" s="1547"/>
      <c r="B1638" s="1639"/>
      <c r="C1638" s="1639"/>
      <c r="D1638" s="1640"/>
      <c r="E1638" s="1642"/>
      <c r="F1638" s="205" t="s">
        <v>3349</v>
      </c>
      <c r="G1638" s="206" t="s">
        <v>1225</v>
      </c>
      <c r="H1638" s="1639" t="s">
        <v>3350</v>
      </c>
      <c r="I1638" s="802"/>
      <c r="J1638" s="815"/>
      <c r="K1638" s="74"/>
      <c r="L1638" s="801"/>
      <c r="M1638" s="801"/>
      <c r="N1638" s="1"/>
      <c r="O1638" s="834"/>
      <c r="P1638" s="835"/>
      <c r="Q1638" s="879"/>
    </row>
    <row r="1639" spans="1:17" ht="40.5" customHeight="1" x14ac:dyDescent="0.2">
      <c r="A1639" s="1542"/>
      <c r="B1639" s="1639"/>
      <c r="C1639" s="1639"/>
      <c r="D1639" s="1640"/>
      <c r="E1639" s="1642"/>
      <c r="F1639" s="208" t="s">
        <v>3351</v>
      </c>
      <c r="G1639" s="206" t="s">
        <v>1156</v>
      </c>
      <c r="H1639" s="1639"/>
      <c r="I1639" s="802"/>
      <c r="J1639" s="815"/>
      <c r="K1639" s="74"/>
      <c r="L1639" s="801"/>
      <c r="M1639" s="801"/>
      <c r="N1639" s="1"/>
      <c r="O1639" s="834"/>
      <c r="P1639" s="835"/>
      <c r="Q1639" s="879"/>
    </row>
    <row r="1640" spans="1:17" ht="29.25" customHeight="1" x14ac:dyDescent="0.2">
      <c r="A1640" s="1427" t="s">
        <v>1196</v>
      </c>
      <c r="B1640" s="1427" t="s">
        <v>1197</v>
      </c>
      <c r="C1640" s="1513" t="s">
        <v>3352</v>
      </c>
      <c r="D1640" s="1512" t="s">
        <v>46</v>
      </c>
      <c r="E1640" s="1512" t="s">
        <v>56</v>
      </c>
      <c r="F1640" s="839" t="s">
        <v>1198</v>
      </c>
      <c r="G1640" s="835" t="s">
        <v>1199</v>
      </c>
      <c r="H1640" s="1541" t="s">
        <v>1339</v>
      </c>
      <c r="I1640" s="802">
        <v>2018</v>
      </c>
      <c r="J1640" s="815">
        <v>500</v>
      </c>
      <c r="K1640" s="802"/>
      <c r="L1640" s="802"/>
      <c r="M1640" s="802"/>
      <c r="N1640" s="1" t="s">
        <v>2031</v>
      </c>
      <c r="O1640" s="834" t="s">
        <v>1198</v>
      </c>
      <c r="P1640" s="835" t="s">
        <v>1108</v>
      </c>
      <c r="Q1640" s="1628" t="s">
        <v>3353</v>
      </c>
    </row>
    <row r="1641" spans="1:17" ht="23.25" customHeight="1" x14ac:dyDescent="0.2">
      <c r="A1641" s="1427"/>
      <c r="B1641" s="1427"/>
      <c r="C1641" s="1513"/>
      <c r="D1641" s="1512"/>
      <c r="E1641" s="1512"/>
      <c r="F1641" s="839" t="s">
        <v>1117</v>
      </c>
      <c r="G1641" s="835" t="s">
        <v>1200</v>
      </c>
      <c r="H1641" s="1547"/>
      <c r="I1641" s="802"/>
      <c r="J1641" s="815"/>
      <c r="K1641" s="802"/>
      <c r="L1641" s="802"/>
      <c r="M1641" s="802"/>
      <c r="N1641" s="1"/>
      <c r="O1641" s="834" t="s">
        <v>1117</v>
      </c>
      <c r="P1641" s="835" t="s">
        <v>1200</v>
      </c>
      <c r="Q1641" s="1629"/>
    </row>
    <row r="1642" spans="1:17" ht="23.25" customHeight="1" x14ac:dyDescent="0.2">
      <c r="A1642" s="1427"/>
      <c r="B1642" s="1427"/>
      <c r="C1642" s="1513"/>
      <c r="D1642" s="1512"/>
      <c r="E1642" s="1512"/>
      <c r="F1642" s="839" t="s">
        <v>1201</v>
      </c>
      <c r="G1642" s="1514" t="s">
        <v>1202</v>
      </c>
      <c r="H1642" s="1547"/>
      <c r="I1642" s="802"/>
      <c r="J1642" s="815"/>
      <c r="K1642" s="802"/>
      <c r="L1642" s="802"/>
      <c r="M1642" s="802"/>
      <c r="N1642" s="1"/>
      <c r="O1642" s="834" t="s">
        <v>1201</v>
      </c>
      <c r="P1642" s="1637" t="s">
        <v>1202</v>
      </c>
      <c r="Q1642" s="1629"/>
    </row>
    <row r="1643" spans="1:17" ht="23.25" customHeight="1" x14ac:dyDescent="0.2">
      <c r="A1643" s="1427"/>
      <c r="B1643" s="1427"/>
      <c r="C1643" s="1513"/>
      <c r="D1643" s="1512"/>
      <c r="E1643" s="1512"/>
      <c r="F1643" s="839" t="s">
        <v>1203</v>
      </c>
      <c r="G1643" s="1514"/>
      <c r="H1643" s="1542"/>
      <c r="I1643" s="802"/>
      <c r="J1643" s="815"/>
      <c r="K1643" s="802"/>
      <c r="L1643" s="802"/>
      <c r="M1643" s="802"/>
      <c r="N1643" s="1"/>
      <c r="O1643" s="879" t="s">
        <v>1203</v>
      </c>
      <c r="P1643" s="1638"/>
      <c r="Q1643" s="1605"/>
    </row>
    <row r="1644" spans="1:17" ht="39.75" customHeight="1" x14ac:dyDescent="0.2">
      <c r="A1644" s="1427"/>
      <c r="B1644" s="1427" t="s">
        <v>3354</v>
      </c>
      <c r="C1644" s="1427" t="s">
        <v>3355</v>
      </c>
      <c r="D1644" s="1400" t="s">
        <v>28</v>
      </c>
      <c r="E1644" s="1408" t="s">
        <v>56</v>
      </c>
      <c r="F1644" s="806" t="s">
        <v>3356</v>
      </c>
      <c r="G1644" s="801" t="s">
        <v>1155</v>
      </c>
      <c r="H1644" s="1541" t="s">
        <v>3357</v>
      </c>
      <c r="I1644" s="802">
        <v>2018</v>
      </c>
      <c r="J1644" s="815"/>
      <c r="K1644" s="802"/>
      <c r="L1644" s="802"/>
      <c r="M1644" s="802"/>
      <c r="N1644" s="1"/>
      <c r="O1644" s="200"/>
      <c r="P1644" s="201"/>
      <c r="Q1644" s="200"/>
    </row>
    <row r="1645" spans="1:17" ht="23.25" customHeight="1" x14ac:dyDescent="0.2">
      <c r="A1645" s="1427"/>
      <c r="B1645" s="1427"/>
      <c r="C1645" s="1427"/>
      <c r="D1645" s="1400"/>
      <c r="E1645" s="1408"/>
      <c r="F1645" s="839" t="s">
        <v>3358</v>
      </c>
      <c r="G1645" s="1514" t="s">
        <v>1159</v>
      </c>
      <c r="H1645" s="1547"/>
      <c r="I1645" s="802"/>
      <c r="J1645" s="815"/>
      <c r="K1645" s="802"/>
      <c r="L1645" s="802"/>
      <c r="M1645" s="802"/>
      <c r="N1645" s="1"/>
      <c r="O1645" s="200"/>
      <c r="P1645" s="201"/>
      <c r="Q1645" s="200"/>
    </row>
    <row r="1646" spans="1:17" ht="23.25" customHeight="1" x14ac:dyDescent="0.2">
      <c r="A1646" s="1427"/>
      <c r="B1646" s="1427"/>
      <c r="C1646" s="1427"/>
      <c r="D1646" s="1400"/>
      <c r="E1646" s="1408"/>
      <c r="F1646" s="839" t="s">
        <v>1194</v>
      </c>
      <c r="G1646" s="1514"/>
      <c r="H1646" s="1542"/>
      <c r="I1646" s="802"/>
      <c r="J1646" s="815"/>
      <c r="K1646" s="802"/>
      <c r="L1646" s="802"/>
      <c r="M1646" s="802"/>
      <c r="N1646" s="1"/>
      <c r="O1646" s="200"/>
      <c r="P1646" s="201"/>
      <c r="Q1646" s="200"/>
    </row>
    <row r="1647" spans="1:17" ht="24.75" customHeight="1" x14ac:dyDescent="0.2">
      <c r="A1647" s="1427" t="s">
        <v>243</v>
      </c>
      <c r="B1647" s="1427" t="s">
        <v>3359</v>
      </c>
      <c r="C1647" s="1513" t="s">
        <v>3360</v>
      </c>
      <c r="D1647" s="1512" t="s">
        <v>46</v>
      </c>
      <c r="E1647" s="1512" t="s">
        <v>56</v>
      </c>
      <c r="F1647" s="806" t="s">
        <v>1116</v>
      </c>
      <c r="G1647" s="835" t="s">
        <v>1155</v>
      </c>
      <c r="H1647" s="1513" t="s">
        <v>3361</v>
      </c>
      <c r="I1647" s="833"/>
      <c r="J1647" s="815">
        <v>550</v>
      </c>
      <c r="K1647" s="802"/>
      <c r="L1647" s="802"/>
      <c r="M1647" s="802"/>
      <c r="N1647" s="1" t="s">
        <v>2031</v>
      </c>
      <c r="O1647" s="12"/>
    </row>
    <row r="1648" spans="1:17" ht="24" customHeight="1" x14ac:dyDescent="0.2">
      <c r="A1648" s="1427"/>
      <c r="B1648" s="1427"/>
      <c r="C1648" s="1513"/>
      <c r="D1648" s="1512"/>
      <c r="E1648" s="1512"/>
      <c r="F1648" s="806" t="s">
        <v>3362</v>
      </c>
      <c r="G1648" s="835" t="s">
        <v>1159</v>
      </c>
      <c r="H1648" s="1513"/>
      <c r="I1648" s="833"/>
      <c r="J1648" s="815"/>
      <c r="K1648" s="802"/>
      <c r="L1648" s="802"/>
      <c r="M1648" s="802"/>
      <c r="N1648" s="1"/>
      <c r="O1648" s="12"/>
    </row>
    <row r="1649" spans="1:17" ht="20.25" customHeight="1" x14ac:dyDescent="0.2">
      <c r="A1649" s="1427"/>
      <c r="B1649" s="1427"/>
      <c r="C1649" s="1513"/>
      <c r="D1649" s="1512"/>
      <c r="E1649" s="1512"/>
      <c r="F1649" s="806" t="s">
        <v>1158</v>
      </c>
      <c r="G1649" s="835" t="s">
        <v>1200</v>
      </c>
      <c r="H1649" s="1513"/>
      <c r="I1649" s="833"/>
      <c r="J1649" s="815"/>
      <c r="K1649" s="802"/>
      <c r="L1649" s="802"/>
      <c r="M1649" s="802"/>
      <c r="N1649" s="1"/>
      <c r="O1649" s="12"/>
    </row>
    <row r="1650" spans="1:17" ht="20.25" customHeight="1" x14ac:dyDescent="0.2">
      <c r="A1650" s="1427"/>
      <c r="B1650" s="1427"/>
      <c r="C1650" s="1513"/>
      <c r="D1650" s="1512"/>
      <c r="E1650" s="1512"/>
      <c r="F1650" s="806" t="s">
        <v>3363</v>
      </c>
      <c r="G1650" s="1514" t="s">
        <v>1202</v>
      </c>
      <c r="H1650" s="1513"/>
      <c r="I1650" s="833"/>
      <c r="J1650" s="815"/>
      <c r="K1650" s="802"/>
      <c r="L1650" s="802"/>
      <c r="M1650" s="802"/>
      <c r="N1650" s="1"/>
      <c r="O1650" s="12"/>
    </row>
    <row r="1651" spans="1:17" ht="27" customHeight="1" x14ac:dyDescent="0.2">
      <c r="A1651" s="1427"/>
      <c r="B1651" s="1427"/>
      <c r="C1651" s="1513"/>
      <c r="D1651" s="1512"/>
      <c r="E1651" s="1512"/>
      <c r="F1651" s="806" t="s">
        <v>3364</v>
      </c>
      <c r="G1651" s="1514"/>
      <c r="H1651" s="1513"/>
      <c r="I1651" s="833"/>
      <c r="J1651" s="815"/>
      <c r="K1651" s="802"/>
      <c r="L1651" s="802"/>
      <c r="M1651" s="802"/>
      <c r="N1651" s="1"/>
      <c r="O1651" s="12"/>
    </row>
    <row r="1652" spans="1:17" ht="26.25" customHeight="1" x14ac:dyDescent="0.2">
      <c r="A1652" s="1427"/>
      <c r="B1652" s="1427" t="s">
        <v>3365</v>
      </c>
      <c r="C1652" s="1513" t="s">
        <v>3366</v>
      </c>
      <c r="D1652" s="1512" t="s">
        <v>46</v>
      </c>
      <c r="E1652" s="1512" t="s">
        <v>56</v>
      </c>
      <c r="F1652" s="839" t="s">
        <v>1116</v>
      </c>
      <c r="G1652" s="835" t="s">
        <v>1118</v>
      </c>
      <c r="H1652" s="1541" t="s">
        <v>3367</v>
      </c>
      <c r="I1652" s="802">
        <v>2018</v>
      </c>
      <c r="J1652" s="815">
        <v>500</v>
      </c>
      <c r="K1652" s="75">
        <v>500</v>
      </c>
      <c r="L1652" s="802"/>
      <c r="M1652" s="802"/>
      <c r="N1652" s="1" t="s">
        <v>2031</v>
      </c>
      <c r="O1652" s="164" t="s">
        <v>1116</v>
      </c>
      <c r="P1652" s="835" t="s">
        <v>1118</v>
      </c>
      <c r="Q1652" s="1628" t="s">
        <v>3368</v>
      </c>
    </row>
    <row r="1653" spans="1:17" ht="27" customHeight="1" x14ac:dyDescent="0.2">
      <c r="A1653" s="1427"/>
      <c r="B1653" s="1427"/>
      <c r="C1653" s="1513"/>
      <c r="D1653" s="1512"/>
      <c r="E1653" s="1512"/>
      <c r="F1653" s="839" t="s">
        <v>3362</v>
      </c>
      <c r="G1653" s="835" t="s">
        <v>1225</v>
      </c>
      <c r="H1653" s="1547"/>
      <c r="I1653" s="802"/>
      <c r="J1653" s="815"/>
      <c r="K1653" s="75"/>
      <c r="L1653" s="802"/>
      <c r="M1653" s="802"/>
      <c r="N1653" s="1"/>
      <c r="O1653" s="164" t="s">
        <v>3362</v>
      </c>
      <c r="P1653" s="835" t="s">
        <v>1225</v>
      </c>
      <c r="Q1653" s="1629"/>
    </row>
    <row r="1654" spans="1:17" ht="19.5" customHeight="1" x14ac:dyDescent="0.2">
      <c r="A1654" s="1427"/>
      <c r="B1654" s="1427"/>
      <c r="C1654" s="1513"/>
      <c r="D1654" s="1512"/>
      <c r="E1654" s="1512"/>
      <c r="F1654" s="839" t="s">
        <v>1158</v>
      </c>
      <c r="G1654" s="1514" t="s">
        <v>1224</v>
      </c>
      <c r="H1654" s="1547"/>
      <c r="I1654" s="802"/>
      <c r="J1654" s="815"/>
      <c r="K1654" s="75"/>
      <c r="L1654" s="802"/>
      <c r="M1654" s="802"/>
      <c r="N1654" s="1"/>
      <c r="O1654" s="164" t="s">
        <v>1158</v>
      </c>
      <c r="P1654" s="1514" t="s">
        <v>1224</v>
      </c>
      <c r="Q1654" s="1629"/>
    </row>
    <row r="1655" spans="1:17" ht="19.5" customHeight="1" x14ac:dyDescent="0.2">
      <c r="A1655" s="1427"/>
      <c r="B1655" s="1427"/>
      <c r="C1655" s="1513"/>
      <c r="D1655" s="1512"/>
      <c r="E1655" s="1512"/>
      <c r="F1655" s="839" t="s">
        <v>3363</v>
      </c>
      <c r="G1655" s="1514"/>
      <c r="H1655" s="1547"/>
      <c r="I1655" s="802"/>
      <c r="J1655" s="815"/>
      <c r="K1655" s="75"/>
      <c r="L1655" s="802"/>
      <c r="M1655" s="802"/>
      <c r="N1655" s="1"/>
      <c r="O1655" s="164" t="s">
        <v>3363</v>
      </c>
      <c r="P1655" s="1514"/>
      <c r="Q1655" s="1629"/>
    </row>
    <row r="1656" spans="1:17" ht="27.75" customHeight="1" x14ac:dyDescent="0.2">
      <c r="A1656" s="1427"/>
      <c r="B1656" s="1427"/>
      <c r="C1656" s="1513"/>
      <c r="D1656" s="1512"/>
      <c r="E1656" s="1512"/>
      <c r="F1656" s="839" t="s">
        <v>3364</v>
      </c>
      <c r="G1656" s="1514"/>
      <c r="H1656" s="1542"/>
      <c r="I1656" s="802"/>
      <c r="J1656" s="815"/>
      <c r="K1656" s="75"/>
      <c r="L1656" s="802"/>
      <c r="M1656" s="802"/>
      <c r="N1656" s="1"/>
      <c r="O1656" s="164" t="s">
        <v>3364</v>
      </c>
      <c r="P1656" s="1514"/>
      <c r="Q1656" s="1605"/>
    </row>
    <row r="1657" spans="1:17" ht="22.5" customHeight="1" x14ac:dyDescent="0.2">
      <c r="A1657" s="1427"/>
      <c r="B1657" s="1427" t="s">
        <v>3369</v>
      </c>
      <c r="C1657" s="1513" t="s">
        <v>3370</v>
      </c>
      <c r="D1657" s="1512" t="s">
        <v>46</v>
      </c>
      <c r="E1657" s="1512" t="s">
        <v>56</v>
      </c>
      <c r="F1657" s="806" t="s">
        <v>1116</v>
      </c>
      <c r="G1657" s="835" t="s">
        <v>1118</v>
      </c>
      <c r="H1657" s="834" t="s">
        <v>3371</v>
      </c>
      <c r="I1657" s="833"/>
      <c r="J1657" s="815">
        <v>920</v>
      </c>
      <c r="K1657" s="75">
        <v>500</v>
      </c>
      <c r="L1657" s="802"/>
      <c r="M1657" s="802"/>
      <c r="N1657" s="1" t="s">
        <v>2031</v>
      </c>
      <c r="O1657" s="12"/>
    </row>
    <row r="1658" spans="1:17" ht="32.25" customHeight="1" x14ac:dyDescent="0.2">
      <c r="A1658" s="1427"/>
      <c r="B1658" s="1427"/>
      <c r="C1658" s="1513"/>
      <c r="D1658" s="1512"/>
      <c r="E1658" s="1512"/>
      <c r="F1658" s="806" t="s">
        <v>3362</v>
      </c>
      <c r="G1658" s="835" t="s">
        <v>1225</v>
      </c>
      <c r="H1658" s="834" t="s">
        <v>3372</v>
      </c>
      <c r="I1658" s="833"/>
      <c r="J1658" s="815"/>
      <c r="K1658" s="75"/>
      <c r="L1658" s="802"/>
      <c r="M1658" s="802"/>
      <c r="N1658" s="1"/>
      <c r="O1658" s="12"/>
    </row>
    <row r="1659" spans="1:17" ht="22.5" customHeight="1" x14ac:dyDescent="0.2">
      <c r="A1659" s="1427"/>
      <c r="B1659" s="1427"/>
      <c r="C1659" s="1513"/>
      <c r="D1659" s="1512"/>
      <c r="E1659" s="1512"/>
      <c r="F1659" s="806" t="s">
        <v>1158</v>
      </c>
      <c r="G1659" s="1514" t="s">
        <v>1224</v>
      </c>
      <c r="H1659" s="1513" t="s">
        <v>3373</v>
      </c>
      <c r="I1659" s="833"/>
      <c r="J1659" s="815"/>
      <c r="K1659" s="75"/>
      <c r="L1659" s="802"/>
      <c r="M1659" s="802"/>
      <c r="N1659" s="1"/>
      <c r="O1659" s="12"/>
    </row>
    <row r="1660" spans="1:17" ht="22.5" customHeight="1" x14ac:dyDescent="0.2">
      <c r="A1660" s="1427"/>
      <c r="B1660" s="1427"/>
      <c r="C1660" s="1513"/>
      <c r="D1660" s="1512"/>
      <c r="E1660" s="1512"/>
      <c r="F1660" s="806" t="s">
        <v>3363</v>
      </c>
      <c r="G1660" s="1514"/>
      <c r="H1660" s="1513"/>
      <c r="I1660" s="833"/>
      <c r="J1660" s="815"/>
      <c r="K1660" s="75"/>
      <c r="L1660" s="802"/>
      <c r="M1660" s="802"/>
      <c r="N1660" s="1"/>
      <c r="O1660" s="12"/>
    </row>
    <row r="1661" spans="1:17" ht="29.25" customHeight="1" x14ac:dyDescent="0.2">
      <c r="A1661" s="1427"/>
      <c r="B1661" s="1427"/>
      <c r="C1661" s="1513"/>
      <c r="D1661" s="1512"/>
      <c r="E1661" s="1512"/>
      <c r="F1661" s="806" t="s">
        <v>3364</v>
      </c>
      <c r="G1661" s="1514"/>
      <c r="H1661" s="1513"/>
      <c r="I1661" s="833"/>
      <c r="J1661" s="815"/>
      <c r="K1661" s="75"/>
      <c r="L1661" s="802"/>
      <c r="M1661" s="802"/>
      <c r="N1661" s="1"/>
      <c r="O1661" s="12"/>
    </row>
    <row r="1662" spans="1:17" ht="42" customHeight="1" x14ac:dyDescent="0.2">
      <c r="A1662" s="1427"/>
      <c r="B1662" s="1427" t="s">
        <v>395</v>
      </c>
      <c r="C1662" s="1634" t="s">
        <v>3374</v>
      </c>
      <c r="D1662" s="1643" t="s">
        <v>55</v>
      </c>
      <c r="E1662" s="1636" t="s">
        <v>394</v>
      </c>
      <c r="F1662" s="880" t="s">
        <v>3347</v>
      </c>
      <c r="G1662" s="203" t="s">
        <v>1155</v>
      </c>
      <c r="H1662" s="1628" t="s">
        <v>3375</v>
      </c>
      <c r="I1662" s="833">
        <v>2018</v>
      </c>
      <c r="J1662" s="815"/>
      <c r="K1662" s="75"/>
      <c r="L1662" s="802"/>
      <c r="M1662" s="802"/>
      <c r="N1662" s="1"/>
      <c r="O1662" s="12"/>
    </row>
    <row r="1663" spans="1:17" ht="29.25" customHeight="1" x14ac:dyDescent="0.2">
      <c r="A1663" s="1427"/>
      <c r="B1663" s="1427"/>
      <c r="C1663" s="1634"/>
      <c r="D1663" s="1643"/>
      <c r="E1663" s="1636"/>
      <c r="F1663" s="880" t="s">
        <v>3349</v>
      </c>
      <c r="G1663" s="203" t="s">
        <v>1225</v>
      </c>
      <c r="H1663" s="1629"/>
      <c r="I1663" s="833"/>
      <c r="J1663" s="815"/>
      <c r="K1663" s="75"/>
      <c r="L1663" s="802"/>
      <c r="M1663" s="802"/>
      <c r="N1663" s="1"/>
      <c r="O1663" s="12"/>
    </row>
    <row r="1664" spans="1:17" ht="63" customHeight="1" x14ac:dyDescent="0.2">
      <c r="A1664" s="1427"/>
      <c r="B1664" s="1427"/>
      <c r="C1664" s="1634"/>
      <c r="D1664" s="1643"/>
      <c r="E1664" s="1636"/>
      <c r="F1664" s="834" t="s">
        <v>3351</v>
      </c>
      <c r="G1664" s="203" t="s">
        <v>1156</v>
      </c>
      <c r="H1664" s="1605"/>
      <c r="I1664" s="833"/>
      <c r="J1664" s="815"/>
      <c r="K1664" s="75"/>
      <c r="L1664" s="802"/>
      <c r="M1664" s="802"/>
      <c r="N1664" s="1"/>
      <c r="O1664" s="12"/>
    </row>
    <row r="1665" spans="1:15" ht="27" customHeight="1" x14ac:dyDescent="0.2">
      <c r="A1665" s="1427" t="s">
        <v>105</v>
      </c>
      <c r="B1665" s="1427" t="s">
        <v>3376</v>
      </c>
      <c r="C1665" s="1513" t="s">
        <v>3360</v>
      </c>
      <c r="D1665" s="1512" t="s">
        <v>46</v>
      </c>
      <c r="E1665" s="1512" t="s">
        <v>56</v>
      </c>
      <c r="F1665" s="806" t="s">
        <v>1116</v>
      </c>
      <c r="G1665" s="835" t="s">
        <v>1155</v>
      </c>
      <c r="H1665" s="1513" t="s">
        <v>3377</v>
      </c>
      <c r="I1665" s="833"/>
      <c r="J1665" s="815">
        <v>650</v>
      </c>
      <c r="K1665" s="802"/>
      <c r="L1665" s="802"/>
      <c r="M1665" s="802"/>
      <c r="N1665" s="1" t="s">
        <v>2031</v>
      </c>
      <c r="O1665" s="12"/>
    </row>
    <row r="1666" spans="1:15" ht="28.5" customHeight="1" x14ac:dyDescent="0.2">
      <c r="A1666" s="1427"/>
      <c r="B1666" s="1427"/>
      <c r="C1666" s="1513"/>
      <c r="D1666" s="1512"/>
      <c r="E1666" s="1512"/>
      <c r="F1666" s="806" t="s">
        <v>3362</v>
      </c>
      <c r="G1666" s="835" t="s">
        <v>1159</v>
      </c>
      <c r="H1666" s="1513"/>
      <c r="I1666" s="833"/>
      <c r="J1666" s="815"/>
      <c r="K1666" s="802"/>
      <c r="L1666" s="802"/>
      <c r="M1666" s="802"/>
      <c r="N1666" s="1"/>
      <c r="O1666" s="12"/>
    </row>
    <row r="1667" spans="1:15" ht="20.25" customHeight="1" x14ac:dyDescent="0.2">
      <c r="A1667" s="1427"/>
      <c r="B1667" s="1427"/>
      <c r="C1667" s="1513"/>
      <c r="D1667" s="1512"/>
      <c r="E1667" s="1512"/>
      <c r="F1667" s="806" t="s">
        <v>1158</v>
      </c>
      <c r="G1667" s="835" t="s">
        <v>1200</v>
      </c>
      <c r="H1667" s="1513"/>
      <c r="I1667" s="833"/>
      <c r="J1667" s="815"/>
      <c r="K1667" s="802"/>
      <c r="L1667" s="802"/>
      <c r="M1667" s="802"/>
      <c r="N1667" s="1"/>
      <c r="O1667" s="12"/>
    </row>
    <row r="1668" spans="1:15" ht="20.25" customHeight="1" x14ac:dyDescent="0.2">
      <c r="A1668" s="1427"/>
      <c r="B1668" s="1427"/>
      <c r="C1668" s="1513"/>
      <c r="D1668" s="1512"/>
      <c r="E1668" s="1512"/>
      <c r="F1668" s="806" t="s">
        <v>3363</v>
      </c>
      <c r="G1668" s="1514" t="s">
        <v>1202</v>
      </c>
      <c r="H1668" s="1513"/>
      <c r="I1668" s="833"/>
      <c r="J1668" s="815"/>
      <c r="K1668" s="802"/>
      <c r="L1668" s="802"/>
      <c r="M1668" s="802"/>
      <c r="N1668" s="1"/>
      <c r="O1668" s="12"/>
    </row>
    <row r="1669" spans="1:15" ht="30.75" customHeight="1" x14ac:dyDescent="0.2">
      <c r="A1669" s="1427"/>
      <c r="B1669" s="1427"/>
      <c r="C1669" s="1513"/>
      <c r="D1669" s="1512"/>
      <c r="E1669" s="1512"/>
      <c r="F1669" s="806" t="s">
        <v>3364</v>
      </c>
      <c r="G1669" s="1514"/>
      <c r="H1669" s="1513"/>
      <c r="I1669" s="833"/>
      <c r="J1669" s="815"/>
      <c r="K1669" s="802"/>
      <c r="L1669" s="802"/>
      <c r="M1669" s="802"/>
      <c r="N1669" s="1"/>
      <c r="O1669" s="12"/>
    </row>
    <row r="1670" spans="1:15" ht="35.25" customHeight="1" x14ac:dyDescent="0.2">
      <c r="A1670" s="1427"/>
      <c r="B1670" s="806" t="s">
        <v>3378</v>
      </c>
      <c r="C1670" s="839" t="s">
        <v>3379</v>
      </c>
      <c r="D1670" s="801" t="s">
        <v>21</v>
      </c>
      <c r="E1670" s="802" t="s">
        <v>22</v>
      </c>
      <c r="F1670" s="806" t="s">
        <v>3380</v>
      </c>
      <c r="G1670" s="801" t="s">
        <v>1200</v>
      </c>
      <c r="H1670" s="806" t="s">
        <v>3381</v>
      </c>
      <c r="I1670" s="802"/>
      <c r="J1670" s="43">
        <v>50</v>
      </c>
      <c r="K1670" s="152"/>
      <c r="L1670" s="802"/>
      <c r="M1670" s="43"/>
      <c r="N1670" s="1" t="s">
        <v>1842</v>
      </c>
      <c r="O1670" s="12"/>
    </row>
    <row r="1671" spans="1:15" ht="22.5" customHeight="1" x14ac:dyDescent="0.2">
      <c r="A1671" s="1427" t="s">
        <v>106</v>
      </c>
      <c r="B1671" s="1521" t="s">
        <v>3382</v>
      </c>
      <c r="C1671" s="1513" t="s">
        <v>3383</v>
      </c>
      <c r="D1671" s="1512" t="s">
        <v>46</v>
      </c>
      <c r="E1671" s="1512" t="s">
        <v>56</v>
      </c>
      <c r="F1671" s="806" t="s">
        <v>1116</v>
      </c>
      <c r="G1671" s="835" t="s">
        <v>1155</v>
      </c>
      <c r="H1671" s="192" t="s">
        <v>3371</v>
      </c>
      <c r="I1671" s="833"/>
      <c r="J1671" s="815">
        <v>100</v>
      </c>
      <c r="K1671" s="802"/>
      <c r="L1671" s="802"/>
      <c r="M1671" s="802"/>
      <c r="N1671" s="1" t="s">
        <v>2031</v>
      </c>
      <c r="O1671" s="12"/>
    </row>
    <row r="1672" spans="1:15" ht="22.5" customHeight="1" x14ac:dyDescent="0.2">
      <c r="A1672" s="1427"/>
      <c r="B1672" s="1521"/>
      <c r="C1672" s="1513"/>
      <c r="D1672" s="1512"/>
      <c r="E1672" s="1512"/>
      <c r="F1672" s="806" t="s">
        <v>3362</v>
      </c>
      <c r="G1672" s="835" t="s">
        <v>1159</v>
      </c>
      <c r="H1672" s="192" t="s">
        <v>3372</v>
      </c>
      <c r="I1672" s="833"/>
      <c r="J1672" s="815"/>
      <c r="K1672" s="802"/>
      <c r="L1672" s="802"/>
      <c r="M1672" s="802"/>
      <c r="N1672" s="1"/>
      <c r="O1672" s="12"/>
    </row>
    <row r="1673" spans="1:15" ht="22.5" customHeight="1" x14ac:dyDescent="0.2">
      <c r="A1673" s="1427"/>
      <c r="B1673" s="1521"/>
      <c r="C1673" s="1513"/>
      <c r="D1673" s="1512"/>
      <c r="E1673" s="1512"/>
      <c r="F1673" s="806" t="s">
        <v>1158</v>
      </c>
      <c r="G1673" s="835" t="s">
        <v>1200</v>
      </c>
      <c r="H1673" s="1513" t="s">
        <v>3373</v>
      </c>
      <c r="I1673" s="833"/>
      <c r="J1673" s="815"/>
      <c r="K1673" s="802"/>
      <c r="L1673" s="802"/>
      <c r="M1673" s="802"/>
      <c r="N1673" s="1"/>
      <c r="O1673" s="12"/>
    </row>
    <row r="1674" spans="1:15" ht="22.5" customHeight="1" x14ac:dyDescent="0.2">
      <c r="A1674" s="1427"/>
      <c r="B1674" s="1521"/>
      <c r="C1674" s="1513"/>
      <c r="D1674" s="1512"/>
      <c r="E1674" s="1512"/>
      <c r="F1674" s="806" t="s">
        <v>3363</v>
      </c>
      <c r="G1674" s="1514" t="s">
        <v>1202</v>
      </c>
      <c r="H1674" s="1513"/>
      <c r="I1674" s="833"/>
      <c r="J1674" s="815"/>
      <c r="K1674" s="802"/>
      <c r="L1674" s="802"/>
      <c r="M1674" s="802"/>
      <c r="N1674" s="1"/>
      <c r="O1674" s="12"/>
    </row>
    <row r="1675" spans="1:15" ht="30" customHeight="1" x14ac:dyDescent="0.2">
      <c r="A1675" s="1427"/>
      <c r="B1675" s="1521"/>
      <c r="C1675" s="1513"/>
      <c r="D1675" s="1512"/>
      <c r="E1675" s="1512"/>
      <c r="F1675" s="806" t="s">
        <v>3364</v>
      </c>
      <c r="G1675" s="1514"/>
      <c r="H1675" s="1513"/>
      <c r="I1675" s="833"/>
      <c r="J1675" s="815"/>
      <c r="K1675" s="802"/>
      <c r="L1675" s="802"/>
      <c r="M1675" s="802"/>
      <c r="N1675" s="1"/>
      <c r="O1675" s="12"/>
    </row>
    <row r="1676" spans="1:15" ht="24.75" customHeight="1" x14ac:dyDescent="0.2">
      <c r="A1676" s="1427" t="s">
        <v>1204</v>
      </c>
      <c r="B1676" s="1427" t="s">
        <v>3384</v>
      </c>
      <c r="C1676" s="1513" t="s">
        <v>3385</v>
      </c>
      <c r="D1676" s="1512" t="s">
        <v>46</v>
      </c>
      <c r="E1676" s="1512" t="s">
        <v>56</v>
      </c>
      <c r="F1676" s="806" t="s">
        <v>1116</v>
      </c>
      <c r="G1676" s="835" t="s">
        <v>1155</v>
      </c>
      <c r="H1676" s="834" t="s">
        <v>3386</v>
      </c>
      <c r="I1676" s="833"/>
      <c r="J1676" s="75">
        <v>500</v>
      </c>
      <c r="K1676" s="75">
        <v>500</v>
      </c>
      <c r="L1676" s="802"/>
      <c r="M1676" s="802"/>
      <c r="N1676" s="1" t="s">
        <v>2031</v>
      </c>
      <c r="O1676" s="12"/>
    </row>
    <row r="1677" spans="1:15" ht="24.75" customHeight="1" x14ac:dyDescent="0.2">
      <c r="A1677" s="1427"/>
      <c r="B1677" s="1427"/>
      <c r="C1677" s="1513"/>
      <c r="D1677" s="1512"/>
      <c r="E1677" s="1512"/>
      <c r="F1677" s="806" t="s">
        <v>3362</v>
      </c>
      <c r="G1677" s="835" t="s">
        <v>1159</v>
      </c>
      <c r="H1677" s="834" t="s">
        <v>3372</v>
      </c>
      <c r="I1677" s="833"/>
      <c r="J1677" s="75"/>
      <c r="K1677" s="75"/>
      <c r="L1677" s="802"/>
      <c r="M1677" s="802"/>
      <c r="N1677" s="1"/>
      <c r="O1677" s="12"/>
    </row>
    <row r="1678" spans="1:15" ht="24.75" customHeight="1" x14ac:dyDescent="0.2">
      <c r="A1678" s="1427"/>
      <c r="B1678" s="1427"/>
      <c r="C1678" s="1513"/>
      <c r="D1678" s="1512"/>
      <c r="E1678" s="1512"/>
      <c r="F1678" s="806" t="s">
        <v>1158</v>
      </c>
      <c r="G1678" s="835" t="s">
        <v>1200</v>
      </c>
      <c r="H1678" s="1513" t="s">
        <v>3387</v>
      </c>
      <c r="I1678" s="833"/>
      <c r="J1678" s="75"/>
      <c r="K1678" s="75"/>
      <c r="L1678" s="802"/>
      <c r="M1678" s="802"/>
      <c r="N1678" s="1"/>
      <c r="O1678" s="12"/>
    </row>
    <row r="1679" spans="1:15" ht="24.75" customHeight="1" x14ac:dyDescent="0.2">
      <c r="A1679" s="1427"/>
      <c r="B1679" s="1427"/>
      <c r="C1679" s="1513"/>
      <c r="D1679" s="1512"/>
      <c r="E1679" s="1512"/>
      <c r="F1679" s="806" t="s">
        <v>3363</v>
      </c>
      <c r="G1679" s="1514" t="s">
        <v>1202</v>
      </c>
      <c r="H1679" s="1513"/>
      <c r="I1679" s="833"/>
      <c r="J1679" s="75"/>
      <c r="K1679" s="75"/>
      <c r="L1679" s="802"/>
      <c r="M1679" s="802"/>
      <c r="N1679" s="1"/>
      <c r="O1679" s="12"/>
    </row>
    <row r="1680" spans="1:15" ht="24.75" customHeight="1" x14ac:dyDescent="0.2">
      <c r="A1680" s="1427"/>
      <c r="B1680" s="1427"/>
      <c r="C1680" s="1513"/>
      <c r="D1680" s="1512"/>
      <c r="E1680" s="1512"/>
      <c r="F1680" s="806" t="s">
        <v>3364</v>
      </c>
      <c r="G1680" s="1514"/>
      <c r="H1680" s="1513"/>
      <c r="I1680" s="833"/>
      <c r="J1680" s="75"/>
      <c r="K1680" s="75"/>
      <c r="L1680" s="802"/>
      <c r="M1680" s="802"/>
      <c r="N1680" s="1"/>
      <c r="O1680" s="12"/>
    </row>
    <row r="1681" spans="1:17" ht="24.75" customHeight="1" x14ac:dyDescent="0.2">
      <c r="A1681" s="1427" t="s">
        <v>3388</v>
      </c>
      <c r="B1681" s="1427" t="s">
        <v>3389</v>
      </c>
      <c r="C1681" s="1513" t="s">
        <v>3360</v>
      </c>
      <c r="D1681" s="1512" t="s">
        <v>46</v>
      </c>
      <c r="E1681" s="1512" t="s">
        <v>56</v>
      </c>
      <c r="F1681" s="806" t="s">
        <v>1116</v>
      </c>
      <c r="G1681" s="835" t="s">
        <v>1155</v>
      </c>
      <c r="H1681" s="192" t="s">
        <v>3371</v>
      </c>
      <c r="I1681" s="833"/>
      <c r="J1681" s="75">
        <v>200</v>
      </c>
      <c r="K1681" s="802"/>
      <c r="L1681" s="802"/>
      <c r="M1681" s="802"/>
      <c r="N1681" s="1" t="s">
        <v>2031</v>
      </c>
      <c r="O1681" s="12"/>
    </row>
    <row r="1682" spans="1:17" ht="24.75" customHeight="1" x14ac:dyDescent="0.2">
      <c r="A1682" s="1427"/>
      <c r="B1682" s="1427"/>
      <c r="C1682" s="1513"/>
      <c r="D1682" s="1512"/>
      <c r="E1682" s="1512"/>
      <c r="F1682" s="806" t="s">
        <v>3362</v>
      </c>
      <c r="G1682" s="835" t="s">
        <v>1159</v>
      </c>
      <c r="H1682" s="192" t="s">
        <v>3372</v>
      </c>
      <c r="I1682" s="833"/>
      <c r="J1682" s="75"/>
      <c r="K1682" s="802"/>
      <c r="L1682" s="802"/>
      <c r="M1682" s="802"/>
      <c r="N1682" s="1"/>
      <c r="O1682" s="12"/>
    </row>
    <row r="1683" spans="1:17" ht="24.75" customHeight="1" x14ac:dyDescent="0.2">
      <c r="A1683" s="1427"/>
      <c r="B1683" s="1427"/>
      <c r="C1683" s="1513"/>
      <c r="D1683" s="1512"/>
      <c r="E1683" s="1512"/>
      <c r="F1683" s="806" t="s">
        <v>1158</v>
      </c>
      <c r="G1683" s="835" t="s">
        <v>1200</v>
      </c>
      <c r="H1683" s="1513" t="s">
        <v>3373</v>
      </c>
      <c r="I1683" s="833"/>
      <c r="J1683" s="75"/>
      <c r="K1683" s="802"/>
      <c r="L1683" s="802"/>
      <c r="M1683" s="802"/>
      <c r="N1683" s="1"/>
      <c r="O1683" s="12"/>
    </row>
    <row r="1684" spans="1:17" ht="24.75" customHeight="1" x14ac:dyDescent="0.2">
      <c r="A1684" s="1427"/>
      <c r="B1684" s="1427"/>
      <c r="C1684" s="1513"/>
      <c r="D1684" s="1512"/>
      <c r="E1684" s="1512"/>
      <c r="F1684" s="806" t="s">
        <v>3363</v>
      </c>
      <c r="G1684" s="1514" t="s">
        <v>1202</v>
      </c>
      <c r="H1684" s="1513"/>
      <c r="I1684" s="833"/>
      <c r="J1684" s="75"/>
      <c r="K1684" s="802"/>
      <c r="L1684" s="802"/>
      <c r="M1684" s="802"/>
      <c r="N1684" s="1"/>
      <c r="O1684" s="12"/>
    </row>
    <row r="1685" spans="1:17" ht="24.75" customHeight="1" x14ac:dyDescent="0.2">
      <c r="A1685" s="1427"/>
      <c r="B1685" s="1427"/>
      <c r="C1685" s="1513"/>
      <c r="D1685" s="1512"/>
      <c r="E1685" s="1512"/>
      <c r="F1685" s="806" t="s">
        <v>3364</v>
      </c>
      <c r="G1685" s="1514"/>
      <c r="H1685" s="1513"/>
      <c r="I1685" s="833"/>
      <c r="J1685" s="75"/>
      <c r="K1685" s="802"/>
      <c r="L1685" s="802"/>
      <c r="M1685" s="802"/>
      <c r="N1685" s="1"/>
      <c r="O1685" s="12"/>
    </row>
    <row r="1686" spans="1:17" ht="21.75" customHeight="1" x14ac:dyDescent="0.2">
      <c r="A1686" s="1427" t="s">
        <v>3390</v>
      </c>
      <c r="B1686" s="1427" t="s">
        <v>3391</v>
      </c>
      <c r="C1686" s="1513" t="s">
        <v>3360</v>
      </c>
      <c r="D1686" s="1512" t="s">
        <v>46</v>
      </c>
      <c r="E1686" s="1512" t="s">
        <v>56</v>
      </c>
      <c r="F1686" s="806" t="s">
        <v>1116</v>
      </c>
      <c r="G1686" s="835" t="s">
        <v>1155</v>
      </c>
      <c r="H1686" s="192" t="s">
        <v>3371</v>
      </c>
      <c r="I1686" s="833"/>
      <c r="J1686" s="75">
        <v>200</v>
      </c>
      <c r="K1686" s="802"/>
      <c r="L1686" s="802"/>
      <c r="M1686" s="802"/>
      <c r="N1686" s="1" t="s">
        <v>2031</v>
      </c>
      <c r="O1686" s="12"/>
    </row>
    <row r="1687" spans="1:17" ht="28.5" customHeight="1" x14ac:dyDescent="0.2">
      <c r="A1687" s="1427"/>
      <c r="B1687" s="1427"/>
      <c r="C1687" s="1513"/>
      <c r="D1687" s="1512"/>
      <c r="E1687" s="1512"/>
      <c r="F1687" s="806" t="s">
        <v>3362</v>
      </c>
      <c r="G1687" s="835" t="s">
        <v>1159</v>
      </c>
      <c r="H1687" s="192" t="s">
        <v>3372</v>
      </c>
      <c r="I1687" s="833"/>
      <c r="J1687" s="75"/>
      <c r="K1687" s="802"/>
      <c r="L1687" s="802"/>
      <c r="M1687" s="802"/>
      <c r="N1687" s="1"/>
      <c r="O1687" s="12"/>
    </row>
    <row r="1688" spans="1:17" ht="26.25" customHeight="1" x14ac:dyDescent="0.2">
      <c r="A1688" s="1427"/>
      <c r="B1688" s="1427"/>
      <c r="C1688" s="1513"/>
      <c r="D1688" s="1512"/>
      <c r="E1688" s="1512"/>
      <c r="F1688" s="806" t="s">
        <v>1158</v>
      </c>
      <c r="G1688" s="835" t="s">
        <v>1200</v>
      </c>
      <c r="H1688" s="1513" t="s">
        <v>3373</v>
      </c>
      <c r="I1688" s="833"/>
      <c r="J1688" s="75"/>
      <c r="K1688" s="802"/>
      <c r="L1688" s="802"/>
      <c r="M1688" s="802"/>
      <c r="N1688" s="1"/>
      <c r="O1688" s="12"/>
    </row>
    <row r="1689" spans="1:17" ht="26.25" customHeight="1" x14ac:dyDescent="0.2">
      <c r="A1689" s="1427"/>
      <c r="B1689" s="1427"/>
      <c r="C1689" s="1513"/>
      <c r="D1689" s="1512"/>
      <c r="E1689" s="1512"/>
      <c r="F1689" s="806" t="s">
        <v>3363</v>
      </c>
      <c r="G1689" s="1514" t="s">
        <v>1202</v>
      </c>
      <c r="H1689" s="1513"/>
      <c r="I1689" s="833"/>
      <c r="J1689" s="75"/>
      <c r="K1689" s="802"/>
      <c r="L1689" s="802"/>
      <c r="M1689" s="802"/>
      <c r="N1689" s="1"/>
      <c r="O1689" s="12"/>
    </row>
    <row r="1690" spans="1:17" ht="28.5" customHeight="1" x14ac:dyDescent="0.2">
      <c r="A1690" s="1427"/>
      <c r="B1690" s="1427"/>
      <c r="C1690" s="1513"/>
      <c r="D1690" s="1512"/>
      <c r="E1690" s="1512"/>
      <c r="F1690" s="806" t="s">
        <v>3364</v>
      </c>
      <c r="G1690" s="1514"/>
      <c r="H1690" s="1513"/>
      <c r="I1690" s="833"/>
      <c r="J1690" s="75"/>
      <c r="K1690" s="802"/>
      <c r="L1690" s="802"/>
      <c r="M1690" s="802"/>
      <c r="N1690" s="1"/>
      <c r="O1690" s="12"/>
    </row>
    <row r="1691" spans="1:17" ht="94.5" customHeight="1" x14ac:dyDescent="0.2">
      <c r="A1691" s="806" t="s">
        <v>3392</v>
      </c>
      <c r="B1691" s="806" t="s">
        <v>3393</v>
      </c>
      <c r="C1691" s="839" t="s">
        <v>3394</v>
      </c>
      <c r="D1691" s="833" t="s">
        <v>55</v>
      </c>
      <c r="E1691" s="833" t="s">
        <v>3395</v>
      </c>
      <c r="F1691" s="834" t="s">
        <v>3396</v>
      </c>
      <c r="G1691" s="835" t="s">
        <v>1155</v>
      </c>
      <c r="H1691" s="834" t="s">
        <v>3397</v>
      </c>
      <c r="I1691" s="833"/>
      <c r="J1691" s="815">
        <v>106</v>
      </c>
      <c r="K1691" s="84"/>
      <c r="L1691" s="84"/>
      <c r="M1691" s="84"/>
      <c r="N1691" s="1" t="s">
        <v>3071</v>
      </c>
      <c r="O1691" s="12"/>
    </row>
    <row r="1692" spans="1:17" ht="25.5" customHeight="1" x14ac:dyDescent="0.2">
      <c r="A1692" s="1541" t="s">
        <v>244</v>
      </c>
      <c r="B1692" s="806" t="s">
        <v>3398</v>
      </c>
      <c r="C1692" s="839" t="s">
        <v>3399</v>
      </c>
      <c r="D1692" s="801" t="s">
        <v>21</v>
      </c>
      <c r="E1692" s="802" t="s">
        <v>22</v>
      </c>
      <c r="F1692" s="806" t="s">
        <v>2484</v>
      </c>
      <c r="G1692" s="801" t="s">
        <v>2521</v>
      </c>
      <c r="H1692" s="839" t="s">
        <v>3400</v>
      </c>
      <c r="I1692" s="802"/>
      <c r="J1692" s="56">
        <v>100</v>
      </c>
      <c r="K1692" s="802"/>
      <c r="L1692" s="802"/>
      <c r="M1692" s="802"/>
      <c r="N1692" s="1" t="s">
        <v>1842</v>
      </c>
      <c r="O1692" s="12"/>
    </row>
    <row r="1693" spans="1:17" ht="38.25" customHeight="1" x14ac:dyDescent="0.2">
      <c r="A1693" s="1547"/>
      <c r="B1693" s="806" t="s">
        <v>3401</v>
      </c>
      <c r="C1693" s="193" t="s">
        <v>3402</v>
      </c>
      <c r="D1693" s="801" t="s">
        <v>21</v>
      </c>
      <c r="E1693" s="802" t="s">
        <v>22</v>
      </c>
      <c r="F1693" s="806" t="s">
        <v>2519</v>
      </c>
      <c r="G1693" s="801" t="s">
        <v>1257</v>
      </c>
      <c r="H1693" s="839" t="s">
        <v>3403</v>
      </c>
      <c r="I1693" s="802">
        <v>2018</v>
      </c>
      <c r="J1693" s="815">
        <v>20000</v>
      </c>
      <c r="K1693" s="802"/>
      <c r="L1693" s="802"/>
      <c r="M1693" s="802"/>
      <c r="N1693" s="1" t="s">
        <v>1842</v>
      </c>
      <c r="O1693" s="806" t="s">
        <v>2484</v>
      </c>
      <c r="P1693" s="801" t="s">
        <v>2249</v>
      </c>
      <c r="Q1693" s="806" t="s">
        <v>3404</v>
      </c>
    </row>
    <row r="1694" spans="1:17" ht="37.5" customHeight="1" x14ac:dyDescent="0.2">
      <c r="A1694" s="1547"/>
      <c r="B1694" s="806" t="s">
        <v>3405</v>
      </c>
      <c r="C1694" s="806" t="s">
        <v>3406</v>
      </c>
      <c r="D1694" s="801" t="s">
        <v>44</v>
      </c>
      <c r="E1694" s="802" t="s">
        <v>3407</v>
      </c>
      <c r="F1694" s="806" t="s">
        <v>2484</v>
      </c>
      <c r="G1694" s="801" t="s">
        <v>1200</v>
      </c>
      <c r="H1694" s="806" t="s">
        <v>3408</v>
      </c>
      <c r="I1694" s="802"/>
      <c r="J1694" s="43">
        <v>500</v>
      </c>
      <c r="K1694" s="802"/>
      <c r="L1694" s="802"/>
      <c r="M1694" s="802"/>
      <c r="N1694" s="1" t="s">
        <v>1842</v>
      </c>
      <c r="O1694" s="12"/>
    </row>
    <row r="1695" spans="1:17" ht="37.5" customHeight="1" x14ac:dyDescent="0.2">
      <c r="A1695" s="1547"/>
      <c r="B1695" s="806" t="s">
        <v>3409</v>
      </c>
      <c r="C1695" s="806" t="s">
        <v>3410</v>
      </c>
      <c r="D1695" s="801" t="s">
        <v>44</v>
      </c>
      <c r="E1695" s="802" t="s">
        <v>22</v>
      </c>
      <c r="F1695" s="806" t="s">
        <v>2484</v>
      </c>
      <c r="G1695" s="801" t="s">
        <v>1200</v>
      </c>
      <c r="H1695" s="806" t="s">
        <v>3404</v>
      </c>
      <c r="I1695" s="802"/>
      <c r="J1695" s="43">
        <v>1000</v>
      </c>
      <c r="K1695" s="802"/>
      <c r="L1695" s="802"/>
      <c r="M1695" s="802"/>
      <c r="N1695" s="1" t="s">
        <v>1842</v>
      </c>
      <c r="O1695" s="12"/>
    </row>
    <row r="1696" spans="1:17" ht="24.75" customHeight="1" x14ac:dyDescent="0.2">
      <c r="A1696" s="1547"/>
      <c r="B1696" s="1427" t="s">
        <v>3411</v>
      </c>
      <c r="C1696" s="1427" t="s">
        <v>3412</v>
      </c>
      <c r="D1696" s="1408" t="s">
        <v>8</v>
      </c>
      <c r="E1696" s="1408" t="s">
        <v>3413</v>
      </c>
      <c r="F1696" s="806" t="s">
        <v>3239</v>
      </c>
      <c r="G1696" s="802" t="s">
        <v>1269</v>
      </c>
      <c r="H1696" s="1427" t="s">
        <v>3414</v>
      </c>
      <c r="I1696" s="802"/>
      <c r="J1696" s="801">
        <v>473.55</v>
      </c>
      <c r="K1696" s="815">
        <v>500</v>
      </c>
      <c r="L1696" s="802"/>
      <c r="M1696" s="802"/>
      <c r="N1696" s="1" t="s">
        <v>1842</v>
      </c>
      <c r="O1696" s="12"/>
    </row>
    <row r="1697" spans="1:15" ht="27" customHeight="1" x14ac:dyDescent="0.2">
      <c r="A1697" s="1547"/>
      <c r="B1697" s="1427"/>
      <c r="C1697" s="1427"/>
      <c r="D1697" s="1408"/>
      <c r="E1697" s="1408"/>
      <c r="F1697" s="806" t="s">
        <v>1117</v>
      </c>
      <c r="G1697" s="802" t="s">
        <v>1200</v>
      </c>
      <c r="H1697" s="1427"/>
      <c r="I1697" s="802"/>
      <c r="J1697" s="801"/>
      <c r="K1697" s="815"/>
      <c r="L1697" s="802"/>
      <c r="M1697" s="802"/>
      <c r="N1697" s="1"/>
      <c r="O1697" s="12"/>
    </row>
    <row r="1698" spans="1:15" ht="46.5" customHeight="1" x14ac:dyDescent="0.2">
      <c r="A1698" s="1547"/>
      <c r="B1698" s="1427" t="s">
        <v>3415</v>
      </c>
      <c r="C1698" s="1644" t="s">
        <v>3416</v>
      </c>
      <c r="D1698" s="1400" t="s">
        <v>21</v>
      </c>
      <c r="E1698" s="1408" t="s">
        <v>22</v>
      </c>
      <c r="F1698" s="806" t="s">
        <v>1231</v>
      </c>
      <c r="G1698" s="802" t="s">
        <v>2837</v>
      </c>
      <c r="H1698" s="806" t="s">
        <v>3417</v>
      </c>
      <c r="I1698" s="802">
        <v>2018</v>
      </c>
      <c r="J1698" s="801"/>
      <c r="K1698" s="815"/>
      <c r="L1698" s="802"/>
      <c r="M1698" s="802"/>
      <c r="N1698" s="1"/>
      <c r="O1698" s="12"/>
    </row>
    <row r="1699" spans="1:15" ht="27" customHeight="1" x14ac:dyDescent="0.2">
      <c r="A1699" s="1547"/>
      <c r="B1699" s="1427"/>
      <c r="C1699" s="1644"/>
      <c r="D1699" s="1400"/>
      <c r="E1699" s="1408"/>
      <c r="F1699" s="806" t="s">
        <v>3418</v>
      </c>
      <c r="G1699" s="802" t="s">
        <v>3419</v>
      </c>
      <c r="H1699" s="1541" t="s">
        <v>3420</v>
      </c>
      <c r="I1699" s="802"/>
      <c r="J1699" s="801"/>
      <c r="K1699" s="815"/>
      <c r="L1699" s="802"/>
      <c r="M1699" s="802"/>
      <c r="N1699" s="1"/>
      <c r="O1699" s="12"/>
    </row>
    <row r="1700" spans="1:15" ht="27" customHeight="1" x14ac:dyDescent="0.2">
      <c r="A1700" s="1547"/>
      <c r="B1700" s="1427"/>
      <c r="C1700" s="1644"/>
      <c r="D1700" s="1400"/>
      <c r="E1700" s="1408"/>
      <c r="F1700" s="806" t="s">
        <v>1468</v>
      </c>
      <c r="G1700" s="802" t="s">
        <v>1829</v>
      </c>
      <c r="H1700" s="1542"/>
      <c r="I1700" s="802"/>
      <c r="J1700" s="801"/>
      <c r="K1700" s="815"/>
      <c r="L1700" s="802"/>
      <c r="M1700" s="802"/>
      <c r="N1700" s="1"/>
      <c r="O1700" s="12"/>
    </row>
    <row r="1701" spans="1:15" ht="20.25" customHeight="1" x14ac:dyDescent="0.2">
      <c r="A1701" s="1547"/>
      <c r="B1701" s="1427" t="s">
        <v>396</v>
      </c>
      <c r="C1701" s="1644" t="s">
        <v>446</v>
      </c>
      <c r="D1701" s="1400" t="s">
        <v>21</v>
      </c>
      <c r="E1701" s="1408" t="s">
        <v>22</v>
      </c>
      <c r="F1701" s="806" t="s">
        <v>3421</v>
      </c>
      <c r="G1701" s="801" t="s">
        <v>3237</v>
      </c>
      <c r="H1701" s="1541" t="s">
        <v>3422</v>
      </c>
      <c r="I1701" s="802">
        <v>2018</v>
      </c>
      <c r="J1701" s="801"/>
      <c r="K1701" s="815"/>
      <c r="L1701" s="802"/>
      <c r="M1701" s="802"/>
      <c r="N1701" s="1"/>
      <c r="O1701" s="12"/>
    </row>
    <row r="1702" spans="1:15" ht="29.25" customHeight="1" x14ac:dyDescent="0.2">
      <c r="A1702" s="1547"/>
      <c r="B1702" s="1427"/>
      <c r="C1702" s="1644"/>
      <c r="D1702" s="1400"/>
      <c r="E1702" s="1408"/>
      <c r="F1702" s="806" t="s">
        <v>3423</v>
      </c>
      <c r="G1702" s="801" t="s">
        <v>1840</v>
      </c>
      <c r="H1702" s="1547"/>
      <c r="I1702" s="802"/>
      <c r="J1702" s="801"/>
      <c r="K1702" s="815"/>
      <c r="L1702" s="802"/>
      <c r="M1702" s="802"/>
      <c r="N1702" s="1"/>
      <c r="O1702" s="12"/>
    </row>
    <row r="1703" spans="1:15" ht="29.25" customHeight="1" x14ac:dyDescent="0.2">
      <c r="A1703" s="1547"/>
      <c r="B1703" s="1427"/>
      <c r="C1703" s="1644"/>
      <c r="D1703" s="1400"/>
      <c r="E1703" s="1408"/>
      <c r="F1703" s="806" t="s">
        <v>3424</v>
      </c>
      <c r="G1703" s="801" t="s">
        <v>1237</v>
      </c>
      <c r="H1703" s="1547"/>
      <c r="I1703" s="802"/>
      <c r="J1703" s="801"/>
      <c r="K1703" s="815"/>
      <c r="L1703" s="802"/>
      <c r="M1703" s="802"/>
      <c r="N1703" s="1"/>
      <c r="O1703" s="12"/>
    </row>
    <row r="1704" spans="1:15" ht="29.25" customHeight="1" x14ac:dyDescent="0.2">
      <c r="A1704" s="1547"/>
      <c r="B1704" s="1427"/>
      <c r="C1704" s="1644"/>
      <c r="D1704" s="1400"/>
      <c r="E1704" s="1408"/>
      <c r="F1704" s="806" t="s">
        <v>3425</v>
      </c>
      <c r="G1704" s="801" t="s">
        <v>3426</v>
      </c>
      <c r="H1704" s="1547"/>
      <c r="I1704" s="802"/>
      <c r="J1704" s="801"/>
      <c r="K1704" s="815"/>
      <c r="L1704" s="802"/>
      <c r="M1704" s="802"/>
      <c r="N1704" s="1"/>
      <c r="O1704" s="12"/>
    </row>
    <row r="1705" spans="1:15" ht="29.25" customHeight="1" x14ac:dyDescent="0.2">
      <c r="A1705" s="1547"/>
      <c r="B1705" s="1427"/>
      <c r="C1705" s="1644"/>
      <c r="D1705" s="1400"/>
      <c r="E1705" s="1408"/>
      <c r="F1705" s="806" t="s">
        <v>3427</v>
      </c>
      <c r="G1705" s="801" t="s">
        <v>3428</v>
      </c>
      <c r="H1705" s="1547"/>
      <c r="I1705" s="802"/>
      <c r="J1705" s="801"/>
      <c r="K1705" s="815"/>
      <c r="L1705" s="802"/>
      <c r="M1705" s="802"/>
      <c r="N1705" s="1"/>
      <c r="O1705" s="12"/>
    </row>
    <row r="1706" spans="1:15" ht="29.25" customHeight="1" x14ac:dyDescent="0.2">
      <c r="A1706" s="1547"/>
      <c r="B1706" s="1427"/>
      <c r="C1706" s="1644"/>
      <c r="D1706" s="1400"/>
      <c r="E1706" s="1408"/>
      <c r="F1706" s="806" t="s">
        <v>3429</v>
      </c>
      <c r="G1706" s="801" t="s">
        <v>3430</v>
      </c>
      <c r="H1706" s="1542"/>
      <c r="I1706" s="802"/>
      <c r="J1706" s="801"/>
      <c r="K1706" s="815"/>
      <c r="L1706" s="802"/>
      <c r="M1706" s="802"/>
      <c r="N1706" s="1"/>
      <c r="O1706" s="12"/>
    </row>
    <row r="1707" spans="1:15" ht="84.75" customHeight="1" x14ac:dyDescent="0.2">
      <c r="A1707" s="1542"/>
      <c r="B1707" s="806" t="s">
        <v>3431</v>
      </c>
      <c r="C1707" s="193" t="s">
        <v>3432</v>
      </c>
      <c r="D1707" s="801" t="s">
        <v>46</v>
      </c>
      <c r="E1707" s="802" t="s">
        <v>50</v>
      </c>
      <c r="F1707" s="806" t="s">
        <v>2484</v>
      </c>
      <c r="G1707" s="801" t="s">
        <v>1829</v>
      </c>
      <c r="H1707" s="806" t="s">
        <v>3433</v>
      </c>
      <c r="I1707" s="69"/>
      <c r="J1707" s="844"/>
      <c r="K1707" s="68"/>
      <c r="L1707" s="69"/>
      <c r="M1707" s="69"/>
      <c r="N1707" s="1"/>
      <c r="O1707" s="12"/>
    </row>
    <row r="1708" spans="1:15" ht="11.25" customHeight="1" x14ac:dyDescent="0.2">
      <c r="J1708" s="209"/>
      <c r="K1708" s="209"/>
      <c r="L1708" s="209"/>
      <c r="M1708" s="209"/>
      <c r="N1708" s="1"/>
      <c r="O1708" s="12"/>
    </row>
    <row r="1709" spans="1:15" ht="12.75" customHeight="1" x14ac:dyDescent="0.2">
      <c r="A1709" s="1318" t="s">
        <v>107</v>
      </c>
      <c r="B1709" s="1318"/>
      <c r="C1709" s="1318"/>
      <c r="D1709" s="1318"/>
      <c r="E1709" s="1318"/>
      <c r="F1709" s="1318"/>
      <c r="G1709" s="1318"/>
      <c r="H1709" s="1318"/>
      <c r="I1709" s="1318"/>
      <c r="J1709" s="1318"/>
      <c r="K1709" s="1318"/>
      <c r="L1709" s="1318"/>
      <c r="M1709" s="1318"/>
      <c r="N1709" s="210" t="s">
        <v>1404</v>
      </c>
      <c r="O1709" s="12"/>
    </row>
    <row r="1710" spans="1:15" ht="15" customHeight="1" x14ac:dyDescent="0.2">
      <c r="A1710" s="1236" t="s">
        <v>2</v>
      </c>
      <c r="B1710" s="1236" t="s">
        <v>3</v>
      </c>
      <c r="C1710" s="1236"/>
      <c r="D1710" s="1236" t="s">
        <v>4</v>
      </c>
      <c r="E1710" s="1306" t="s">
        <v>5</v>
      </c>
      <c r="F1710" s="1306" t="s">
        <v>1104</v>
      </c>
      <c r="G1710" s="1236" t="s">
        <v>1401</v>
      </c>
      <c r="H1710" s="1306" t="s">
        <v>1293</v>
      </c>
      <c r="I1710" s="211"/>
      <c r="J1710" s="1647" t="s">
        <v>1402</v>
      </c>
      <c r="K1710" s="1647"/>
      <c r="L1710" s="1647"/>
      <c r="M1710" s="1236" t="s">
        <v>1403</v>
      </c>
      <c r="N1710" s="1"/>
      <c r="O1710" s="12"/>
    </row>
    <row r="1711" spans="1:15" ht="6.75" customHeight="1" x14ac:dyDescent="0.2">
      <c r="A1711" s="1236"/>
      <c r="B1711" s="1236"/>
      <c r="C1711" s="1236"/>
      <c r="D1711" s="1236"/>
      <c r="E1711" s="1306"/>
      <c r="F1711" s="1306"/>
      <c r="G1711" s="1236"/>
      <c r="H1711" s="1306"/>
      <c r="I1711" s="212"/>
      <c r="J1711" s="1648"/>
      <c r="K1711" s="1648"/>
      <c r="L1711" s="1648"/>
      <c r="M1711" s="1236"/>
      <c r="N1711" s="1"/>
      <c r="O1711" s="12"/>
    </row>
    <row r="1712" spans="1:15" ht="11.25" customHeight="1" x14ac:dyDescent="0.2">
      <c r="A1712" s="1236"/>
      <c r="B1712" s="1236"/>
      <c r="C1712" s="1236"/>
      <c r="D1712" s="1236"/>
      <c r="E1712" s="1306"/>
      <c r="F1712" s="1306"/>
      <c r="G1712" s="1236"/>
      <c r="H1712" s="1306"/>
      <c r="I1712" s="69"/>
      <c r="J1712" s="1421">
        <v>2017</v>
      </c>
      <c r="K1712" s="1400">
        <v>2018</v>
      </c>
      <c r="L1712" s="1420">
        <v>2019</v>
      </c>
      <c r="M1712" s="1236"/>
      <c r="N1712" s="1"/>
      <c r="O1712" s="12"/>
    </row>
    <row r="1713" spans="1:17" ht="3.75" customHeight="1" x14ac:dyDescent="0.2">
      <c r="A1713" s="1236"/>
      <c r="B1713" s="1236"/>
      <c r="C1713" s="1236"/>
      <c r="D1713" s="1236"/>
      <c r="E1713" s="1306"/>
      <c r="F1713" s="1306"/>
      <c r="G1713" s="1236"/>
      <c r="H1713" s="1306"/>
      <c r="I1713" s="69"/>
      <c r="J1713" s="1421"/>
      <c r="K1713" s="1400"/>
      <c r="L1713" s="1420"/>
      <c r="M1713" s="1236"/>
      <c r="N1713" s="1"/>
      <c r="O1713" s="12"/>
    </row>
    <row r="1714" spans="1:17" ht="13.5" customHeight="1" x14ac:dyDescent="0.2">
      <c r="A1714" s="786">
        <v>1</v>
      </c>
      <c r="B1714" s="1236">
        <v>2</v>
      </c>
      <c r="C1714" s="1236"/>
      <c r="D1714" s="786">
        <v>3</v>
      </c>
      <c r="E1714" s="884">
        <v>4</v>
      </c>
      <c r="F1714" s="787"/>
      <c r="G1714" s="786"/>
      <c r="H1714" s="884"/>
      <c r="I1714" s="69"/>
      <c r="J1714" s="804">
        <v>5</v>
      </c>
      <c r="K1714" s="801">
        <v>6</v>
      </c>
      <c r="L1714" s="803">
        <v>7</v>
      </c>
      <c r="M1714" s="786">
        <v>8</v>
      </c>
      <c r="N1714" s="1"/>
      <c r="O1714" s="12"/>
    </row>
    <row r="1715" spans="1:17" s="213" customFormat="1" ht="12.75" customHeight="1" x14ac:dyDescent="0.2">
      <c r="A1715" s="1645" t="s">
        <v>108</v>
      </c>
      <c r="B1715" s="1402"/>
      <c r="C1715" s="1402"/>
      <c r="D1715" s="1402"/>
      <c r="E1715" s="1402"/>
      <c r="F1715" s="1402"/>
      <c r="G1715" s="1402"/>
      <c r="H1715" s="1402"/>
      <c r="I1715" s="1402"/>
      <c r="J1715" s="1402"/>
      <c r="K1715" s="1402"/>
      <c r="L1715" s="1402"/>
      <c r="M1715" s="1646"/>
    </row>
    <row r="1716" spans="1:17" ht="48" customHeight="1" x14ac:dyDescent="0.2">
      <c r="A1716" s="1427" t="s">
        <v>109</v>
      </c>
      <c r="B1716" s="806" t="s">
        <v>3434</v>
      </c>
      <c r="C1716" s="839" t="s">
        <v>3435</v>
      </c>
      <c r="D1716" s="833" t="s">
        <v>17</v>
      </c>
      <c r="E1716" s="802" t="s">
        <v>75</v>
      </c>
      <c r="F1716" s="806" t="s">
        <v>2484</v>
      </c>
      <c r="G1716" s="801" t="s">
        <v>1200</v>
      </c>
      <c r="H1716" s="806" t="s">
        <v>3414</v>
      </c>
      <c r="I1716" s="802"/>
      <c r="J1716" s="75">
        <f>780-700</f>
        <v>80</v>
      </c>
      <c r="K1716" s="75"/>
      <c r="L1716" s="75"/>
      <c r="M1716" s="75"/>
      <c r="N1716" s="21" t="s">
        <v>1842</v>
      </c>
      <c r="O1716" s="12"/>
    </row>
    <row r="1717" spans="1:17" ht="23.25" customHeight="1" x14ac:dyDescent="0.2">
      <c r="A1717" s="1427"/>
      <c r="B1717" s="1427" t="s">
        <v>245</v>
      </c>
      <c r="C1717" s="1427" t="s">
        <v>317</v>
      </c>
      <c r="D1717" s="1512" t="s">
        <v>17</v>
      </c>
      <c r="E1717" s="1408" t="s">
        <v>75</v>
      </c>
      <c r="F1717" s="806" t="s">
        <v>3239</v>
      </c>
      <c r="G1717" s="802" t="s">
        <v>3436</v>
      </c>
      <c r="H1717" s="1427" t="s">
        <v>3414</v>
      </c>
      <c r="I1717" s="802"/>
      <c r="J1717" s="75">
        <v>700</v>
      </c>
      <c r="K1717" s="75">
        <v>5000</v>
      </c>
      <c r="L1717" s="75">
        <v>6000</v>
      </c>
      <c r="M1717" s="75">
        <v>1700</v>
      </c>
      <c r="O1717" s="12"/>
    </row>
    <row r="1718" spans="1:17" ht="29.25" customHeight="1" x14ac:dyDescent="0.2">
      <c r="A1718" s="1427"/>
      <c r="B1718" s="1427"/>
      <c r="C1718" s="1427"/>
      <c r="D1718" s="1512"/>
      <c r="E1718" s="1408"/>
      <c r="F1718" s="806" t="s">
        <v>1117</v>
      </c>
      <c r="G1718" s="802" t="s">
        <v>3437</v>
      </c>
      <c r="H1718" s="1427"/>
      <c r="I1718" s="802"/>
      <c r="J1718" s="75"/>
      <c r="K1718" s="75"/>
      <c r="L1718" s="75"/>
      <c r="M1718" s="75"/>
      <c r="O1718" s="12"/>
    </row>
    <row r="1719" spans="1:17" ht="48.75" customHeight="1" x14ac:dyDescent="0.2">
      <c r="A1719" s="1427"/>
      <c r="B1719" s="806" t="s">
        <v>3438</v>
      </c>
      <c r="C1719" s="806" t="s">
        <v>3439</v>
      </c>
      <c r="D1719" s="833" t="s">
        <v>21</v>
      </c>
      <c r="E1719" s="802" t="s">
        <v>75</v>
      </c>
      <c r="F1719" s="806" t="s">
        <v>3440</v>
      </c>
      <c r="G1719" s="801" t="s">
        <v>2770</v>
      </c>
      <c r="H1719" s="806" t="s">
        <v>3414</v>
      </c>
      <c r="I1719" s="802"/>
      <c r="J1719" s="75">
        <v>200</v>
      </c>
      <c r="K1719" s="75">
        <v>1000</v>
      </c>
      <c r="L1719" s="75"/>
      <c r="M1719" s="75"/>
      <c r="N1719" s="21" t="s">
        <v>1842</v>
      </c>
      <c r="O1719" s="12"/>
    </row>
    <row r="1720" spans="1:17" ht="27.75" customHeight="1" x14ac:dyDescent="0.2">
      <c r="A1720" s="1427"/>
      <c r="B1720" s="1427" t="s">
        <v>3441</v>
      </c>
      <c r="C1720" s="1427" t="s">
        <v>3442</v>
      </c>
      <c r="D1720" s="1400" t="s">
        <v>7</v>
      </c>
      <c r="E1720" s="1408" t="s">
        <v>57</v>
      </c>
      <c r="F1720" s="806" t="s">
        <v>1160</v>
      </c>
      <c r="G1720" s="891" t="s">
        <v>1118</v>
      </c>
      <c r="H1720" s="1521" t="s">
        <v>3443</v>
      </c>
      <c r="I1720" s="885"/>
      <c r="J1720" s="43">
        <v>1350</v>
      </c>
      <c r="K1720" s="802"/>
      <c r="L1720" s="802"/>
      <c r="M1720" s="75"/>
      <c r="N1720" s="1" t="s">
        <v>3444</v>
      </c>
      <c r="O1720" s="12"/>
    </row>
    <row r="1721" spans="1:17" ht="26.25" customHeight="1" x14ac:dyDescent="0.2">
      <c r="A1721" s="1427"/>
      <c r="B1721" s="1427"/>
      <c r="C1721" s="1427"/>
      <c r="D1721" s="1400"/>
      <c r="E1721" s="1408"/>
      <c r="F1721" s="806" t="s">
        <v>1143</v>
      </c>
      <c r="G1721" s="891" t="s">
        <v>1111</v>
      </c>
      <c r="H1721" s="1521"/>
      <c r="I1721" s="885"/>
      <c r="J1721" s="43"/>
      <c r="K1721" s="802"/>
      <c r="L1721" s="802"/>
      <c r="M1721" s="75"/>
      <c r="N1721" s="1"/>
      <c r="O1721" s="12"/>
    </row>
    <row r="1722" spans="1:17" ht="12.75" customHeight="1" x14ac:dyDescent="0.2">
      <c r="A1722" s="1650" t="s">
        <v>110</v>
      </c>
      <c r="B1722" s="1650"/>
      <c r="C1722" s="1650"/>
      <c r="D1722" s="1650"/>
      <c r="E1722" s="1650"/>
      <c r="F1722" s="1650"/>
      <c r="G1722" s="1650"/>
      <c r="H1722" s="1650"/>
      <c r="I1722" s="1650"/>
      <c r="J1722" s="1650"/>
      <c r="K1722" s="1650"/>
      <c r="L1722" s="1650"/>
      <c r="M1722" s="1650"/>
      <c r="N1722" s="1"/>
      <c r="O1722" s="12"/>
    </row>
    <row r="1723" spans="1:17" ht="23.25" customHeight="1" x14ac:dyDescent="0.2">
      <c r="A1723" s="1576" t="s">
        <v>111</v>
      </c>
      <c r="B1723" s="1427" t="s">
        <v>3445</v>
      </c>
      <c r="C1723" s="1427" t="s">
        <v>3446</v>
      </c>
      <c r="D1723" s="1400" t="s">
        <v>7</v>
      </c>
      <c r="E1723" s="1408" t="s">
        <v>57</v>
      </c>
      <c r="F1723" s="806" t="s">
        <v>1160</v>
      </c>
      <c r="G1723" s="891" t="s">
        <v>1118</v>
      </c>
      <c r="H1723" s="836" t="s">
        <v>3447</v>
      </c>
      <c r="I1723" s="885"/>
      <c r="J1723" s="43">
        <v>800</v>
      </c>
      <c r="K1723" s="159"/>
      <c r="L1723" s="815"/>
      <c r="M1723" s="815"/>
      <c r="N1723" s="1" t="s">
        <v>3444</v>
      </c>
      <c r="O1723" s="12"/>
    </row>
    <row r="1724" spans="1:17" ht="31.5" customHeight="1" x14ac:dyDescent="0.2">
      <c r="A1724" s="1262"/>
      <c r="B1724" s="1427"/>
      <c r="C1724" s="1427"/>
      <c r="D1724" s="1400"/>
      <c r="E1724" s="1408"/>
      <c r="F1724" s="806" t="s">
        <v>1143</v>
      </c>
      <c r="G1724" s="891" t="s">
        <v>1111</v>
      </c>
      <c r="H1724" s="836" t="s">
        <v>3448</v>
      </c>
      <c r="I1724" s="885"/>
      <c r="J1724" s="43"/>
      <c r="K1724" s="159"/>
      <c r="L1724" s="815"/>
      <c r="M1724" s="815"/>
      <c r="N1724" s="1"/>
      <c r="O1724" s="12"/>
    </row>
    <row r="1725" spans="1:17" ht="22.5" customHeight="1" x14ac:dyDescent="0.2">
      <c r="A1725" s="1262"/>
      <c r="B1725" s="1427" t="s">
        <v>3449</v>
      </c>
      <c r="C1725" s="1427" t="s">
        <v>3450</v>
      </c>
      <c r="D1725" s="1400" t="s">
        <v>48</v>
      </c>
      <c r="E1725" s="1408" t="s">
        <v>57</v>
      </c>
      <c r="F1725" s="1427" t="s">
        <v>1233</v>
      </c>
      <c r="G1725" s="1649" t="s">
        <v>1111</v>
      </c>
      <c r="H1725" s="1541" t="s">
        <v>3451</v>
      </c>
      <c r="I1725" s="802">
        <v>2018</v>
      </c>
      <c r="J1725" s="214">
        <v>970</v>
      </c>
      <c r="K1725" s="159"/>
      <c r="L1725" s="815"/>
      <c r="M1725" s="815"/>
      <c r="N1725" s="1" t="s">
        <v>3444</v>
      </c>
      <c r="O1725" s="806" t="s">
        <v>1160</v>
      </c>
      <c r="P1725" s="891" t="s">
        <v>1118</v>
      </c>
      <c r="Q1725" s="836" t="s">
        <v>3452</v>
      </c>
    </row>
    <row r="1726" spans="1:17" ht="20.25" customHeight="1" x14ac:dyDescent="0.2">
      <c r="A1726" s="1262"/>
      <c r="B1726" s="1427"/>
      <c r="C1726" s="1427"/>
      <c r="D1726" s="1400"/>
      <c r="E1726" s="1408"/>
      <c r="F1726" s="1427"/>
      <c r="G1726" s="1649"/>
      <c r="H1726" s="1542"/>
      <c r="I1726" s="802"/>
      <c r="J1726" s="214"/>
      <c r="K1726" s="159"/>
      <c r="L1726" s="815"/>
      <c r="M1726" s="815"/>
      <c r="N1726" s="1"/>
      <c r="O1726" s="806" t="s">
        <v>1143</v>
      </c>
      <c r="P1726" s="891" t="s">
        <v>1111</v>
      </c>
      <c r="Q1726" s="836" t="s">
        <v>3453</v>
      </c>
    </row>
    <row r="1727" spans="1:17" ht="23.25" customHeight="1" x14ac:dyDescent="0.2">
      <c r="A1727" s="1262"/>
      <c r="B1727" s="1427" t="s">
        <v>246</v>
      </c>
      <c r="C1727" s="1427" t="s">
        <v>3454</v>
      </c>
      <c r="D1727" s="1400" t="s">
        <v>48</v>
      </c>
      <c r="E1727" s="1408" t="s">
        <v>57</v>
      </c>
      <c r="F1727" s="806" t="s">
        <v>1160</v>
      </c>
      <c r="G1727" s="891" t="s">
        <v>1118</v>
      </c>
      <c r="H1727" s="836" t="s">
        <v>3452</v>
      </c>
      <c r="I1727" s="885"/>
      <c r="J1727" s="214">
        <v>30</v>
      </c>
      <c r="K1727" s="159"/>
      <c r="L1727" s="815"/>
      <c r="M1727" s="815"/>
      <c r="N1727" s="1"/>
      <c r="O1727" s="12"/>
    </row>
    <row r="1728" spans="1:17" ht="27" customHeight="1" x14ac:dyDescent="0.2">
      <c r="A1728" s="1262"/>
      <c r="B1728" s="1427"/>
      <c r="C1728" s="1427"/>
      <c r="D1728" s="1400"/>
      <c r="E1728" s="1408"/>
      <c r="F1728" s="806" t="s">
        <v>1143</v>
      </c>
      <c r="G1728" s="891" t="s">
        <v>1111</v>
      </c>
      <c r="H1728" s="836" t="s">
        <v>3453</v>
      </c>
      <c r="I1728" s="885"/>
      <c r="J1728" s="214"/>
      <c r="K1728" s="159"/>
      <c r="L1728" s="815"/>
      <c r="M1728" s="815"/>
      <c r="N1728" s="1"/>
      <c r="O1728" s="12"/>
    </row>
    <row r="1729" spans="1:17" ht="24" customHeight="1" x14ac:dyDescent="0.2">
      <c r="A1729" s="1262"/>
      <c r="B1729" s="1427" t="s">
        <v>3455</v>
      </c>
      <c r="C1729" s="1427" t="s">
        <v>3456</v>
      </c>
      <c r="D1729" s="1400" t="s">
        <v>48</v>
      </c>
      <c r="E1729" s="1408" t="s">
        <v>57</v>
      </c>
      <c r="F1729" s="806" t="s">
        <v>1160</v>
      </c>
      <c r="G1729" s="891" t="s">
        <v>1118</v>
      </c>
      <c r="H1729" s="836" t="s">
        <v>2647</v>
      </c>
      <c r="I1729" s="885"/>
      <c r="J1729" s="815">
        <v>1470</v>
      </c>
      <c r="K1729" s="159"/>
      <c r="L1729" s="815"/>
      <c r="M1729" s="815"/>
      <c r="N1729" s="1" t="s">
        <v>3444</v>
      </c>
      <c r="O1729" s="12"/>
    </row>
    <row r="1730" spans="1:17" ht="27" customHeight="1" x14ac:dyDescent="0.2">
      <c r="A1730" s="1262"/>
      <c r="B1730" s="1427"/>
      <c r="C1730" s="1427"/>
      <c r="D1730" s="1400"/>
      <c r="E1730" s="1408"/>
      <c r="F1730" s="806" t="s">
        <v>1143</v>
      </c>
      <c r="G1730" s="891" t="s">
        <v>1111</v>
      </c>
      <c r="H1730" s="836" t="s">
        <v>1734</v>
      </c>
      <c r="I1730" s="885"/>
      <c r="J1730" s="815"/>
      <c r="K1730" s="159"/>
      <c r="L1730" s="815"/>
      <c r="M1730" s="815"/>
      <c r="N1730" s="1"/>
      <c r="O1730" s="12"/>
    </row>
    <row r="1731" spans="1:17" ht="27" customHeight="1" x14ac:dyDescent="0.2">
      <c r="A1731" s="1262"/>
      <c r="B1731" s="1427" t="s">
        <v>3457</v>
      </c>
      <c r="C1731" s="1427" t="s">
        <v>3458</v>
      </c>
      <c r="D1731" s="1400" t="s">
        <v>48</v>
      </c>
      <c r="E1731" s="1408" t="s">
        <v>57</v>
      </c>
      <c r="F1731" s="1427" t="s">
        <v>1233</v>
      </c>
      <c r="G1731" s="1649" t="s">
        <v>1111</v>
      </c>
      <c r="H1731" s="1541" t="s">
        <v>3459</v>
      </c>
      <c r="I1731" s="802">
        <v>2018</v>
      </c>
      <c r="J1731" s="815">
        <v>200</v>
      </c>
      <c r="K1731" s="159"/>
      <c r="L1731" s="815"/>
      <c r="M1731" s="815"/>
      <c r="N1731" s="1" t="s">
        <v>3444</v>
      </c>
      <c r="O1731" s="806" t="s">
        <v>1160</v>
      </c>
      <c r="P1731" s="891" t="s">
        <v>1118</v>
      </c>
      <c r="Q1731" s="836" t="s">
        <v>3443</v>
      </c>
    </row>
    <row r="1732" spans="1:17" ht="27" customHeight="1" x14ac:dyDescent="0.2">
      <c r="A1732" s="1262"/>
      <c r="B1732" s="1427"/>
      <c r="C1732" s="1427"/>
      <c r="D1732" s="1400"/>
      <c r="E1732" s="1408"/>
      <c r="F1732" s="1427"/>
      <c r="G1732" s="1649"/>
      <c r="H1732" s="1542"/>
      <c r="I1732" s="802"/>
      <c r="J1732" s="815"/>
      <c r="K1732" s="159"/>
      <c r="L1732" s="815"/>
      <c r="M1732" s="815"/>
      <c r="N1732" s="1"/>
      <c r="O1732" s="806" t="s">
        <v>1143</v>
      </c>
      <c r="P1732" s="891" t="s">
        <v>1111</v>
      </c>
      <c r="Q1732" s="868" t="s">
        <v>3453</v>
      </c>
    </row>
    <row r="1733" spans="1:17" ht="27" customHeight="1" x14ac:dyDescent="0.2">
      <c r="A1733" s="1262"/>
      <c r="B1733" s="1427" t="s">
        <v>3460</v>
      </c>
      <c r="C1733" s="1427" t="s">
        <v>3461</v>
      </c>
      <c r="D1733" s="1400" t="s">
        <v>48</v>
      </c>
      <c r="E1733" s="1408" t="s">
        <v>57</v>
      </c>
      <c r="F1733" s="806" t="s">
        <v>1160</v>
      </c>
      <c r="G1733" s="891" t="s">
        <v>1118</v>
      </c>
      <c r="H1733" s="836" t="s">
        <v>1733</v>
      </c>
      <c r="I1733" s="885"/>
      <c r="J1733" s="214">
        <v>410.6</v>
      </c>
      <c r="K1733" s="159"/>
      <c r="L1733" s="815"/>
      <c r="M1733" s="815"/>
      <c r="N1733" s="1" t="s">
        <v>3444</v>
      </c>
      <c r="O1733" s="12"/>
    </row>
    <row r="1734" spans="1:17" ht="27" customHeight="1" x14ac:dyDescent="0.2">
      <c r="A1734" s="1262"/>
      <c r="B1734" s="1427"/>
      <c r="C1734" s="1427"/>
      <c r="D1734" s="1400"/>
      <c r="E1734" s="1408"/>
      <c r="F1734" s="806" t="s">
        <v>1143</v>
      </c>
      <c r="G1734" s="891" t="s">
        <v>1111</v>
      </c>
      <c r="H1734" s="836" t="s">
        <v>1734</v>
      </c>
      <c r="I1734" s="885"/>
      <c r="J1734" s="214"/>
      <c r="K1734" s="159"/>
      <c r="L1734" s="815"/>
      <c r="M1734" s="815"/>
      <c r="N1734" s="1"/>
      <c r="O1734" s="12"/>
    </row>
    <row r="1735" spans="1:17" ht="27" customHeight="1" x14ac:dyDescent="0.2">
      <c r="A1735" s="1262"/>
      <c r="B1735" s="1427" t="s">
        <v>3462</v>
      </c>
      <c r="C1735" s="1427" t="s">
        <v>3463</v>
      </c>
      <c r="D1735" s="1400" t="s">
        <v>48</v>
      </c>
      <c r="E1735" s="1408" t="s">
        <v>57</v>
      </c>
      <c r="F1735" s="806" t="s">
        <v>1160</v>
      </c>
      <c r="G1735" s="891" t="s">
        <v>1118</v>
      </c>
      <c r="H1735" s="836" t="s">
        <v>3447</v>
      </c>
      <c r="I1735" s="885"/>
      <c r="J1735" s="214">
        <v>200</v>
      </c>
      <c r="K1735" s="159"/>
      <c r="L1735" s="815"/>
      <c r="M1735" s="815"/>
      <c r="N1735" s="1"/>
      <c r="O1735" s="12"/>
    </row>
    <row r="1736" spans="1:17" ht="27" customHeight="1" x14ac:dyDescent="0.2">
      <c r="A1736" s="1262"/>
      <c r="B1736" s="1427"/>
      <c r="C1736" s="1427"/>
      <c r="D1736" s="1400"/>
      <c r="E1736" s="1408"/>
      <c r="F1736" s="806" t="s">
        <v>1143</v>
      </c>
      <c r="G1736" s="891" t="s">
        <v>1111</v>
      </c>
      <c r="H1736" s="836" t="s">
        <v>1734</v>
      </c>
      <c r="I1736" s="885"/>
      <c r="J1736" s="214"/>
      <c r="K1736" s="159"/>
      <c r="L1736" s="815"/>
      <c r="M1736" s="815"/>
      <c r="N1736" s="1"/>
      <c r="O1736" s="12"/>
    </row>
    <row r="1737" spans="1:17" ht="23.25" customHeight="1" x14ac:dyDescent="0.2">
      <c r="A1737" s="1262"/>
      <c r="B1737" s="1427" t="s">
        <v>3464</v>
      </c>
      <c r="C1737" s="1427" t="s">
        <v>3465</v>
      </c>
      <c r="D1737" s="1400" t="s">
        <v>48</v>
      </c>
      <c r="E1737" s="1408" t="s">
        <v>57</v>
      </c>
      <c r="F1737" s="1427" t="s">
        <v>1233</v>
      </c>
      <c r="G1737" s="1649" t="s">
        <v>1111</v>
      </c>
      <c r="H1737" s="1541" t="s">
        <v>1506</v>
      </c>
      <c r="I1737" s="802">
        <v>2018</v>
      </c>
      <c r="J1737" s="815">
        <v>1300</v>
      </c>
      <c r="K1737" s="815"/>
      <c r="L1737" s="815"/>
      <c r="M1737" s="815"/>
      <c r="N1737" s="1" t="s">
        <v>3444</v>
      </c>
      <c r="O1737" s="806" t="s">
        <v>1160</v>
      </c>
      <c r="P1737" s="891" t="s">
        <v>1118</v>
      </c>
      <c r="Q1737" s="836" t="s">
        <v>3443</v>
      </c>
    </row>
    <row r="1738" spans="1:17" ht="22.5" customHeight="1" x14ac:dyDescent="0.2">
      <c r="A1738" s="1262"/>
      <c r="B1738" s="1427"/>
      <c r="C1738" s="1427"/>
      <c r="D1738" s="1400"/>
      <c r="E1738" s="1408"/>
      <c r="F1738" s="1427"/>
      <c r="G1738" s="1649"/>
      <c r="H1738" s="1542"/>
      <c r="I1738" s="802"/>
      <c r="J1738" s="815"/>
      <c r="K1738" s="815"/>
      <c r="L1738" s="815"/>
      <c r="M1738" s="815"/>
      <c r="N1738" s="1"/>
      <c r="O1738" s="806" t="s">
        <v>1143</v>
      </c>
      <c r="P1738" s="891" t="s">
        <v>1111</v>
      </c>
      <c r="Q1738" s="836" t="s">
        <v>3466</v>
      </c>
    </row>
    <row r="1739" spans="1:17" ht="27" customHeight="1" x14ac:dyDescent="0.2">
      <c r="A1739" s="1262"/>
      <c r="B1739" s="1427" t="s">
        <v>3467</v>
      </c>
      <c r="C1739" s="1427" t="s">
        <v>3468</v>
      </c>
      <c r="D1739" s="1400" t="s">
        <v>7</v>
      </c>
      <c r="E1739" s="1408" t="s">
        <v>57</v>
      </c>
      <c r="F1739" s="806" t="s">
        <v>1160</v>
      </c>
      <c r="G1739" s="891" t="s">
        <v>1118</v>
      </c>
      <c r="H1739" s="1521" t="s">
        <v>1575</v>
      </c>
      <c r="I1739" s="885"/>
      <c r="J1739" s="815">
        <v>320</v>
      </c>
      <c r="K1739" s="815"/>
      <c r="L1739" s="815"/>
      <c r="M1739" s="815"/>
      <c r="N1739" s="1" t="s">
        <v>3444</v>
      </c>
      <c r="O1739" s="12"/>
    </row>
    <row r="1740" spans="1:17" ht="27" customHeight="1" x14ac:dyDescent="0.2">
      <c r="A1740" s="1262"/>
      <c r="B1740" s="1427"/>
      <c r="C1740" s="1427"/>
      <c r="D1740" s="1400"/>
      <c r="E1740" s="1408"/>
      <c r="F1740" s="806" t="s">
        <v>1143</v>
      </c>
      <c r="G1740" s="891" t="s">
        <v>1111</v>
      </c>
      <c r="H1740" s="1521"/>
      <c r="I1740" s="885"/>
      <c r="J1740" s="815"/>
      <c r="K1740" s="815"/>
      <c r="L1740" s="815"/>
      <c r="M1740" s="815"/>
      <c r="N1740" s="1"/>
      <c r="O1740" s="12"/>
    </row>
    <row r="1741" spans="1:17" ht="27" customHeight="1" x14ac:dyDescent="0.2">
      <c r="A1741" s="1262"/>
      <c r="B1741" s="1427" t="s">
        <v>3469</v>
      </c>
      <c r="C1741" s="1427" t="s">
        <v>3470</v>
      </c>
      <c r="D1741" s="1400" t="s">
        <v>7</v>
      </c>
      <c r="E1741" s="1408" t="s">
        <v>57</v>
      </c>
      <c r="F1741" s="806" t="s">
        <v>1160</v>
      </c>
      <c r="G1741" s="891" t="s">
        <v>1118</v>
      </c>
      <c r="H1741" s="836" t="s">
        <v>3447</v>
      </c>
      <c r="I1741" s="885"/>
      <c r="J1741" s="815">
        <v>200</v>
      </c>
      <c r="K1741" s="815"/>
      <c r="L1741" s="815"/>
      <c r="M1741" s="815"/>
      <c r="N1741" s="1" t="s">
        <v>3444</v>
      </c>
      <c r="O1741" s="12"/>
    </row>
    <row r="1742" spans="1:17" ht="27" customHeight="1" x14ac:dyDescent="0.2">
      <c r="A1742" s="1262"/>
      <c r="B1742" s="1427"/>
      <c r="C1742" s="1427"/>
      <c r="D1742" s="1400"/>
      <c r="E1742" s="1408"/>
      <c r="F1742" s="806" t="s">
        <v>1143</v>
      </c>
      <c r="G1742" s="891" t="s">
        <v>1111</v>
      </c>
      <c r="H1742" s="836" t="s">
        <v>3471</v>
      </c>
      <c r="I1742" s="885"/>
      <c r="J1742" s="815"/>
      <c r="K1742" s="815"/>
      <c r="L1742" s="815"/>
      <c r="M1742" s="815"/>
      <c r="N1742" s="1"/>
      <c r="O1742" s="12"/>
    </row>
    <row r="1743" spans="1:17" ht="27" customHeight="1" x14ac:dyDescent="0.2">
      <c r="A1743" s="1262"/>
      <c r="B1743" s="1427" t="s">
        <v>3472</v>
      </c>
      <c r="C1743" s="1427" t="s">
        <v>3473</v>
      </c>
      <c r="D1743" s="1400" t="s">
        <v>7</v>
      </c>
      <c r="E1743" s="1408" t="s">
        <v>57</v>
      </c>
      <c r="F1743" s="806" t="s">
        <v>1160</v>
      </c>
      <c r="G1743" s="891" t="s">
        <v>1118</v>
      </c>
      <c r="H1743" s="836" t="s">
        <v>2647</v>
      </c>
      <c r="I1743" s="885"/>
      <c r="J1743" s="815">
        <v>100</v>
      </c>
      <c r="K1743" s="815"/>
      <c r="L1743" s="815"/>
      <c r="M1743" s="815"/>
      <c r="N1743" s="1" t="s">
        <v>3444</v>
      </c>
      <c r="O1743" s="12"/>
    </row>
    <row r="1744" spans="1:17" ht="27" customHeight="1" x14ac:dyDescent="0.2">
      <c r="A1744" s="1262"/>
      <c r="B1744" s="1427"/>
      <c r="C1744" s="1427"/>
      <c r="D1744" s="1400"/>
      <c r="E1744" s="1408"/>
      <c r="F1744" s="806" t="s">
        <v>1143</v>
      </c>
      <c r="G1744" s="891" t="s">
        <v>1111</v>
      </c>
      <c r="H1744" s="836" t="s">
        <v>1734</v>
      </c>
      <c r="I1744" s="885"/>
      <c r="J1744" s="815"/>
      <c r="K1744" s="815"/>
      <c r="L1744" s="815"/>
      <c r="M1744" s="815"/>
      <c r="N1744" s="1"/>
      <c r="O1744" s="12"/>
    </row>
    <row r="1745" spans="1:17" ht="27" customHeight="1" x14ac:dyDescent="0.2">
      <c r="A1745" s="1262"/>
      <c r="B1745" s="1427" t="s">
        <v>3474</v>
      </c>
      <c r="C1745" s="1427" t="s">
        <v>3475</v>
      </c>
      <c r="D1745" s="1400" t="s">
        <v>7</v>
      </c>
      <c r="E1745" s="1408" t="s">
        <v>57</v>
      </c>
      <c r="F1745" s="806" t="s">
        <v>1160</v>
      </c>
      <c r="G1745" s="891" t="s">
        <v>1118</v>
      </c>
      <c r="H1745" s="836" t="s">
        <v>3443</v>
      </c>
      <c r="I1745" s="885"/>
      <c r="J1745" s="815">
        <v>1000</v>
      </c>
      <c r="K1745" s="815"/>
      <c r="L1745" s="815"/>
      <c r="M1745" s="815"/>
      <c r="N1745" s="1" t="s">
        <v>3444</v>
      </c>
      <c r="O1745" s="12"/>
    </row>
    <row r="1746" spans="1:17" ht="27" customHeight="1" x14ac:dyDescent="0.2">
      <c r="A1746" s="1262"/>
      <c r="B1746" s="1427"/>
      <c r="C1746" s="1427"/>
      <c r="D1746" s="1400"/>
      <c r="E1746" s="1408"/>
      <c r="F1746" s="806" t="s">
        <v>1143</v>
      </c>
      <c r="G1746" s="891" t="s">
        <v>1111</v>
      </c>
      <c r="H1746" s="836" t="s">
        <v>3476</v>
      </c>
      <c r="I1746" s="885"/>
      <c r="J1746" s="815"/>
      <c r="K1746" s="815"/>
      <c r="L1746" s="815"/>
      <c r="M1746" s="815"/>
      <c r="N1746" s="1"/>
      <c r="O1746" s="12"/>
    </row>
    <row r="1747" spans="1:17" ht="27" customHeight="1" x14ac:dyDescent="0.2">
      <c r="A1747" s="1262"/>
      <c r="B1747" s="1427" t="s">
        <v>3477</v>
      </c>
      <c r="C1747" s="1427" t="s">
        <v>3478</v>
      </c>
      <c r="D1747" s="1400" t="s">
        <v>7</v>
      </c>
      <c r="E1747" s="1408" t="s">
        <v>57</v>
      </c>
      <c r="F1747" s="806" t="s">
        <v>1160</v>
      </c>
      <c r="G1747" s="891" t="s">
        <v>1118</v>
      </c>
      <c r="H1747" s="1521" t="s">
        <v>3479</v>
      </c>
      <c r="I1747" s="885"/>
      <c r="J1747" s="815">
        <v>0</v>
      </c>
      <c r="K1747" s="815"/>
      <c r="L1747" s="815"/>
      <c r="M1747" s="815"/>
      <c r="N1747" s="1" t="s">
        <v>3444</v>
      </c>
      <c r="O1747" s="12"/>
    </row>
    <row r="1748" spans="1:17" ht="26.25" customHeight="1" x14ac:dyDescent="0.2">
      <c r="A1748" s="1262"/>
      <c r="B1748" s="1427"/>
      <c r="C1748" s="1427"/>
      <c r="D1748" s="1400"/>
      <c r="E1748" s="1408"/>
      <c r="F1748" s="806" t="s">
        <v>1143</v>
      </c>
      <c r="G1748" s="891" t="s">
        <v>1111</v>
      </c>
      <c r="H1748" s="1521"/>
      <c r="I1748" s="885"/>
      <c r="J1748" s="815"/>
      <c r="K1748" s="815"/>
      <c r="L1748" s="815"/>
      <c r="M1748" s="815"/>
      <c r="N1748" s="1"/>
      <c r="O1748" s="12"/>
    </row>
    <row r="1749" spans="1:17" ht="24.75" customHeight="1" x14ac:dyDescent="0.2">
      <c r="A1749" s="1262"/>
      <c r="B1749" s="1427" t="s">
        <v>3480</v>
      </c>
      <c r="C1749" s="1427" t="s">
        <v>3481</v>
      </c>
      <c r="D1749" s="1400" t="s">
        <v>7</v>
      </c>
      <c r="E1749" s="1408" t="s">
        <v>3482</v>
      </c>
      <c r="F1749" s="1427" t="s">
        <v>1233</v>
      </c>
      <c r="G1749" s="1649" t="s">
        <v>1111</v>
      </c>
      <c r="H1749" s="1541" t="s">
        <v>1339</v>
      </c>
      <c r="I1749" s="802">
        <v>2018</v>
      </c>
      <c r="J1749" s="815">
        <v>1000</v>
      </c>
      <c r="K1749" s="815">
        <v>5000</v>
      </c>
      <c r="L1749" s="815"/>
      <c r="M1749" s="815"/>
      <c r="N1749" s="1" t="s">
        <v>3444</v>
      </c>
      <c r="O1749" s="806" t="s">
        <v>1160</v>
      </c>
      <c r="P1749" s="891" t="s">
        <v>1118</v>
      </c>
      <c r="Q1749" s="1597" t="s">
        <v>1338</v>
      </c>
    </row>
    <row r="1750" spans="1:17" ht="27.75" customHeight="1" x14ac:dyDescent="0.2">
      <c r="A1750" s="1262"/>
      <c r="B1750" s="1427"/>
      <c r="C1750" s="1427"/>
      <c r="D1750" s="1400"/>
      <c r="E1750" s="1408"/>
      <c r="F1750" s="1427"/>
      <c r="G1750" s="1649"/>
      <c r="H1750" s="1542"/>
      <c r="I1750" s="802"/>
      <c r="J1750" s="815"/>
      <c r="K1750" s="815"/>
      <c r="L1750" s="815"/>
      <c r="M1750" s="815"/>
      <c r="N1750" s="1"/>
      <c r="O1750" s="848" t="s">
        <v>1143</v>
      </c>
      <c r="P1750" s="873" t="s">
        <v>1111</v>
      </c>
      <c r="Q1750" s="1616"/>
    </row>
    <row r="1751" spans="1:17" ht="27" customHeight="1" x14ac:dyDescent="0.2">
      <c r="A1751" s="1262"/>
      <c r="B1751" s="1427" t="s">
        <v>3483</v>
      </c>
      <c r="C1751" s="1427" t="s">
        <v>3484</v>
      </c>
      <c r="D1751" s="1408" t="s">
        <v>58</v>
      </c>
      <c r="E1751" s="1408" t="s">
        <v>59</v>
      </c>
      <c r="F1751" s="806" t="s">
        <v>1160</v>
      </c>
      <c r="G1751" s="891" t="s">
        <v>1118</v>
      </c>
      <c r="H1751" s="1521" t="s">
        <v>1475</v>
      </c>
      <c r="I1751" s="885"/>
      <c r="J1751" s="815">
        <v>0</v>
      </c>
      <c r="K1751" s="815">
        <v>5000</v>
      </c>
      <c r="L1751" s="815"/>
      <c r="M1751" s="815"/>
      <c r="N1751" s="1" t="s">
        <v>3444</v>
      </c>
      <c r="O1751" s="12"/>
    </row>
    <row r="1752" spans="1:17" ht="27" customHeight="1" x14ac:dyDescent="0.2">
      <c r="A1752" s="1262"/>
      <c r="B1752" s="1427"/>
      <c r="C1752" s="1427"/>
      <c r="D1752" s="1408"/>
      <c r="E1752" s="1408"/>
      <c r="F1752" s="806" t="s">
        <v>1143</v>
      </c>
      <c r="G1752" s="891" t="s">
        <v>1111</v>
      </c>
      <c r="H1752" s="1521"/>
      <c r="I1752" s="885"/>
      <c r="J1752" s="815"/>
      <c r="K1752" s="815"/>
      <c r="L1752" s="815"/>
      <c r="M1752" s="815"/>
      <c r="N1752" s="1"/>
      <c r="O1752" s="12"/>
    </row>
    <row r="1753" spans="1:17" ht="27" customHeight="1" x14ac:dyDescent="0.2">
      <c r="A1753" s="1262"/>
      <c r="B1753" s="806" t="s">
        <v>3485</v>
      </c>
      <c r="C1753" s="839" t="s">
        <v>3486</v>
      </c>
      <c r="D1753" s="801" t="s">
        <v>3487</v>
      </c>
      <c r="E1753" s="802" t="s">
        <v>59</v>
      </c>
      <c r="F1753" s="806" t="s">
        <v>1119</v>
      </c>
      <c r="G1753" s="891" t="s">
        <v>1265</v>
      </c>
      <c r="H1753" s="836" t="s">
        <v>3488</v>
      </c>
      <c r="I1753" s="885"/>
      <c r="J1753" s="815"/>
      <c r="K1753" s="815"/>
      <c r="L1753" s="815"/>
      <c r="M1753" s="815"/>
      <c r="N1753" s="1"/>
      <c r="O1753" s="12"/>
    </row>
    <row r="1754" spans="1:17" ht="27" customHeight="1" x14ac:dyDescent="0.2">
      <c r="A1754" s="1262"/>
      <c r="B1754" s="806" t="s">
        <v>3489</v>
      </c>
      <c r="C1754" s="806" t="s">
        <v>3490</v>
      </c>
      <c r="D1754" s="801" t="s">
        <v>3487</v>
      </c>
      <c r="E1754" s="802" t="s">
        <v>57</v>
      </c>
      <c r="F1754" s="806" t="s">
        <v>1119</v>
      </c>
      <c r="G1754" s="891" t="s">
        <v>1265</v>
      </c>
      <c r="H1754" s="836" t="s">
        <v>3491</v>
      </c>
      <c r="I1754" s="885"/>
      <c r="J1754" s="815"/>
      <c r="K1754" s="815"/>
      <c r="L1754" s="815"/>
      <c r="M1754" s="815"/>
      <c r="N1754" s="1"/>
      <c r="O1754" s="12"/>
    </row>
    <row r="1755" spans="1:17" ht="27" customHeight="1" x14ac:dyDescent="0.2">
      <c r="A1755" s="1262"/>
      <c r="B1755" s="806" t="s">
        <v>3492</v>
      </c>
      <c r="C1755" s="806" t="s">
        <v>3493</v>
      </c>
      <c r="D1755" s="801" t="s">
        <v>3487</v>
      </c>
      <c r="E1755" s="802" t="s">
        <v>57</v>
      </c>
      <c r="F1755" s="806" t="s">
        <v>1119</v>
      </c>
      <c r="G1755" s="891" t="s">
        <v>1265</v>
      </c>
      <c r="H1755" s="836" t="s">
        <v>3494</v>
      </c>
      <c r="I1755" s="885"/>
      <c r="J1755" s="815"/>
      <c r="K1755" s="815"/>
      <c r="L1755" s="815"/>
      <c r="M1755" s="815"/>
      <c r="N1755" s="1"/>
      <c r="O1755" s="12"/>
    </row>
    <row r="1756" spans="1:17" ht="27" customHeight="1" x14ac:dyDescent="0.2">
      <c r="A1756" s="1262"/>
      <c r="B1756" s="806" t="s">
        <v>3495</v>
      </c>
      <c r="C1756" s="806" t="s">
        <v>3496</v>
      </c>
      <c r="D1756" s="801" t="s">
        <v>3487</v>
      </c>
      <c r="E1756" s="802" t="s">
        <v>57</v>
      </c>
      <c r="F1756" s="806" t="s">
        <v>1119</v>
      </c>
      <c r="G1756" s="891" t="s">
        <v>1265</v>
      </c>
      <c r="H1756" s="836" t="s">
        <v>3497</v>
      </c>
      <c r="I1756" s="885"/>
      <c r="J1756" s="815"/>
      <c r="K1756" s="815"/>
      <c r="L1756" s="815"/>
      <c r="M1756" s="815"/>
      <c r="N1756" s="1"/>
      <c r="O1756" s="12"/>
    </row>
    <row r="1757" spans="1:17" ht="27" customHeight="1" x14ac:dyDescent="0.2">
      <c r="A1757" s="1262"/>
      <c r="B1757" s="806" t="s">
        <v>3498</v>
      </c>
      <c r="C1757" s="839" t="s">
        <v>3499</v>
      </c>
      <c r="D1757" s="801" t="s">
        <v>3487</v>
      </c>
      <c r="E1757" s="802" t="s">
        <v>57</v>
      </c>
      <c r="F1757" s="806" t="s">
        <v>1119</v>
      </c>
      <c r="G1757" s="891" t="s">
        <v>1265</v>
      </c>
      <c r="H1757" s="836" t="s">
        <v>3500</v>
      </c>
      <c r="I1757" s="885"/>
      <c r="J1757" s="815"/>
      <c r="K1757" s="815"/>
      <c r="L1757" s="815"/>
      <c r="M1757" s="815"/>
      <c r="N1757" s="1"/>
      <c r="O1757" s="12"/>
    </row>
    <row r="1758" spans="1:17" ht="78.75" customHeight="1" x14ac:dyDescent="0.2">
      <c r="A1758" s="1262"/>
      <c r="B1758" s="805" t="s">
        <v>3501</v>
      </c>
      <c r="C1758" s="53" t="s">
        <v>3502</v>
      </c>
      <c r="D1758" s="801" t="s">
        <v>329</v>
      </c>
      <c r="E1758" s="802" t="s">
        <v>57</v>
      </c>
      <c r="F1758" s="806" t="s">
        <v>3503</v>
      </c>
      <c r="G1758" s="885" t="s">
        <v>1257</v>
      </c>
      <c r="H1758" s="839" t="s">
        <v>3504</v>
      </c>
      <c r="I1758" s="802">
        <v>2018</v>
      </c>
      <c r="J1758" s="815"/>
      <c r="K1758" s="815"/>
      <c r="L1758" s="815"/>
      <c r="M1758" s="815"/>
      <c r="N1758" s="1"/>
      <c r="O1758" s="806" t="s">
        <v>1119</v>
      </c>
      <c r="P1758" s="891" t="s">
        <v>1265</v>
      </c>
      <c r="Q1758" s="836" t="s">
        <v>3505</v>
      </c>
    </row>
    <row r="1759" spans="1:17" ht="27" customHeight="1" x14ac:dyDescent="0.2">
      <c r="A1759" s="1262"/>
      <c r="B1759" s="805" t="s">
        <v>3506</v>
      </c>
      <c r="C1759" s="53" t="s">
        <v>3507</v>
      </c>
      <c r="D1759" s="801" t="s">
        <v>329</v>
      </c>
      <c r="E1759" s="802" t="s">
        <v>57</v>
      </c>
      <c r="F1759" s="806" t="s">
        <v>1119</v>
      </c>
      <c r="G1759" s="891" t="s">
        <v>1265</v>
      </c>
      <c r="H1759" s="836" t="s">
        <v>3508</v>
      </c>
      <c r="I1759" s="885"/>
      <c r="J1759" s="815"/>
      <c r="K1759" s="815"/>
      <c r="L1759" s="815"/>
      <c r="M1759" s="815"/>
      <c r="N1759" s="1"/>
      <c r="O1759" s="12"/>
    </row>
    <row r="1760" spans="1:17" ht="27" customHeight="1" x14ac:dyDescent="0.2">
      <c r="A1760" s="1262"/>
      <c r="B1760" s="1426" t="s">
        <v>3509</v>
      </c>
      <c r="C1760" s="1426" t="s">
        <v>3510</v>
      </c>
      <c r="D1760" s="1400" t="s">
        <v>46</v>
      </c>
      <c r="E1760" s="1408" t="s">
        <v>57</v>
      </c>
      <c r="F1760" s="806" t="s">
        <v>1160</v>
      </c>
      <c r="G1760" s="891" t="s">
        <v>1118</v>
      </c>
      <c r="H1760" s="836" t="s">
        <v>1733</v>
      </c>
      <c r="I1760" s="885"/>
      <c r="J1760" s="815"/>
      <c r="K1760" s="815"/>
      <c r="L1760" s="815"/>
      <c r="M1760" s="815"/>
      <c r="N1760" s="1"/>
      <c r="O1760" s="12"/>
    </row>
    <row r="1761" spans="1:17" ht="27" customHeight="1" x14ac:dyDescent="0.2">
      <c r="A1761" s="1262"/>
      <c r="B1761" s="1426"/>
      <c r="C1761" s="1426"/>
      <c r="D1761" s="1400"/>
      <c r="E1761" s="1408"/>
      <c r="F1761" s="806" t="s">
        <v>1143</v>
      </c>
      <c r="G1761" s="891" t="s">
        <v>1111</v>
      </c>
      <c r="H1761" s="836" t="s">
        <v>1734</v>
      </c>
      <c r="I1761" s="885"/>
      <c r="J1761" s="815"/>
      <c r="K1761" s="815"/>
      <c r="L1761" s="815"/>
      <c r="M1761" s="815"/>
      <c r="N1761" s="1"/>
      <c r="O1761" s="12"/>
    </row>
    <row r="1762" spans="1:17" ht="27" customHeight="1" x14ac:dyDescent="0.2">
      <c r="A1762" s="1262"/>
      <c r="B1762" s="1427" t="s">
        <v>3511</v>
      </c>
      <c r="C1762" s="1427" t="s">
        <v>3512</v>
      </c>
      <c r="D1762" s="1400" t="s">
        <v>58</v>
      </c>
      <c r="E1762" s="1408" t="s">
        <v>59</v>
      </c>
      <c r="F1762" s="1427" t="s">
        <v>1233</v>
      </c>
      <c r="G1762" s="1649" t="s">
        <v>1111</v>
      </c>
      <c r="H1762" s="1541" t="s">
        <v>3451</v>
      </c>
      <c r="I1762" s="802">
        <v>2018</v>
      </c>
      <c r="J1762" s="815"/>
      <c r="K1762" s="815"/>
      <c r="L1762" s="815"/>
      <c r="M1762" s="815"/>
      <c r="N1762" s="1"/>
      <c r="O1762" s="806" t="s">
        <v>1160</v>
      </c>
      <c r="P1762" s="215" t="s">
        <v>1118</v>
      </c>
      <c r="Q1762" s="836" t="s">
        <v>1338</v>
      </c>
    </row>
    <row r="1763" spans="1:17" ht="27" customHeight="1" x14ac:dyDescent="0.2">
      <c r="A1763" s="1262"/>
      <c r="B1763" s="1427"/>
      <c r="C1763" s="1427"/>
      <c r="D1763" s="1400"/>
      <c r="E1763" s="1408"/>
      <c r="F1763" s="1427"/>
      <c r="G1763" s="1649"/>
      <c r="H1763" s="1542"/>
      <c r="I1763" s="802"/>
      <c r="J1763" s="815"/>
      <c r="K1763" s="815"/>
      <c r="L1763" s="815"/>
      <c r="M1763" s="815"/>
      <c r="N1763" s="1"/>
      <c r="O1763" s="806" t="s">
        <v>1143</v>
      </c>
      <c r="P1763" s="215" t="s">
        <v>1111</v>
      </c>
      <c r="Q1763" s="836" t="s">
        <v>3453</v>
      </c>
    </row>
    <row r="1764" spans="1:17" ht="27" customHeight="1" x14ac:dyDescent="0.2">
      <c r="A1764" s="1262"/>
      <c r="B1764" s="1427" t="s">
        <v>3513</v>
      </c>
      <c r="C1764" s="1427" t="s">
        <v>3514</v>
      </c>
      <c r="D1764" s="1400" t="s">
        <v>46</v>
      </c>
      <c r="E1764" s="1408" t="s">
        <v>57</v>
      </c>
      <c r="F1764" s="1427" t="s">
        <v>1233</v>
      </c>
      <c r="G1764" s="1649" t="s">
        <v>1111</v>
      </c>
      <c r="H1764" s="1541" t="s">
        <v>1506</v>
      </c>
      <c r="I1764" s="802"/>
      <c r="J1764" s="815"/>
      <c r="K1764" s="815"/>
      <c r="L1764" s="815"/>
      <c r="M1764" s="815"/>
      <c r="N1764" s="1"/>
      <c r="O1764" s="806" t="s">
        <v>1160</v>
      </c>
      <c r="P1764" s="215" t="s">
        <v>1118</v>
      </c>
      <c r="Q1764" s="836" t="s">
        <v>1338</v>
      </c>
    </row>
    <row r="1765" spans="1:17" ht="27" customHeight="1" x14ac:dyDescent="0.2">
      <c r="A1765" s="1262"/>
      <c r="B1765" s="1427"/>
      <c r="C1765" s="1427"/>
      <c r="D1765" s="1400"/>
      <c r="E1765" s="1408"/>
      <c r="F1765" s="1427"/>
      <c r="G1765" s="1649"/>
      <c r="H1765" s="1542"/>
      <c r="I1765" s="802"/>
      <c r="J1765" s="815"/>
      <c r="K1765" s="815"/>
      <c r="L1765" s="815"/>
      <c r="M1765" s="815"/>
      <c r="N1765" s="1"/>
      <c r="O1765" s="806" t="s">
        <v>1143</v>
      </c>
      <c r="P1765" s="215" t="s">
        <v>1111</v>
      </c>
      <c r="Q1765" s="836" t="s">
        <v>3453</v>
      </c>
    </row>
    <row r="1766" spans="1:17" ht="42" customHeight="1" x14ac:dyDescent="0.2">
      <c r="A1766" s="1262"/>
      <c r="B1766" s="805" t="s">
        <v>3515</v>
      </c>
      <c r="C1766" s="839" t="s">
        <v>3516</v>
      </c>
      <c r="D1766" s="801" t="s">
        <v>46</v>
      </c>
      <c r="E1766" s="802" t="s">
        <v>57</v>
      </c>
      <c r="F1766" s="806" t="s">
        <v>1233</v>
      </c>
      <c r="G1766" s="885" t="s">
        <v>1111</v>
      </c>
      <c r="H1766" s="839" t="s">
        <v>1506</v>
      </c>
      <c r="I1766" s="802">
        <v>2018</v>
      </c>
      <c r="J1766" s="815"/>
      <c r="K1766" s="815"/>
      <c r="L1766" s="815"/>
      <c r="M1766" s="815"/>
      <c r="N1766" s="1"/>
      <c r="O1766" s="806" t="s">
        <v>1233</v>
      </c>
      <c r="P1766" s="891" t="s">
        <v>1111</v>
      </c>
      <c r="Q1766" s="836" t="s">
        <v>1506</v>
      </c>
    </row>
    <row r="1767" spans="1:17" ht="71.25" customHeight="1" x14ac:dyDescent="0.2">
      <c r="A1767" s="1262"/>
      <c r="B1767" s="805" t="s">
        <v>3517</v>
      </c>
      <c r="C1767" s="839" t="s">
        <v>3518</v>
      </c>
      <c r="D1767" s="801" t="s">
        <v>1277</v>
      </c>
      <c r="E1767" s="802" t="s">
        <v>57</v>
      </c>
      <c r="F1767" s="806" t="s">
        <v>1114</v>
      </c>
      <c r="G1767" s="801" t="s">
        <v>1111</v>
      </c>
      <c r="H1767" s="836" t="s">
        <v>3519</v>
      </c>
      <c r="I1767" s="885"/>
      <c r="J1767" s="815"/>
      <c r="K1767" s="815"/>
      <c r="L1767" s="815"/>
      <c r="M1767" s="815"/>
      <c r="N1767" s="1"/>
      <c r="O1767" s="12"/>
    </row>
    <row r="1768" spans="1:17" ht="30" customHeight="1" x14ac:dyDescent="0.2">
      <c r="A1768" s="1262"/>
      <c r="B1768" s="805" t="s">
        <v>3520</v>
      </c>
      <c r="C1768" s="53" t="s">
        <v>3521</v>
      </c>
      <c r="D1768" s="801" t="s">
        <v>28</v>
      </c>
      <c r="E1768" s="802" t="s">
        <v>59</v>
      </c>
      <c r="F1768" s="806" t="s">
        <v>3522</v>
      </c>
      <c r="G1768" s="891" t="s">
        <v>1111</v>
      </c>
      <c r="H1768" s="806" t="s">
        <v>3523</v>
      </c>
      <c r="I1768" s="802"/>
      <c r="J1768" s="815"/>
      <c r="K1768" s="815"/>
      <c r="L1768" s="815"/>
      <c r="M1768" s="815"/>
      <c r="N1768" s="1"/>
      <c r="O1768" s="12"/>
    </row>
    <row r="1769" spans="1:17" ht="30" customHeight="1" x14ac:dyDescent="0.2">
      <c r="A1769" s="1262"/>
      <c r="B1769" s="805" t="s">
        <v>3524</v>
      </c>
      <c r="C1769" s="53" t="s">
        <v>3525</v>
      </c>
      <c r="D1769" s="801" t="s">
        <v>48</v>
      </c>
      <c r="E1769" s="802" t="s">
        <v>57</v>
      </c>
      <c r="F1769" s="806" t="s">
        <v>1233</v>
      </c>
      <c r="G1769" s="891" t="s">
        <v>1111</v>
      </c>
      <c r="H1769" s="216" t="s">
        <v>1506</v>
      </c>
      <c r="I1769" s="885"/>
      <c r="J1769" s="815"/>
      <c r="K1769" s="815"/>
      <c r="L1769" s="815"/>
      <c r="M1769" s="815"/>
      <c r="N1769" s="1"/>
      <c r="O1769" s="12"/>
    </row>
    <row r="1770" spans="1:17" ht="30" customHeight="1" x14ac:dyDescent="0.2">
      <c r="A1770" s="1262"/>
      <c r="B1770" s="805" t="s">
        <v>3526</v>
      </c>
      <c r="C1770" s="53" t="s">
        <v>3527</v>
      </c>
      <c r="D1770" s="801" t="s">
        <v>48</v>
      </c>
      <c r="E1770" s="802" t="s">
        <v>57</v>
      </c>
      <c r="F1770" s="806" t="s">
        <v>3522</v>
      </c>
      <c r="G1770" s="891" t="s">
        <v>1111</v>
      </c>
      <c r="H1770" s="836" t="s">
        <v>3528</v>
      </c>
      <c r="I1770" s="885"/>
      <c r="J1770" s="815"/>
      <c r="K1770" s="815"/>
      <c r="L1770" s="815"/>
      <c r="M1770" s="815"/>
      <c r="N1770" s="1"/>
      <c r="O1770" s="12"/>
    </row>
    <row r="1771" spans="1:17" ht="56.25" customHeight="1" x14ac:dyDescent="0.2">
      <c r="A1771" s="1262"/>
      <c r="B1771" s="805" t="s">
        <v>352</v>
      </c>
      <c r="C1771" s="53" t="s">
        <v>3529</v>
      </c>
      <c r="D1771" s="801" t="s">
        <v>46</v>
      </c>
      <c r="E1771" s="802" t="s">
        <v>57</v>
      </c>
      <c r="F1771" s="806" t="s">
        <v>1233</v>
      </c>
      <c r="G1771" s="885" t="s">
        <v>1111</v>
      </c>
      <c r="H1771" s="839" t="s">
        <v>1546</v>
      </c>
      <c r="I1771" s="802">
        <v>2018</v>
      </c>
      <c r="J1771" s="815"/>
      <c r="K1771" s="815"/>
      <c r="L1771" s="815"/>
      <c r="M1771" s="815"/>
      <c r="N1771" s="1"/>
      <c r="O1771" s="217" t="s">
        <v>1233</v>
      </c>
      <c r="P1771" s="218" t="s">
        <v>1111</v>
      </c>
      <c r="Q1771" s="887" t="s">
        <v>3530</v>
      </c>
    </row>
    <row r="1772" spans="1:17" ht="30" customHeight="1" x14ac:dyDescent="0.2">
      <c r="A1772" s="1262"/>
      <c r="B1772" s="219" t="s">
        <v>3531</v>
      </c>
      <c r="C1772" s="220" t="s">
        <v>3532</v>
      </c>
      <c r="D1772" s="888" t="s">
        <v>28</v>
      </c>
      <c r="E1772" s="889" t="s">
        <v>57</v>
      </c>
      <c r="F1772" s="887" t="s">
        <v>3522</v>
      </c>
      <c r="G1772" s="221" t="s">
        <v>1111</v>
      </c>
      <c r="H1772" s="887" t="s">
        <v>3528</v>
      </c>
      <c r="I1772" s="889"/>
      <c r="J1772" s="222"/>
      <c r="K1772" s="222"/>
      <c r="L1772" s="222"/>
      <c r="M1772" s="222"/>
      <c r="N1772" s="1"/>
      <c r="O1772" s="12"/>
    </row>
    <row r="1773" spans="1:17" ht="30" customHeight="1" x14ac:dyDescent="0.2">
      <c r="A1773" s="1262"/>
      <c r="B1773" s="219" t="s">
        <v>3533</v>
      </c>
      <c r="C1773" s="220" t="s">
        <v>3534</v>
      </c>
      <c r="D1773" s="888" t="s">
        <v>28</v>
      </c>
      <c r="E1773" s="889" t="s">
        <v>57</v>
      </c>
      <c r="F1773" s="887" t="s">
        <v>3522</v>
      </c>
      <c r="G1773" s="221" t="s">
        <v>1111</v>
      </c>
      <c r="H1773" s="887" t="s">
        <v>3528</v>
      </c>
      <c r="I1773" s="889"/>
      <c r="J1773" s="222"/>
      <c r="K1773" s="222"/>
      <c r="L1773" s="222"/>
      <c r="M1773" s="222"/>
      <c r="N1773" s="1"/>
      <c r="O1773" s="12"/>
    </row>
    <row r="1774" spans="1:17" ht="30" customHeight="1" x14ac:dyDescent="0.2">
      <c r="A1774" s="1262"/>
      <c r="B1774" s="219" t="s">
        <v>3535</v>
      </c>
      <c r="C1774" s="220" t="s">
        <v>3536</v>
      </c>
      <c r="D1774" s="888" t="s">
        <v>28</v>
      </c>
      <c r="E1774" s="889" t="s">
        <v>57</v>
      </c>
      <c r="F1774" s="887" t="s">
        <v>3522</v>
      </c>
      <c r="G1774" s="221" t="s">
        <v>1111</v>
      </c>
      <c r="H1774" s="887" t="s">
        <v>3528</v>
      </c>
      <c r="I1774" s="889"/>
      <c r="J1774" s="222"/>
      <c r="K1774" s="222"/>
      <c r="L1774" s="222"/>
      <c r="M1774" s="222"/>
      <c r="N1774" s="1"/>
      <c r="O1774" s="12"/>
    </row>
    <row r="1775" spans="1:17" ht="56.25" customHeight="1" x14ac:dyDescent="0.2">
      <c r="A1775" s="1262"/>
      <c r="B1775" s="219" t="s">
        <v>3537</v>
      </c>
      <c r="C1775" s="223" t="s">
        <v>3538</v>
      </c>
      <c r="D1775" s="888" t="s">
        <v>28</v>
      </c>
      <c r="E1775" s="889" t="s">
        <v>57</v>
      </c>
      <c r="F1775" s="887" t="s">
        <v>3503</v>
      </c>
      <c r="G1775" s="886" t="s">
        <v>1257</v>
      </c>
      <c r="H1775" s="887" t="s">
        <v>3539</v>
      </c>
      <c r="I1775" s="889">
        <v>2018</v>
      </c>
      <c r="J1775" s="222"/>
      <c r="K1775" s="222"/>
      <c r="L1775" s="222"/>
      <c r="M1775" s="222"/>
      <c r="N1775" s="1"/>
      <c r="O1775" s="12"/>
    </row>
    <row r="1776" spans="1:17" ht="56.25" customHeight="1" x14ac:dyDescent="0.2">
      <c r="A1776" s="1262"/>
      <c r="B1776" s="219" t="s">
        <v>3540</v>
      </c>
      <c r="C1776" s="223" t="s">
        <v>3541</v>
      </c>
      <c r="D1776" s="888" t="s">
        <v>28</v>
      </c>
      <c r="E1776" s="889" t="s">
        <v>57</v>
      </c>
      <c r="F1776" s="887" t="s">
        <v>3503</v>
      </c>
      <c r="G1776" s="886" t="s">
        <v>1257</v>
      </c>
      <c r="H1776" s="887" t="s">
        <v>3542</v>
      </c>
      <c r="I1776" s="889">
        <v>2018</v>
      </c>
      <c r="J1776" s="222"/>
      <c r="K1776" s="222"/>
      <c r="L1776" s="222"/>
      <c r="M1776" s="222"/>
      <c r="N1776" s="1"/>
      <c r="O1776" s="12"/>
    </row>
    <row r="1777" spans="1:15" ht="75" customHeight="1" x14ac:dyDescent="0.2">
      <c r="A1777" s="1262"/>
      <c r="B1777" s="219" t="s">
        <v>3543</v>
      </c>
      <c r="C1777" s="223" t="s">
        <v>3544</v>
      </c>
      <c r="D1777" s="888" t="s">
        <v>1277</v>
      </c>
      <c r="E1777" s="889" t="s">
        <v>57</v>
      </c>
      <c r="F1777" s="887" t="s">
        <v>1233</v>
      </c>
      <c r="G1777" s="886" t="s">
        <v>1111</v>
      </c>
      <c r="H1777" s="887" t="s">
        <v>1338</v>
      </c>
      <c r="I1777" s="889">
        <v>2018</v>
      </c>
      <c r="J1777" s="222"/>
      <c r="K1777" s="222"/>
      <c r="L1777" s="222"/>
      <c r="M1777" s="222"/>
      <c r="N1777" s="1"/>
      <c r="O1777" s="12"/>
    </row>
    <row r="1778" spans="1:15" ht="48.75" customHeight="1" x14ac:dyDescent="0.2">
      <c r="A1778" s="1262"/>
      <c r="B1778" s="219" t="s">
        <v>3545</v>
      </c>
      <c r="C1778" s="223" t="s">
        <v>3546</v>
      </c>
      <c r="D1778" s="888" t="s">
        <v>58</v>
      </c>
      <c r="E1778" s="889" t="s">
        <v>59</v>
      </c>
      <c r="F1778" s="887" t="s">
        <v>1233</v>
      </c>
      <c r="G1778" s="886" t="s">
        <v>1111</v>
      </c>
      <c r="H1778" s="887" t="s">
        <v>1339</v>
      </c>
      <c r="I1778" s="889">
        <v>2018</v>
      </c>
      <c r="J1778" s="222"/>
      <c r="K1778" s="222"/>
      <c r="L1778" s="222"/>
      <c r="M1778" s="222"/>
      <c r="N1778" s="1"/>
      <c r="O1778" s="12"/>
    </row>
    <row r="1779" spans="1:15" ht="48.75" customHeight="1" x14ac:dyDescent="0.2">
      <c r="A1779" s="1262"/>
      <c r="B1779" s="219" t="s">
        <v>429</v>
      </c>
      <c r="C1779" s="223" t="s">
        <v>3547</v>
      </c>
      <c r="D1779" s="888" t="s">
        <v>8</v>
      </c>
      <c r="E1779" s="889" t="s">
        <v>428</v>
      </c>
      <c r="F1779" s="887" t="s">
        <v>1233</v>
      </c>
      <c r="G1779" s="886" t="s">
        <v>1111</v>
      </c>
      <c r="H1779" s="887" t="s">
        <v>3443</v>
      </c>
      <c r="I1779" s="889">
        <v>2018</v>
      </c>
      <c r="J1779" s="222"/>
      <c r="K1779" s="222"/>
      <c r="L1779" s="222"/>
      <c r="M1779" s="222"/>
      <c r="N1779" s="1"/>
      <c r="O1779" s="12"/>
    </row>
    <row r="1780" spans="1:15" ht="48.75" customHeight="1" x14ac:dyDescent="0.2">
      <c r="A1780" s="1262"/>
      <c r="B1780" s="219" t="s">
        <v>3548</v>
      </c>
      <c r="C1780" s="223" t="s">
        <v>3549</v>
      </c>
      <c r="D1780" s="888" t="s">
        <v>1277</v>
      </c>
      <c r="E1780" s="889" t="s">
        <v>57</v>
      </c>
      <c r="F1780" s="887" t="s">
        <v>1233</v>
      </c>
      <c r="G1780" s="886" t="s">
        <v>1111</v>
      </c>
      <c r="H1780" s="887" t="s">
        <v>3550</v>
      </c>
      <c r="I1780" s="889">
        <v>2018</v>
      </c>
      <c r="J1780" s="222"/>
      <c r="K1780" s="222"/>
      <c r="L1780" s="222"/>
      <c r="M1780" s="222"/>
      <c r="N1780" s="1"/>
      <c r="O1780" s="12"/>
    </row>
    <row r="1781" spans="1:15" ht="48.75" customHeight="1" x14ac:dyDescent="0.2">
      <c r="A1781" s="1262"/>
      <c r="B1781" s="224" t="s">
        <v>3551</v>
      </c>
      <c r="C1781" s="978" t="s">
        <v>3552</v>
      </c>
      <c r="D1781" s="786" t="s">
        <v>28</v>
      </c>
      <c r="E1781" s="884" t="s">
        <v>57</v>
      </c>
      <c r="F1781" s="887" t="s">
        <v>3522</v>
      </c>
      <c r="G1781" s="221" t="s">
        <v>1111</v>
      </c>
      <c r="H1781" s="887" t="s">
        <v>3553</v>
      </c>
      <c r="I1781" s="889"/>
      <c r="J1781" s="222"/>
      <c r="K1781" s="222"/>
      <c r="L1781" s="222"/>
      <c r="M1781" s="222"/>
      <c r="N1781" s="1"/>
      <c r="O1781" s="12"/>
    </row>
    <row r="1782" spans="1:15" ht="48.75" customHeight="1" x14ac:dyDescent="0.2">
      <c r="A1782" s="1262"/>
      <c r="B1782" s="224" t="s">
        <v>3554</v>
      </c>
      <c r="C1782" s="978" t="s">
        <v>3555</v>
      </c>
      <c r="D1782" s="786" t="s">
        <v>28</v>
      </c>
      <c r="E1782" s="884" t="s">
        <v>57</v>
      </c>
      <c r="F1782" s="887" t="s">
        <v>3522</v>
      </c>
      <c r="G1782" s="221" t="s">
        <v>1111</v>
      </c>
      <c r="H1782" s="887" t="s">
        <v>3528</v>
      </c>
      <c r="I1782" s="889"/>
      <c r="J1782" s="222"/>
      <c r="K1782" s="222"/>
      <c r="L1782" s="222"/>
      <c r="M1782" s="222"/>
      <c r="N1782" s="1"/>
      <c r="O1782" s="12"/>
    </row>
    <row r="1783" spans="1:15" ht="48.75" customHeight="1" x14ac:dyDescent="0.2">
      <c r="A1783" s="1262"/>
      <c r="B1783" s="224" t="s">
        <v>449</v>
      </c>
      <c r="C1783" s="978" t="s">
        <v>512</v>
      </c>
      <c r="D1783" s="786" t="s">
        <v>46</v>
      </c>
      <c r="E1783" s="884" t="s">
        <v>57</v>
      </c>
      <c r="F1783" s="887" t="s">
        <v>1233</v>
      </c>
      <c r="G1783" s="886" t="s">
        <v>1111</v>
      </c>
      <c r="H1783" s="887" t="s">
        <v>3556</v>
      </c>
      <c r="I1783" s="889"/>
      <c r="J1783" s="222"/>
      <c r="K1783" s="222"/>
      <c r="L1783" s="222"/>
      <c r="M1783" s="222"/>
      <c r="N1783" s="1"/>
      <c r="O1783" s="12"/>
    </row>
    <row r="1784" spans="1:15" ht="48.75" customHeight="1" x14ac:dyDescent="0.2">
      <c r="A1784" s="1262"/>
      <c r="B1784" s="224" t="s">
        <v>3557</v>
      </c>
      <c r="C1784" s="978" t="s">
        <v>3558</v>
      </c>
      <c r="D1784" s="786" t="s">
        <v>28</v>
      </c>
      <c r="E1784" s="884" t="s">
        <v>57</v>
      </c>
      <c r="F1784" s="887" t="s">
        <v>3522</v>
      </c>
      <c r="G1784" s="221" t="s">
        <v>1111</v>
      </c>
      <c r="H1784" s="887" t="s">
        <v>3559</v>
      </c>
      <c r="I1784" s="889"/>
      <c r="J1784" s="222"/>
      <c r="K1784" s="222"/>
      <c r="L1784" s="222"/>
      <c r="M1784" s="222"/>
      <c r="N1784" s="1"/>
      <c r="O1784" s="12"/>
    </row>
    <row r="1785" spans="1:15" ht="48.75" customHeight="1" x14ac:dyDescent="0.2">
      <c r="A1785" s="1262"/>
      <c r="B1785" s="224" t="s">
        <v>3560</v>
      </c>
      <c r="C1785" s="978" t="s">
        <v>3561</v>
      </c>
      <c r="D1785" s="786" t="s">
        <v>28</v>
      </c>
      <c r="E1785" s="884" t="s">
        <v>57</v>
      </c>
      <c r="F1785" s="887" t="s">
        <v>3522</v>
      </c>
      <c r="G1785" s="221" t="s">
        <v>1111</v>
      </c>
      <c r="H1785" s="887" t="s">
        <v>3562</v>
      </c>
      <c r="I1785" s="889"/>
      <c r="J1785" s="222"/>
      <c r="K1785" s="222"/>
      <c r="L1785" s="222"/>
      <c r="M1785" s="222"/>
      <c r="N1785" s="1"/>
      <c r="O1785" s="12"/>
    </row>
    <row r="1786" spans="1:15" ht="48.75" customHeight="1" x14ac:dyDescent="0.2">
      <c r="A1786" s="1262"/>
      <c r="B1786" s="224" t="s">
        <v>3563</v>
      </c>
      <c r="C1786" s="978" t="s">
        <v>3564</v>
      </c>
      <c r="D1786" s="786" t="s">
        <v>28</v>
      </c>
      <c r="E1786" s="884" t="s">
        <v>57</v>
      </c>
      <c r="F1786" s="887" t="s">
        <v>1233</v>
      </c>
      <c r="G1786" s="886" t="s">
        <v>1111</v>
      </c>
      <c r="H1786" s="887" t="s">
        <v>1506</v>
      </c>
      <c r="I1786" s="889"/>
      <c r="J1786" s="222"/>
      <c r="K1786" s="222"/>
      <c r="L1786" s="222"/>
      <c r="M1786" s="222"/>
      <c r="N1786" s="1"/>
      <c r="O1786" s="12"/>
    </row>
    <row r="1787" spans="1:15" ht="48.75" customHeight="1" x14ac:dyDescent="0.2">
      <c r="A1787" s="1262"/>
      <c r="B1787" s="224" t="s">
        <v>3565</v>
      </c>
      <c r="C1787" s="978" t="s">
        <v>3566</v>
      </c>
      <c r="D1787" s="786" t="s">
        <v>28</v>
      </c>
      <c r="E1787" s="884" t="s">
        <v>57</v>
      </c>
      <c r="F1787" s="887" t="s">
        <v>3522</v>
      </c>
      <c r="G1787" s="221" t="s">
        <v>1111</v>
      </c>
      <c r="H1787" s="887" t="s">
        <v>3567</v>
      </c>
      <c r="I1787" s="889"/>
      <c r="J1787" s="222"/>
      <c r="K1787" s="222"/>
      <c r="L1787" s="222"/>
      <c r="M1787" s="222"/>
      <c r="N1787" s="1"/>
      <c r="O1787" s="12"/>
    </row>
    <row r="1788" spans="1:15" ht="48.75" customHeight="1" x14ac:dyDescent="0.2">
      <c r="A1788" s="1262"/>
      <c r="B1788" s="224" t="s">
        <v>3568</v>
      </c>
      <c r="C1788" s="978" t="s">
        <v>3569</v>
      </c>
      <c r="D1788" s="786" t="s">
        <v>1277</v>
      </c>
      <c r="E1788" s="884" t="s">
        <v>57</v>
      </c>
      <c r="F1788" s="887" t="s">
        <v>3522</v>
      </c>
      <c r="G1788" s="221" t="s">
        <v>1111</v>
      </c>
      <c r="H1788" s="887" t="s">
        <v>3570</v>
      </c>
      <c r="I1788" s="889"/>
      <c r="J1788" s="222"/>
      <c r="K1788" s="222"/>
      <c r="L1788" s="222"/>
      <c r="M1788" s="222"/>
      <c r="N1788" s="1"/>
      <c r="O1788" s="12"/>
    </row>
    <row r="1789" spans="1:15" ht="48.75" customHeight="1" x14ac:dyDescent="0.2">
      <c r="A1789" s="1262"/>
      <c r="B1789" s="224" t="s">
        <v>3571</v>
      </c>
      <c r="C1789" s="978" t="s">
        <v>3572</v>
      </c>
      <c r="D1789" s="786" t="s">
        <v>28</v>
      </c>
      <c r="E1789" s="884" t="s">
        <v>57</v>
      </c>
      <c r="F1789" s="887" t="s">
        <v>3522</v>
      </c>
      <c r="G1789" s="221" t="s">
        <v>1111</v>
      </c>
      <c r="H1789" s="887" t="s">
        <v>3573</v>
      </c>
      <c r="I1789" s="889"/>
      <c r="J1789" s="222"/>
      <c r="K1789" s="222"/>
      <c r="L1789" s="222"/>
      <c r="M1789" s="222"/>
      <c r="N1789" s="1"/>
      <c r="O1789" s="12"/>
    </row>
    <row r="1790" spans="1:15" ht="48.75" customHeight="1" x14ac:dyDescent="0.2">
      <c r="A1790" s="1262"/>
      <c r="B1790" s="224" t="s">
        <v>463</v>
      </c>
      <c r="C1790" s="978" t="s">
        <v>3574</v>
      </c>
      <c r="D1790" s="786" t="s">
        <v>46</v>
      </c>
      <c r="E1790" s="884" t="s">
        <v>57</v>
      </c>
      <c r="F1790" s="887" t="s">
        <v>1233</v>
      </c>
      <c r="G1790" s="886" t="s">
        <v>1111</v>
      </c>
      <c r="H1790" s="887" t="s">
        <v>3451</v>
      </c>
      <c r="I1790" s="889"/>
      <c r="J1790" s="222"/>
      <c r="K1790" s="222"/>
      <c r="L1790" s="222"/>
      <c r="M1790" s="222"/>
      <c r="N1790" s="1"/>
      <c r="O1790" s="12"/>
    </row>
    <row r="1791" spans="1:15" ht="48.75" customHeight="1" x14ac:dyDescent="0.2">
      <c r="A1791" s="1262"/>
      <c r="B1791" s="224" t="s">
        <v>3575</v>
      </c>
      <c r="C1791" s="978" t="s">
        <v>3576</v>
      </c>
      <c r="D1791" s="786" t="s">
        <v>28</v>
      </c>
      <c r="E1791" s="884" t="s">
        <v>57</v>
      </c>
      <c r="F1791" s="887" t="s">
        <v>3522</v>
      </c>
      <c r="G1791" s="221" t="s">
        <v>1111</v>
      </c>
      <c r="H1791" s="887" t="s">
        <v>3577</v>
      </c>
      <c r="I1791" s="889"/>
      <c r="J1791" s="222"/>
      <c r="K1791" s="222"/>
      <c r="L1791" s="222"/>
      <c r="M1791" s="222"/>
      <c r="N1791" s="1"/>
      <c r="O1791" s="12"/>
    </row>
    <row r="1792" spans="1:15" ht="108.75" customHeight="1" x14ac:dyDescent="0.2">
      <c r="A1792" s="1262"/>
      <c r="B1792" s="224" t="s">
        <v>471</v>
      </c>
      <c r="C1792" s="978" t="s">
        <v>472</v>
      </c>
      <c r="D1792" s="786" t="s">
        <v>28</v>
      </c>
      <c r="E1792" s="884" t="s">
        <v>57</v>
      </c>
      <c r="F1792" s="887" t="s">
        <v>3522</v>
      </c>
      <c r="G1792" s="221" t="s">
        <v>1111</v>
      </c>
      <c r="H1792" s="887" t="s">
        <v>3578</v>
      </c>
      <c r="I1792" s="889"/>
      <c r="J1792" s="222"/>
      <c r="K1792" s="222"/>
      <c r="L1792" s="222"/>
      <c r="M1792" s="222"/>
      <c r="N1792" s="1"/>
      <c r="O1792" s="12"/>
    </row>
    <row r="1793" spans="1:17" ht="48.75" customHeight="1" x14ac:dyDescent="0.2">
      <c r="A1793" s="1262"/>
      <c r="B1793" s="224" t="s">
        <v>3579</v>
      </c>
      <c r="C1793" s="978" t="s">
        <v>3580</v>
      </c>
      <c r="D1793" s="786" t="s">
        <v>46</v>
      </c>
      <c r="E1793" s="884" t="s">
        <v>57</v>
      </c>
      <c r="F1793" s="887" t="s">
        <v>1233</v>
      </c>
      <c r="G1793" s="886" t="s">
        <v>1111</v>
      </c>
      <c r="H1793" s="887" t="s">
        <v>1506</v>
      </c>
      <c r="I1793" s="889"/>
      <c r="J1793" s="222"/>
      <c r="K1793" s="222"/>
      <c r="L1793" s="222"/>
      <c r="M1793" s="222"/>
      <c r="N1793" s="1"/>
      <c r="O1793" s="12"/>
    </row>
    <row r="1794" spans="1:17" ht="48.75" customHeight="1" x14ac:dyDescent="0.2">
      <c r="A1794" s="1262"/>
      <c r="B1794" s="224" t="s">
        <v>3581</v>
      </c>
      <c r="C1794" s="978" t="s">
        <v>3582</v>
      </c>
      <c r="D1794" s="786" t="s">
        <v>46</v>
      </c>
      <c r="E1794" s="884" t="s">
        <v>57</v>
      </c>
      <c r="F1794" s="887" t="s">
        <v>1233</v>
      </c>
      <c r="G1794" s="886" t="s">
        <v>1111</v>
      </c>
      <c r="H1794" s="887" t="s">
        <v>3583</v>
      </c>
      <c r="I1794" s="889"/>
      <c r="J1794" s="222"/>
      <c r="K1794" s="222"/>
      <c r="L1794" s="222"/>
      <c r="M1794" s="222"/>
      <c r="N1794" s="1"/>
      <c r="O1794" s="12"/>
    </row>
    <row r="1795" spans="1:17" ht="48.75" customHeight="1" x14ac:dyDescent="0.2">
      <c r="A1795" s="1262"/>
      <c r="B1795" s="224" t="s">
        <v>3584</v>
      </c>
      <c r="C1795" s="978" t="s">
        <v>3585</v>
      </c>
      <c r="D1795" s="786" t="s">
        <v>28</v>
      </c>
      <c r="E1795" s="884" t="s">
        <v>57</v>
      </c>
      <c r="F1795" s="887" t="s">
        <v>3522</v>
      </c>
      <c r="G1795" s="221" t="s">
        <v>1111</v>
      </c>
      <c r="H1795" s="887" t="s">
        <v>3586</v>
      </c>
      <c r="I1795" s="889"/>
      <c r="J1795" s="222"/>
      <c r="K1795" s="222"/>
      <c r="L1795" s="222"/>
      <c r="M1795" s="222"/>
      <c r="N1795" s="1"/>
      <c r="O1795" s="12"/>
    </row>
    <row r="1796" spans="1:17" ht="48.75" customHeight="1" x14ac:dyDescent="0.2">
      <c r="A1796" s="807"/>
      <c r="B1796" s="224" t="s">
        <v>3587</v>
      </c>
      <c r="C1796" s="978" t="s">
        <v>3588</v>
      </c>
      <c r="D1796" s="786" t="s">
        <v>1277</v>
      </c>
      <c r="E1796" s="884" t="s">
        <v>57</v>
      </c>
      <c r="F1796" s="887" t="s">
        <v>1233</v>
      </c>
      <c r="G1796" s="221" t="s">
        <v>1111</v>
      </c>
      <c r="H1796" s="887" t="s">
        <v>3589</v>
      </c>
      <c r="I1796" s="889"/>
      <c r="J1796" s="222"/>
      <c r="K1796" s="222"/>
      <c r="L1796" s="222"/>
      <c r="M1796" s="222"/>
      <c r="N1796" s="1"/>
      <c r="O1796" s="12"/>
    </row>
    <row r="1797" spans="1:17" ht="48.75" customHeight="1" x14ac:dyDescent="0.2">
      <c r="A1797" s="807"/>
      <c r="B1797" s="224" t="s">
        <v>3590</v>
      </c>
      <c r="C1797" s="978" t="s">
        <v>3591</v>
      </c>
      <c r="D1797" s="786" t="s">
        <v>1277</v>
      </c>
      <c r="E1797" s="884" t="s">
        <v>57</v>
      </c>
      <c r="F1797" s="887" t="s">
        <v>1233</v>
      </c>
      <c r="G1797" s="221" t="s">
        <v>1111</v>
      </c>
      <c r="H1797" s="848" t="s">
        <v>1475</v>
      </c>
      <c r="I1797" s="889"/>
      <c r="J1797" s="222"/>
      <c r="K1797" s="222"/>
      <c r="L1797" s="222"/>
      <c r="M1797" s="222"/>
      <c r="N1797" s="1"/>
      <c r="O1797" s="12"/>
    </row>
    <row r="1798" spans="1:17" ht="48.75" customHeight="1" x14ac:dyDescent="0.2">
      <c r="A1798" s="807"/>
      <c r="B1798" s="224" t="s">
        <v>540</v>
      </c>
      <c r="C1798" s="978" t="s">
        <v>3592</v>
      </c>
      <c r="D1798" s="786" t="s">
        <v>28</v>
      </c>
      <c r="E1798" s="884" t="s">
        <v>57</v>
      </c>
      <c r="F1798" s="887" t="s">
        <v>3522</v>
      </c>
      <c r="G1798" s="221" t="s">
        <v>1111</v>
      </c>
      <c r="H1798" s="848" t="s">
        <v>3593</v>
      </c>
      <c r="I1798" s="889"/>
      <c r="J1798" s="222"/>
      <c r="K1798" s="222"/>
      <c r="L1798" s="222"/>
      <c r="M1798" s="222"/>
      <c r="N1798" s="1"/>
      <c r="O1798" s="12"/>
    </row>
    <row r="1799" spans="1:17" ht="24.75" customHeight="1" x14ac:dyDescent="0.2">
      <c r="A1799" s="1576" t="s">
        <v>248</v>
      </c>
      <c r="B1799" s="1652" t="s">
        <v>249</v>
      </c>
      <c r="C1799" s="1652" t="s">
        <v>503</v>
      </c>
      <c r="D1799" s="1653" t="s">
        <v>46</v>
      </c>
      <c r="E1799" s="1654" t="s">
        <v>57</v>
      </c>
      <c r="F1799" s="1652" t="s">
        <v>1233</v>
      </c>
      <c r="G1799" s="1651" t="s">
        <v>1111</v>
      </c>
      <c r="H1799" s="1541" t="s">
        <v>1506</v>
      </c>
      <c r="I1799" s="889">
        <v>2018</v>
      </c>
      <c r="J1799" s="222">
        <v>1470</v>
      </c>
      <c r="K1799" s="222"/>
      <c r="L1799" s="222"/>
      <c r="M1799" s="222"/>
      <c r="N1799" s="1" t="s">
        <v>3444</v>
      </c>
      <c r="O1799" s="887" t="s">
        <v>1160</v>
      </c>
      <c r="P1799" s="221" t="s">
        <v>1118</v>
      </c>
      <c r="Q1799" s="225" t="s">
        <v>1733</v>
      </c>
    </row>
    <row r="1800" spans="1:17" ht="24.75" customHeight="1" x14ac:dyDescent="0.2">
      <c r="A1800" s="1262"/>
      <c r="B1800" s="1652"/>
      <c r="C1800" s="1652"/>
      <c r="D1800" s="1653"/>
      <c r="E1800" s="1654"/>
      <c r="F1800" s="1652"/>
      <c r="G1800" s="1651"/>
      <c r="H1800" s="1542"/>
      <c r="I1800" s="889"/>
      <c r="J1800" s="222"/>
      <c r="K1800" s="222"/>
      <c r="L1800" s="222"/>
      <c r="M1800" s="222"/>
      <c r="N1800" s="1"/>
      <c r="O1800" s="887" t="s">
        <v>1143</v>
      </c>
      <c r="P1800" s="221" t="s">
        <v>1111</v>
      </c>
      <c r="Q1800" s="225" t="s">
        <v>1734</v>
      </c>
    </row>
    <row r="1801" spans="1:17" ht="24.75" customHeight="1" x14ac:dyDescent="0.2">
      <c r="A1801" s="1577"/>
      <c r="B1801" s="787" t="s">
        <v>3594</v>
      </c>
      <c r="C1801" s="978" t="s">
        <v>3595</v>
      </c>
      <c r="D1801" s="786" t="s">
        <v>46</v>
      </c>
      <c r="E1801" s="884" t="s">
        <v>57</v>
      </c>
      <c r="F1801" s="887" t="s">
        <v>1233</v>
      </c>
      <c r="G1801" s="886" t="s">
        <v>1111</v>
      </c>
      <c r="H1801" s="223" t="s">
        <v>1506</v>
      </c>
      <c r="I1801" s="889"/>
      <c r="J1801" s="222"/>
      <c r="K1801" s="222"/>
      <c r="L1801" s="222"/>
      <c r="M1801" s="222"/>
      <c r="N1801" s="1"/>
      <c r="O1801" s="887"/>
      <c r="P1801" s="221"/>
      <c r="Q1801" s="225"/>
    </row>
    <row r="1802" spans="1:17" ht="27" customHeight="1" x14ac:dyDescent="0.2">
      <c r="A1802" s="1652" t="s">
        <v>112</v>
      </c>
      <c r="B1802" s="1652" t="s">
        <v>3596</v>
      </c>
      <c r="C1802" s="1652" t="s">
        <v>3597</v>
      </c>
      <c r="D1802" s="1653" t="s">
        <v>7</v>
      </c>
      <c r="E1802" s="1654" t="s">
        <v>57</v>
      </c>
      <c r="F1802" s="1652" t="s">
        <v>1233</v>
      </c>
      <c r="G1802" s="1651" t="s">
        <v>1111</v>
      </c>
      <c r="H1802" s="1541" t="s">
        <v>1506</v>
      </c>
      <c r="I1802" s="889">
        <v>2018</v>
      </c>
      <c r="J1802" s="222">
        <v>500</v>
      </c>
      <c r="K1802" s="222"/>
      <c r="L1802" s="222"/>
      <c r="M1802" s="222"/>
      <c r="N1802" s="1" t="s">
        <v>3444</v>
      </c>
      <c r="O1802" s="887" t="s">
        <v>1160</v>
      </c>
      <c r="P1802" s="221" t="s">
        <v>1118</v>
      </c>
      <c r="Q1802" s="225" t="s">
        <v>1733</v>
      </c>
    </row>
    <row r="1803" spans="1:17" ht="25.5" customHeight="1" x14ac:dyDescent="0.2">
      <c r="A1803" s="1652"/>
      <c r="B1803" s="1652"/>
      <c r="C1803" s="1652"/>
      <c r="D1803" s="1653"/>
      <c r="E1803" s="1654"/>
      <c r="F1803" s="1652"/>
      <c r="G1803" s="1651"/>
      <c r="H1803" s="1542"/>
      <c r="I1803" s="889"/>
      <c r="J1803" s="222"/>
      <c r="K1803" s="222"/>
      <c r="L1803" s="222"/>
      <c r="M1803" s="222"/>
      <c r="N1803" s="1"/>
      <c r="O1803" s="887" t="s">
        <v>1143</v>
      </c>
      <c r="P1803" s="221" t="s">
        <v>1111</v>
      </c>
      <c r="Q1803" s="225" t="s">
        <v>1734</v>
      </c>
    </row>
    <row r="1804" spans="1:17" ht="22.9" customHeight="1" x14ac:dyDescent="0.2">
      <c r="A1804" s="1652"/>
      <c r="B1804" s="1652" t="s">
        <v>3598</v>
      </c>
      <c r="C1804" s="1652" t="s">
        <v>3599</v>
      </c>
      <c r="D1804" s="1653" t="s">
        <v>7</v>
      </c>
      <c r="E1804" s="1654" t="s">
        <v>57</v>
      </c>
      <c r="F1804" s="887" t="s">
        <v>1160</v>
      </c>
      <c r="G1804" s="221" t="s">
        <v>1118</v>
      </c>
      <c r="H1804" s="225" t="s">
        <v>1733</v>
      </c>
      <c r="I1804" s="886"/>
      <c r="J1804" s="222">
        <v>100</v>
      </c>
      <c r="K1804" s="222"/>
      <c r="L1804" s="222"/>
      <c r="M1804" s="222"/>
      <c r="N1804" s="1"/>
      <c r="O1804" s="12"/>
    </row>
    <row r="1805" spans="1:17" ht="22.9" customHeight="1" x14ac:dyDescent="0.2">
      <c r="A1805" s="1652"/>
      <c r="B1805" s="1652"/>
      <c r="C1805" s="1652"/>
      <c r="D1805" s="1653"/>
      <c r="E1805" s="1654"/>
      <c r="F1805" s="887" t="s">
        <v>1143</v>
      </c>
      <c r="G1805" s="221" t="s">
        <v>1111</v>
      </c>
      <c r="H1805" s="225" t="s">
        <v>3600</v>
      </c>
      <c r="I1805" s="886"/>
      <c r="J1805" s="222"/>
      <c r="K1805" s="222"/>
      <c r="L1805" s="222"/>
      <c r="M1805" s="222"/>
      <c r="N1805" s="1"/>
      <c r="O1805" s="12"/>
    </row>
    <row r="1806" spans="1:17" ht="24" customHeight="1" x14ac:dyDescent="0.2">
      <c r="A1806" s="1576" t="s">
        <v>3601</v>
      </c>
      <c r="B1806" s="1652" t="s">
        <v>3602</v>
      </c>
      <c r="C1806" s="1652" t="s">
        <v>3603</v>
      </c>
      <c r="D1806" s="1653" t="s">
        <v>46</v>
      </c>
      <c r="E1806" s="1654" t="s">
        <v>57</v>
      </c>
      <c r="F1806" s="887" t="s">
        <v>1160</v>
      </c>
      <c r="G1806" s="221" t="s">
        <v>1118</v>
      </c>
      <c r="H1806" s="225" t="s">
        <v>2647</v>
      </c>
      <c r="I1806" s="886"/>
      <c r="J1806" s="226">
        <v>750</v>
      </c>
      <c r="K1806" s="223"/>
      <c r="L1806" s="223"/>
      <c r="M1806" s="223"/>
      <c r="N1806" s="1" t="s">
        <v>3444</v>
      </c>
      <c r="O1806" s="12"/>
    </row>
    <row r="1807" spans="1:17" ht="21.75" customHeight="1" x14ac:dyDescent="0.2">
      <c r="A1807" s="1262"/>
      <c r="B1807" s="1652"/>
      <c r="C1807" s="1652"/>
      <c r="D1807" s="1653"/>
      <c r="E1807" s="1654"/>
      <c r="F1807" s="887" t="s">
        <v>1143</v>
      </c>
      <c r="G1807" s="221" t="s">
        <v>1111</v>
      </c>
      <c r="H1807" s="225" t="s">
        <v>1734</v>
      </c>
      <c r="I1807" s="886"/>
      <c r="J1807" s="226"/>
      <c r="K1807" s="223"/>
      <c r="L1807" s="223"/>
      <c r="M1807" s="223"/>
      <c r="N1807" s="1"/>
      <c r="O1807" s="12"/>
    </row>
    <row r="1808" spans="1:17" ht="21.75" customHeight="1" x14ac:dyDescent="0.2">
      <c r="A1808" s="1262"/>
      <c r="B1808" s="1652" t="s">
        <v>3604</v>
      </c>
      <c r="C1808" s="1652" t="s">
        <v>3605</v>
      </c>
      <c r="D1808" s="1653" t="s">
        <v>7</v>
      </c>
      <c r="E1808" s="1654" t="s">
        <v>57</v>
      </c>
      <c r="F1808" s="887" t="s">
        <v>1160</v>
      </c>
      <c r="G1808" s="221" t="s">
        <v>1118</v>
      </c>
      <c r="H1808" s="225" t="s">
        <v>1733</v>
      </c>
      <c r="I1808" s="886"/>
      <c r="J1808" s="226">
        <v>300</v>
      </c>
      <c r="K1808" s="223"/>
      <c r="L1808" s="223"/>
      <c r="M1808" s="223"/>
      <c r="N1808" s="1" t="s">
        <v>3444</v>
      </c>
      <c r="O1808" s="12"/>
    </row>
    <row r="1809" spans="1:17" ht="24" customHeight="1" x14ac:dyDescent="0.2">
      <c r="A1809" s="1262"/>
      <c r="B1809" s="1652"/>
      <c r="C1809" s="1652"/>
      <c r="D1809" s="1653"/>
      <c r="E1809" s="1654"/>
      <c r="F1809" s="887" t="s">
        <v>1143</v>
      </c>
      <c r="G1809" s="221" t="s">
        <v>1111</v>
      </c>
      <c r="H1809" s="225" t="s">
        <v>3600</v>
      </c>
      <c r="I1809" s="886"/>
      <c r="J1809" s="226"/>
      <c r="K1809" s="223"/>
      <c r="L1809" s="223"/>
      <c r="M1809" s="223"/>
      <c r="N1809" s="1"/>
      <c r="O1809" s="12"/>
    </row>
    <row r="1810" spans="1:17" ht="45.75" customHeight="1" x14ac:dyDescent="0.2">
      <c r="A1810" s="1262"/>
      <c r="B1810" s="787" t="s">
        <v>3606</v>
      </c>
      <c r="C1810" s="978" t="s">
        <v>3607</v>
      </c>
      <c r="D1810" s="786" t="s">
        <v>7</v>
      </c>
      <c r="E1810" s="884" t="s">
        <v>57</v>
      </c>
      <c r="F1810" s="887" t="s">
        <v>1233</v>
      </c>
      <c r="G1810" s="886" t="s">
        <v>1111</v>
      </c>
      <c r="H1810" s="225" t="s">
        <v>1475</v>
      </c>
      <c r="I1810" s="886"/>
      <c r="J1810" s="226"/>
      <c r="K1810" s="223"/>
      <c r="L1810" s="223"/>
      <c r="M1810" s="223"/>
      <c r="N1810" s="1"/>
      <c r="O1810" s="12"/>
    </row>
    <row r="1811" spans="1:17" ht="39" customHeight="1" x14ac:dyDescent="0.2">
      <c r="A1811" s="1577"/>
      <c r="B1811" s="787" t="s">
        <v>3608</v>
      </c>
      <c r="C1811" s="978" t="s">
        <v>3609</v>
      </c>
      <c r="D1811" s="786" t="s">
        <v>3487</v>
      </c>
      <c r="E1811" s="884" t="s">
        <v>57</v>
      </c>
      <c r="F1811" s="887" t="s">
        <v>3522</v>
      </c>
      <c r="G1811" s="221" t="s">
        <v>1111</v>
      </c>
      <c r="H1811" s="225" t="s">
        <v>3610</v>
      </c>
      <c r="I1811" s="886"/>
      <c r="J1811" s="226"/>
      <c r="K1811" s="223"/>
      <c r="L1811" s="223"/>
      <c r="M1811" s="223"/>
      <c r="N1811" s="1"/>
      <c r="O1811" s="12"/>
    </row>
    <row r="1812" spans="1:17" ht="24" customHeight="1" x14ac:dyDescent="0.2">
      <c r="A1812" s="1576" t="s">
        <v>113</v>
      </c>
      <c r="B1812" s="1652" t="s">
        <v>247</v>
      </c>
      <c r="C1812" s="1652" t="s">
        <v>3611</v>
      </c>
      <c r="D1812" s="1653" t="s">
        <v>46</v>
      </c>
      <c r="E1812" s="1654" t="s">
        <v>57</v>
      </c>
      <c r="F1812" s="1652" t="s">
        <v>1233</v>
      </c>
      <c r="G1812" s="1651" t="s">
        <v>1111</v>
      </c>
      <c r="H1812" s="1541" t="s">
        <v>1506</v>
      </c>
      <c r="I1812" s="889">
        <v>2018</v>
      </c>
      <c r="J1812" s="222">
        <v>700</v>
      </c>
      <c r="K1812" s="222"/>
      <c r="L1812" s="222"/>
      <c r="M1812" s="222"/>
      <c r="N1812" s="1" t="s">
        <v>3444</v>
      </c>
      <c r="O1812" s="887" t="s">
        <v>1160</v>
      </c>
      <c r="P1812" s="221" t="s">
        <v>1118</v>
      </c>
      <c r="Q1812" s="227" t="s">
        <v>3443</v>
      </c>
    </row>
    <row r="1813" spans="1:17" ht="18" customHeight="1" x14ac:dyDescent="0.2">
      <c r="A1813" s="1262"/>
      <c r="B1813" s="1652"/>
      <c r="C1813" s="1652"/>
      <c r="D1813" s="1653"/>
      <c r="E1813" s="1654"/>
      <c r="F1813" s="1652"/>
      <c r="G1813" s="1651"/>
      <c r="H1813" s="1542"/>
      <c r="I1813" s="889"/>
      <c r="J1813" s="222"/>
      <c r="K1813" s="222"/>
      <c r="L1813" s="222"/>
      <c r="M1813" s="222"/>
      <c r="N1813" s="1"/>
      <c r="O1813" s="887" t="s">
        <v>1143</v>
      </c>
      <c r="P1813" s="221" t="s">
        <v>1111</v>
      </c>
      <c r="Q1813" s="227" t="s">
        <v>1734</v>
      </c>
    </row>
    <row r="1814" spans="1:17" ht="39" customHeight="1" x14ac:dyDescent="0.2">
      <c r="A1814" s="1262"/>
      <c r="B1814" s="887" t="s">
        <v>400</v>
      </c>
      <c r="C1814" s="223" t="s">
        <v>399</v>
      </c>
      <c r="D1814" s="888" t="s">
        <v>46</v>
      </c>
      <c r="E1814" s="889" t="s">
        <v>57</v>
      </c>
      <c r="F1814" s="887" t="s">
        <v>1233</v>
      </c>
      <c r="G1814" s="886" t="s">
        <v>1111</v>
      </c>
      <c r="H1814" s="223" t="s">
        <v>1506</v>
      </c>
      <c r="I1814" s="889">
        <v>2018</v>
      </c>
      <c r="J1814" s="222"/>
      <c r="K1814" s="222"/>
      <c r="L1814" s="222"/>
      <c r="M1814" s="222"/>
      <c r="N1814" s="1"/>
      <c r="O1814" s="830"/>
      <c r="P1814" s="228"/>
      <c r="Q1814" s="229"/>
    </row>
    <row r="1815" spans="1:17" ht="39" customHeight="1" x14ac:dyDescent="0.2">
      <c r="A1815" s="1262"/>
      <c r="B1815" s="787" t="s">
        <v>3612</v>
      </c>
      <c r="C1815" s="978" t="s">
        <v>3613</v>
      </c>
      <c r="D1815" s="786" t="s">
        <v>46</v>
      </c>
      <c r="E1815" s="884" t="s">
        <v>57</v>
      </c>
      <c r="F1815" s="887" t="s">
        <v>1233</v>
      </c>
      <c r="G1815" s="886" t="s">
        <v>1111</v>
      </c>
      <c r="H1815" s="223" t="s">
        <v>1338</v>
      </c>
      <c r="I1815" s="889"/>
      <c r="J1815" s="222"/>
      <c r="K1815" s="222"/>
      <c r="L1815" s="222"/>
      <c r="M1815" s="222"/>
      <c r="N1815" s="1"/>
      <c r="O1815" s="830"/>
      <c r="P1815" s="228"/>
      <c r="Q1815" s="229"/>
    </row>
    <row r="1816" spans="1:17" ht="39" customHeight="1" x14ac:dyDescent="0.2">
      <c r="A1816" s="1577"/>
      <c r="B1816" s="787" t="s">
        <v>3614</v>
      </c>
      <c r="C1816" s="978" t="s">
        <v>3615</v>
      </c>
      <c r="D1816" s="786" t="s">
        <v>7</v>
      </c>
      <c r="E1816" s="884" t="s">
        <v>57</v>
      </c>
      <c r="F1816" s="887" t="s">
        <v>1233</v>
      </c>
      <c r="G1816" s="886" t="s">
        <v>1111</v>
      </c>
      <c r="H1816" s="223" t="s">
        <v>1475</v>
      </c>
      <c r="I1816" s="889"/>
      <c r="J1816" s="222"/>
      <c r="K1816" s="222"/>
      <c r="L1816" s="222"/>
      <c r="M1816" s="222"/>
      <c r="N1816" s="1"/>
      <c r="O1816" s="830"/>
      <c r="P1816" s="228"/>
      <c r="Q1816" s="229"/>
    </row>
    <row r="1817" spans="1:17" ht="24" customHeight="1" x14ac:dyDescent="0.2">
      <c r="A1817" s="1652" t="s">
        <v>114</v>
      </c>
      <c r="B1817" s="1652" t="s">
        <v>3616</v>
      </c>
      <c r="C1817" s="1652" t="s">
        <v>3617</v>
      </c>
      <c r="D1817" s="1653" t="s">
        <v>46</v>
      </c>
      <c r="E1817" s="1654" t="s">
        <v>57</v>
      </c>
      <c r="F1817" s="887" t="s">
        <v>1160</v>
      </c>
      <c r="G1817" s="221" t="s">
        <v>1118</v>
      </c>
      <c r="H1817" s="225" t="s">
        <v>2647</v>
      </c>
      <c r="I1817" s="886"/>
      <c r="J1817" s="222">
        <v>1470</v>
      </c>
      <c r="K1817" s="222"/>
      <c r="L1817" s="222"/>
      <c r="M1817" s="222"/>
      <c r="N1817" s="1" t="s">
        <v>3444</v>
      </c>
      <c r="O1817" s="12"/>
    </row>
    <row r="1818" spans="1:17" ht="24" customHeight="1" x14ac:dyDescent="0.2">
      <c r="A1818" s="1652"/>
      <c r="B1818" s="1652"/>
      <c r="C1818" s="1652"/>
      <c r="D1818" s="1653"/>
      <c r="E1818" s="1654"/>
      <c r="F1818" s="887" t="s">
        <v>1143</v>
      </c>
      <c r="G1818" s="221" t="s">
        <v>1111</v>
      </c>
      <c r="H1818" s="225" t="s">
        <v>1734</v>
      </c>
      <c r="I1818" s="886"/>
      <c r="J1818" s="222"/>
      <c r="K1818" s="222"/>
      <c r="L1818" s="222"/>
      <c r="M1818" s="222"/>
      <c r="N1818" s="1"/>
      <c r="O1818" s="12"/>
    </row>
    <row r="1819" spans="1:17" ht="24" customHeight="1" x14ac:dyDescent="0.2">
      <c r="A1819" s="1652"/>
      <c r="B1819" s="887" t="s">
        <v>3618</v>
      </c>
      <c r="C1819" s="223" t="s">
        <v>3619</v>
      </c>
      <c r="D1819" s="888" t="s">
        <v>46</v>
      </c>
      <c r="E1819" s="889" t="s">
        <v>57</v>
      </c>
      <c r="F1819" s="887" t="s">
        <v>1233</v>
      </c>
      <c r="G1819" s="221" t="s">
        <v>1111</v>
      </c>
      <c r="H1819" s="887" t="s">
        <v>3620</v>
      </c>
      <c r="I1819" s="889"/>
      <c r="J1819" s="222"/>
      <c r="K1819" s="222"/>
      <c r="L1819" s="222"/>
      <c r="M1819" s="222"/>
      <c r="N1819" s="1"/>
      <c r="O1819" s="12"/>
    </row>
    <row r="1820" spans="1:17" ht="49.5" customHeight="1" x14ac:dyDescent="0.2">
      <c r="A1820" s="1652"/>
      <c r="B1820" s="887" t="s">
        <v>353</v>
      </c>
      <c r="C1820" s="223" t="s">
        <v>401</v>
      </c>
      <c r="D1820" s="888" t="s">
        <v>48</v>
      </c>
      <c r="E1820" s="889" t="s">
        <v>57</v>
      </c>
      <c r="F1820" s="887" t="s">
        <v>1233</v>
      </c>
      <c r="G1820" s="886" t="s">
        <v>1111</v>
      </c>
      <c r="H1820" s="223" t="s">
        <v>3621</v>
      </c>
      <c r="I1820" s="889">
        <v>2018</v>
      </c>
      <c r="J1820" s="222"/>
      <c r="K1820" s="222"/>
      <c r="L1820" s="222"/>
      <c r="M1820" s="222"/>
      <c r="N1820" s="1"/>
      <c r="O1820" s="217" t="s">
        <v>1228</v>
      </c>
      <c r="P1820" s="218" t="s">
        <v>1111</v>
      </c>
      <c r="Q1820" s="887" t="s">
        <v>3452</v>
      </c>
    </row>
    <row r="1821" spans="1:17" ht="24" customHeight="1" x14ac:dyDescent="0.2">
      <c r="A1821" s="1652" t="s">
        <v>115</v>
      </c>
      <c r="B1821" s="1652" t="s">
        <v>250</v>
      </c>
      <c r="C1821" s="1652" t="s">
        <v>402</v>
      </c>
      <c r="D1821" s="1653" t="s">
        <v>46</v>
      </c>
      <c r="E1821" s="1654" t="s">
        <v>57</v>
      </c>
      <c r="F1821" s="1652" t="s">
        <v>1233</v>
      </c>
      <c r="G1821" s="1651" t="s">
        <v>1111</v>
      </c>
      <c r="H1821" s="1541" t="s">
        <v>1506</v>
      </c>
      <c r="I1821" s="889">
        <v>2018</v>
      </c>
      <c r="J1821" s="222">
        <v>700</v>
      </c>
      <c r="K1821" s="222"/>
      <c r="L1821" s="222"/>
      <c r="M1821" s="222"/>
      <c r="N1821" s="1" t="s">
        <v>3444</v>
      </c>
      <c r="O1821" s="887" t="s">
        <v>1160</v>
      </c>
      <c r="P1821" s="221" t="s">
        <v>1118</v>
      </c>
      <c r="Q1821" s="225" t="s">
        <v>1338</v>
      </c>
    </row>
    <row r="1822" spans="1:17" ht="24" customHeight="1" x14ac:dyDescent="0.2">
      <c r="A1822" s="1652"/>
      <c r="B1822" s="1652"/>
      <c r="C1822" s="1652"/>
      <c r="D1822" s="1653"/>
      <c r="E1822" s="1654"/>
      <c r="F1822" s="1652"/>
      <c r="G1822" s="1651"/>
      <c r="H1822" s="1542"/>
      <c r="I1822" s="889"/>
      <c r="J1822" s="222"/>
      <c r="K1822" s="222"/>
      <c r="L1822" s="222"/>
      <c r="M1822" s="222"/>
      <c r="N1822" s="1"/>
      <c r="O1822" s="887" t="s">
        <v>1143</v>
      </c>
      <c r="P1822" s="221" t="s">
        <v>1111</v>
      </c>
      <c r="Q1822" s="225" t="s">
        <v>3453</v>
      </c>
    </row>
    <row r="1823" spans="1:17" ht="24" customHeight="1" x14ac:dyDescent="0.2">
      <c r="A1823" s="1652"/>
      <c r="B1823" s="1652" t="s">
        <v>3622</v>
      </c>
      <c r="C1823" s="1652" t="s">
        <v>3623</v>
      </c>
      <c r="D1823" s="1653" t="s">
        <v>7</v>
      </c>
      <c r="E1823" s="1654" t="s">
        <v>57</v>
      </c>
      <c r="F1823" s="887" t="s">
        <v>1160</v>
      </c>
      <c r="G1823" s="221" t="s">
        <v>1118</v>
      </c>
      <c r="H1823" s="225" t="s">
        <v>2647</v>
      </c>
      <c r="I1823" s="886"/>
      <c r="J1823" s="222">
        <v>300</v>
      </c>
      <c r="K1823" s="222"/>
      <c r="L1823" s="222"/>
      <c r="M1823" s="222"/>
      <c r="N1823" s="1" t="s">
        <v>3444</v>
      </c>
      <c r="O1823" s="12"/>
    </row>
    <row r="1824" spans="1:17" ht="19.5" customHeight="1" x14ac:dyDescent="0.2">
      <c r="A1824" s="1652"/>
      <c r="B1824" s="1652"/>
      <c r="C1824" s="1652"/>
      <c r="D1824" s="1653"/>
      <c r="E1824" s="1654"/>
      <c r="F1824" s="887" t="s">
        <v>1143</v>
      </c>
      <c r="G1824" s="221" t="s">
        <v>1111</v>
      </c>
      <c r="H1824" s="225" t="s">
        <v>1734</v>
      </c>
      <c r="I1824" s="886"/>
      <c r="J1824" s="222"/>
      <c r="K1824" s="222"/>
      <c r="L1824" s="222"/>
      <c r="M1824" s="222"/>
      <c r="N1824" s="1"/>
      <c r="O1824" s="12"/>
    </row>
    <row r="1825" spans="1:17" ht="24" customHeight="1" x14ac:dyDescent="0.2">
      <c r="A1825" s="1652"/>
      <c r="B1825" s="887" t="s">
        <v>3624</v>
      </c>
      <c r="C1825" s="230" t="s">
        <v>3625</v>
      </c>
      <c r="D1825" s="888" t="s">
        <v>46</v>
      </c>
      <c r="E1825" s="889" t="s">
        <v>57</v>
      </c>
      <c r="F1825" s="887" t="s">
        <v>3503</v>
      </c>
      <c r="G1825" s="886" t="s">
        <v>1257</v>
      </c>
      <c r="H1825" s="225" t="s">
        <v>1475</v>
      </c>
      <c r="I1825" s="232">
        <v>2018</v>
      </c>
      <c r="J1825" s="222"/>
      <c r="K1825" s="222"/>
      <c r="L1825" s="222"/>
      <c r="M1825" s="222"/>
      <c r="N1825" s="1"/>
      <c r="O1825" s="12"/>
    </row>
    <row r="1826" spans="1:17" ht="36.75" customHeight="1" x14ac:dyDescent="0.2">
      <c r="A1826" s="1652"/>
      <c r="B1826" s="887" t="s">
        <v>3626</v>
      </c>
      <c r="C1826" s="230" t="s">
        <v>3627</v>
      </c>
      <c r="D1826" s="888" t="s">
        <v>46</v>
      </c>
      <c r="E1826" s="889" t="s">
        <v>57</v>
      </c>
      <c r="F1826" s="887" t="s">
        <v>3503</v>
      </c>
      <c r="G1826" s="886" t="s">
        <v>1257</v>
      </c>
      <c r="H1826" s="225" t="s">
        <v>3628</v>
      </c>
      <c r="I1826" s="232">
        <v>2018</v>
      </c>
      <c r="J1826" s="222"/>
      <c r="K1826" s="222"/>
      <c r="L1826" s="222"/>
      <c r="M1826" s="222"/>
      <c r="N1826" s="1"/>
      <c r="O1826" s="12"/>
    </row>
    <row r="1827" spans="1:17" ht="24" customHeight="1" x14ac:dyDescent="0.2">
      <c r="A1827" s="1652"/>
      <c r="B1827" s="887" t="s">
        <v>3629</v>
      </c>
      <c r="C1827" s="230" t="s">
        <v>3630</v>
      </c>
      <c r="D1827" s="888" t="s">
        <v>46</v>
      </c>
      <c r="E1827" s="889" t="s">
        <v>57</v>
      </c>
      <c r="F1827" s="887" t="s">
        <v>3503</v>
      </c>
      <c r="G1827" s="886" t="s">
        <v>1257</v>
      </c>
      <c r="H1827" s="225" t="s">
        <v>1475</v>
      </c>
      <c r="I1827" s="232">
        <v>2018</v>
      </c>
      <c r="J1827" s="222"/>
      <c r="K1827" s="222"/>
      <c r="L1827" s="222"/>
      <c r="M1827" s="222"/>
      <c r="N1827" s="1"/>
      <c r="O1827" s="12"/>
    </row>
    <row r="1828" spans="1:17" ht="24" customHeight="1" x14ac:dyDescent="0.2">
      <c r="A1828" s="1652"/>
      <c r="B1828" s="887" t="s">
        <v>3631</v>
      </c>
      <c r="C1828" s="230" t="s">
        <v>3632</v>
      </c>
      <c r="D1828" s="888" t="s">
        <v>46</v>
      </c>
      <c r="E1828" s="889" t="s">
        <v>57</v>
      </c>
      <c r="F1828" s="887" t="s">
        <v>3503</v>
      </c>
      <c r="G1828" s="886" t="s">
        <v>1257</v>
      </c>
      <c r="H1828" s="225" t="s">
        <v>1475</v>
      </c>
      <c r="I1828" s="232">
        <v>2018</v>
      </c>
      <c r="J1828" s="222"/>
      <c r="K1828" s="222"/>
      <c r="L1828" s="222"/>
      <c r="M1828" s="222"/>
      <c r="N1828" s="1"/>
      <c r="O1828" s="12"/>
    </row>
    <row r="1829" spans="1:17" ht="24" customHeight="1" x14ac:dyDescent="0.2">
      <c r="A1829" s="1652"/>
      <c r="B1829" s="887" t="s">
        <v>3633</v>
      </c>
      <c r="C1829" s="230" t="s">
        <v>3634</v>
      </c>
      <c r="D1829" s="888" t="s">
        <v>46</v>
      </c>
      <c r="E1829" s="889" t="s">
        <v>57</v>
      </c>
      <c r="F1829" s="887" t="s">
        <v>3503</v>
      </c>
      <c r="G1829" s="886" t="s">
        <v>1257</v>
      </c>
      <c r="H1829" s="225" t="s">
        <v>1475</v>
      </c>
      <c r="I1829" s="232">
        <v>2018</v>
      </c>
      <c r="J1829" s="222"/>
      <c r="K1829" s="222"/>
      <c r="L1829" s="222"/>
      <c r="M1829" s="222"/>
      <c r="N1829" s="1"/>
      <c r="O1829" s="12"/>
    </row>
    <row r="1830" spans="1:17" ht="25.5" customHeight="1" x14ac:dyDescent="0.2">
      <c r="A1830" s="1576" t="s">
        <v>116</v>
      </c>
      <c r="B1830" s="1652" t="s">
        <v>251</v>
      </c>
      <c r="C1830" s="1652" t="s">
        <v>403</v>
      </c>
      <c r="D1830" s="1653" t="s">
        <v>46</v>
      </c>
      <c r="E1830" s="1654" t="s">
        <v>57</v>
      </c>
      <c r="F1830" s="1652" t="s">
        <v>1233</v>
      </c>
      <c r="G1830" s="1651" t="s">
        <v>1111</v>
      </c>
      <c r="H1830" s="1541" t="s">
        <v>1339</v>
      </c>
      <c r="I1830" s="232">
        <v>2018</v>
      </c>
      <c r="J1830" s="222">
        <v>800</v>
      </c>
      <c r="K1830" s="222"/>
      <c r="L1830" s="222"/>
      <c r="M1830" s="222"/>
      <c r="N1830" s="1" t="s">
        <v>3444</v>
      </c>
      <c r="O1830" s="887" t="s">
        <v>1160</v>
      </c>
      <c r="P1830" s="221" t="s">
        <v>1118</v>
      </c>
      <c r="Q1830" s="225" t="s">
        <v>2647</v>
      </c>
    </row>
    <row r="1831" spans="1:17" ht="25.5" customHeight="1" x14ac:dyDescent="0.2">
      <c r="A1831" s="1262"/>
      <c r="B1831" s="1652"/>
      <c r="C1831" s="1652"/>
      <c r="D1831" s="1653"/>
      <c r="E1831" s="1654"/>
      <c r="F1831" s="1652"/>
      <c r="G1831" s="1651"/>
      <c r="H1831" s="1542"/>
      <c r="I1831" s="232"/>
      <c r="J1831" s="222"/>
      <c r="K1831" s="222"/>
      <c r="L1831" s="222"/>
      <c r="M1831" s="222"/>
      <c r="N1831" s="1"/>
      <c r="O1831" s="887" t="s">
        <v>1143</v>
      </c>
      <c r="P1831" s="221" t="s">
        <v>1111</v>
      </c>
      <c r="Q1831" s="225" t="s">
        <v>1734</v>
      </c>
    </row>
    <row r="1832" spans="1:17" ht="25.5" customHeight="1" x14ac:dyDescent="0.2">
      <c r="A1832" s="1262"/>
      <c r="B1832" s="787" t="s">
        <v>450</v>
      </c>
      <c r="C1832" s="978" t="s">
        <v>3635</v>
      </c>
      <c r="D1832" s="786" t="s">
        <v>46</v>
      </c>
      <c r="E1832" s="884" t="s">
        <v>57</v>
      </c>
      <c r="F1832" s="887" t="s">
        <v>1233</v>
      </c>
      <c r="G1832" s="886" t="s">
        <v>1111</v>
      </c>
      <c r="H1832" s="223" t="s">
        <v>1338</v>
      </c>
      <c r="I1832" s="232"/>
      <c r="J1832" s="222"/>
      <c r="K1832" s="222"/>
      <c r="L1832" s="222"/>
      <c r="M1832" s="222"/>
      <c r="N1832" s="1"/>
      <c r="O1832" s="830"/>
      <c r="P1832" s="231"/>
      <c r="Q1832" s="875"/>
    </row>
    <row r="1833" spans="1:17" ht="25.5" customHeight="1" x14ac:dyDescent="0.2">
      <c r="A1833" s="1262"/>
      <c r="B1833" s="787" t="s">
        <v>3636</v>
      </c>
      <c r="C1833" s="978" t="s">
        <v>3637</v>
      </c>
      <c r="D1833" s="786" t="s">
        <v>46</v>
      </c>
      <c r="E1833" s="884" t="s">
        <v>57</v>
      </c>
      <c r="F1833" s="887" t="s">
        <v>1233</v>
      </c>
      <c r="G1833" s="886" t="s">
        <v>1111</v>
      </c>
      <c r="H1833" s="223" t="s">
        <v>1338</v>
      </c>
      <c r="I1833" s="232"/>
      <c r="J1833" s="222"/>
      <c r="K1833" s="222"/>
      <c r="L1833" s="222"/>
      <c r="M1833" s="222"/>
      <c r="N1833" s="1"/>
      <c r="O1833" s="830"/>
      <c r="P1833" s="231"/>
      <c r="Q1833" s="875"/>
    </row>
    <row r="1834" spans="1:17" ht="25.5" customHeight="1" x14ac:dyDescent="0.2">
      <c r="A1834" s="1577"/>
      <c r="B1834" s="787" t="s">
        <v>3638</v>
      </c>
      <c r="C1834" s="978" t="s">
        <v>3639</v>
      </c>
      <c r="D1834" s="786" t="s">
        <v>46</v>
      </c>
      <c r="E1834" s="884" t="s">
        <v>57</v>
      </c>
      <c r="F1834" s="887" t="s">
        <v>1233</v>
      </c>
      <c r="G1834" s="886" t="s">
        <v>1111</v>
      </c>
      <c r="H1834" s="223" t="s">
        <v>3443</v>
      </c>
      <c r="I1834" s="232"/>
      <c r="J1834" s="222"/>
      <c r="K1834" s="222"/>
      <c r="L1834" s="222"/>
      <c r="M1834" s="222"/>
      <c r="N1834" s="1"/>
      <c r="O1834" s="830"/>
      <c r="P1834" s="231"/>
      <c r="Q1834" s="875"/>
    </row>
    <row r="1835" spans="1:17" ht="25.5" customHeight="1" x14ac:dyDescent="0.2">
      <c r="A1835" s="1576" t="s">
        <v>117</v>
      </c>
      <c r="B1835" s="1652" t="s">
        <v>3640</v>
      </c>
      <c r="C1835" s="1652" t="s">
        <v>3641</v>
      </c>
      <c r="D1835" s="1653" t="s">
        <v>46</v>
      </c>
      <c r="E1835" s="1654" t="s">
        <v>57</v>
      </c>
      <c r="F1835" s="1652" t="s">
        <v>1233</v>
      </c>
      <c r="G1835" s="1651" t="s">
        <v>1111</v>
      </c>
      <c r="H1835" s="1541" t="s">
        <v>1506</v>
      </c>
      <c r="I1835" s="232">
        <v>2018</v>
      </c>
      <c r="J1835" s="222">
        <v>1470</v>
      </c>
      <c r="K1835" s="222"/>
      <c r="L1835" s="222"/>
      <c r="M1835" s="222"/>
      <c r="N1835" s="1" t="s">
        <v>3444</v>
      </c>
      <c r="O1835" s="781" t="s">
        <v>1160</v>
      </c>
      <c r="P1835" s="231" t="s">
        <v>1118</v>
      </c>
      <c r="Q1835" s="875" t="s">
        <v>1338</v>
      </c>
    </row>
    <row r="1836" spans="1:17" ht="25.5" customHeight="1" x14ac:dyDescent="0.2">
      <c r="A1836" s="1262"/>
      <c r="B1836" s="1652"/>
      <c r="C1836" s="1652"/>
      <c r="D1836" s="1653"/>
      <c r="E1836" s="1654"/>
      <c r="F1836" s="1652"/>
      <c r="G1836" s="1651"/>
      <c r="H1836" s="1542"/>
      <c r="I1836" s="232"/>
      <c r="J1836" s="222"/>
      <c r="K1836" s="222"/>
      <c r="L1836" s="222"/>
      <c r="M1836" s="222"/>
      <c r="N1836" s="1"/>
      <c r="O1836" s="787" t="s">
        <v>1143</v>
      </c>
      <c r="P1836" s="233" t="s">
        <v>1111</v>
      </c>
      <c r="Q1836" s="225" t="s">
        <v>3453</v>
      </c>
    </row>
    <row r="1837" spans="1:17" ht="25.5" customHeight="1" x14ac:dyDescent="0.2">
      <c r="A1837" s="1262"/>
      <c r="B1837" s="787" t="s">
        <v>3642</v>
      </c>
      <c r="C1837" s="978" t="s">
        <v>3643</v>
      </c>
      <c r="D1837" s="786" t="s">
        <v>60</v>
      </c>
      <c r="E1837" s="786" t="s">
        <v>57</v>
      </c>
      <c r="F1837" s="887" t="s">
        <v>3522</v>
      </c>
      <c r="G1837" s="221" t="s">
        <v>1111</v>
      </c>
      <c r="H1837" s="849" t="s">
        <v>3479</v>
      </c>
      <c r="I1837" s="232"/>
      <c r="J1837" s="222"/>
      <c r="K1837" s="222"/>
      <c r="L1837" s="222"/>
      <c r="M1837" s="222"/>
      <c r="N1837" s="1"/>
      <c r="O1837" s="830"/>
      <c r="P1837" s="228"/>
      <c r="Q1837" s="229"/>
    </row>
    <row r="1838" spans="1:17" ht="25.5" customHeight="1" x14ac:dyDescent="0.2">
      <c r="A1838" s="1262"/>
      <c r="B1838" s="787" t="s">
        <v>3644</v>
      </c>
      <c r="C1838" s="978" t="s">
        <v>3645</v>
      </c>
      <c r="D1838" s="786" t="s">
        <v>60</v>
      </c>
      <c r="E1838" s="786" t="s">
        <v>57</v>
      </c>
      <c r="F1838" s="887" t="s">
        <v>3522</v>
      </c>
      <c r="G1838" s="221" t="s">
        <v>1111</v>
      </c>
      <c r="H1838" s="849" t="s">
        <v>3479</v>
      </c>
      <c r="I1838" s="232"/>
      <c r="J1838" s="222"/>
      <c r="K1838" s="222"/>
      <c r="L1838" s="222"/>
      <c r="M1838" s="222"/>
      <c r="N1838" s="1"/>
      <c r="O1838" s="830"/>
      <c r="P1838" s="228"/>
      <c r="Q1838" s="229"/>
    </row>
    <row r="1839" spans="1:17" ht="25.5" customHeight="1" x14ac:dyDescent="0.2">
      <c r="A1839" s="1262"/>
      <c r="B1839" s="787" t="s">
        <v>3646</v>
      </c>
      <c r="C1839" s="978" t="s">
        <v>3647</v>
      </c>
      <c r="D1839" s="786" t="s">
        <v>60</v>
      </c>
      <c r="E1839" s="786" t="s">
        <v>57</v>
      </c>
      <c r="F1839" s="887" t="s">
        <v>3522</v>
      </c>
      <c r="G1839" s="221" t="s">
        <v>1111</v>
      </c>
      <c r="H1839" s="849" t="s">
        <v>3479</v>
      </c>
      <c r="I1839" s="232"/>
      <c r="J1839" s="222"/>
      <c r="K1839" s="222"/>
      <c r="L1839" s="222"/>
      <c r="M1839" s="222"/>
      <c r="N1839" s="1"/>
      <c r="O1839" s="830"/>
      <c r="P1839" s="228"/>
      <c r="Q1839" s="229"/>
    </row>
    <row r="1840" spans="1:17" ht="23.25" customHeight="1" x14ac:dyDescent="0.2">
      <c r="A1840" s="1262"/>
      <c r="B1840" s="1652" t="s">
        <v>3648</v>
      </c>
      <c r="C1840" s="1652" t="s">
        <v>3649</v>
      </c>
      <c r="D1840" s="1653" t="s">
        <v>46</v>
      </c>
      <c r="E1840" s="1654" t="s">
        <v>57</v>
      </c>
      <c r="F1840" s="887" t="s">
        <v>1160</v>
      </c>
      <c r="G1840" s="221" t="s">
        <v>1118</v>
      </c>
      <c r="H1840" s="225" t="s">
        <v>1733</v>
      </c>
      <c r="I1840" s="232"/>
      <c r="J1840" s="222">
        <v>38</v>
      </c>
      <c r="K1840" s="222"/>
      <c r="L1840" s="222"/>
      <c r="M1840" s="222"/>
      <c r="N1840" s="1" t="s">
        <v>3444</v>
      </c>
      <c r="O1840" s="12"/>
    </row>
    <row r="1841" spans="1:17" ht="25.5" customHeight="1" x14ac:dyDescent="0.2">
      <c r="A1841" s="1262"/>
      <c r="B1841" s="1652"/>
      <c r="C1841" s="1652"/>
      <c r="D1841" s="1653"/>
      <c r="E1841" s="1654"/>
      <c r="F1841" s="887" t="s">
        <v>1143</v>
      </c>
      <c r="G1841" s="221" t="s">
        <v>1111</v>
      </c>
      <c r="H1841" s="225" t="s">
        <v>3471</v>
      </c>
      <c r="I1841" s="886"/>
      <c r="J1841" s="222"/>
      <c r="K1841" s="222"/>
      <c r="L1841" s="222"/>
      <c r="M1841" s="222"/>
      <c r="N1841" s="1"/>
      <c r="O1841" s="12"/>
    </row>
    <row r="1842" spans="1:17" ht="36" customHeight="1" x14ac:dyDescent="0.2">
      <c r="A1842" s="1262"/>
      <c r="B1842" s="887" t="s">
        <v>3650</v>
      </c>
      <c r="C1842" s="223" t="s">
        <v>3651</v>
      </c>
      <c r="D1842" s="888" t="s">
        <v>46</v>
      </c>
      <c r="E1842" s="889" t="s">
        <v>57</v>
      </c>
      <c r="F1842" s="887" t="s">
        <v>1233</v>
      </c>
      <c r="G1842" s="886" t="s">
        <v>1111</v>
      </c>
      <c r="H1842" s="225" t="s">
        <v>1475</v>
      </c>
      <c r="I1842" s="232">
        <v>2018</v>
      </c>
      <c r="J1842" s="222"/>
      <c r="K1842" s="222"/>
      <c r="L1842" s="222"/>
      <c r="M1842" s="222"/>
      <c r="N1842" s="1"/>
      <c r="O1842" s="12"/>
    </row>
    <row r="1843" spans="1:17" ht="36" customHeight="1" x14ac:dyDescent="0.2">
      <c r="A1843" s="1262"/>
      <c r="B1843" s="787" t="s">
        <v>3652</v>
      </c>
      <c r="C1843" s="978" t="s">
        <v>3653</v>
      </c>
      <c r="D1843" s="786" t="s">
        <v>46</v>
      </c>
      <c r="E1843" s="884" t="s">
        <v>57</v>
      </c>
      <c r="F1843" s="887" t="s">
        <v>1233</v>
      </c>
      <c r="G1843" s="886" t="s">
        <v>1111</v>
      </c>
      <c r="H1843" s="225" t="s">
        <v>1338</v>
      </c>
      <c r="I1843" s="232"/>
      <c r="J1843" s="222"/>
      <c r="K1843" s="222"/>
      <c r="L1843" s="222"/>
      <c r="M1843" s="222"/>
      <c r="N1843" s="1"/>
      <c r="O1843" s="12"/>
    </row>
    <row r="1844" spans="1:17" ht="36" customHeight="1" x14ac:dyDescent="0.2">
      <c r="A1844" s="1577"/>
      <c r="B1844" s="787" t="s">
        <v>3654</v>
      </c>
      <c r="C1844" s="978" t="s">
        <v>3655</v>
      </c>
      <c r="D1844" s="786" t="s">
        <v>46</v>
      </c>
      <c r="E1844" s="884" t="s">
        <v>57</v>
      </c>
      <c r="F1844" s="887" t="s">
        <v>1233</v>
      </c>
      <c r="G1844" s="886" t="s">
        <v>1111</v>
      </c>
      <c r="H1844" s="225" t="s">
        <v>1506</v>
      </c>
      <c r="I1844" s="232"/>
      <c r="J1844" s="222"/>
      <c r="K1844" s="222"/>
      <c r="L1844" s="222"/>
      <c r="M1844" s="222"/>
      <c r="N1844" s="1"/>
      <c r="O1844" s="12"/>
    </row>
    <row r="1845" spans="1:17" ht="27.75" customHeight="1" x14ac:dyDescent="0.2">
      <c r="A1845" s="1576" t="s">
        <v>118</v>
      </c>
      <c r="B1845" s="1652" t="s">
        <v>3656</v>
      </c>
      <c r="C1845" s="1652" t="s">
        <v>3657</v>
      </c>
      <c r="D1845" s="1653" t="s">
        <v>46</v>
      </c>
      <c r="E1845" s="1654" t="s">
        <v>57</v>
      </c>
      <c r="F1845" s="887" t="s">
        <v>1160</v>
      </c>
      <c r="G1845" s="221" t="s">
        <v>1118</v>
      </c>
      <c r="H1845" s="1597" t="s">
        <v>3658</v>
      </c>
      <c r="I1845" s="232"/>
      <c r="J1845" s="222">
        <v>1500</v>
      </c>
      <c r="K1845" s="222"/>
      <c r="L1845" s="222"/>
      <c r="M1845" s="222"/>
      <c r="N1845" s="1" t="s">
        <v>3444</v>
      </c>
      <c r="O1845" s="12"/>
    </row>
    <row r="1846" spans="1:17" ht="27.75" customHeight="1" x14ac:dyDescent="0.2">
      <c r="A1846" s="1262"/>
      <c r="B1846" s="1652"/>
      <c r="C1846" s="1652"/>
      <c r="D1846" s="1653"/>
      <c r="E1846" s="1654"/>
      <c r="F1846" s="887" t="s">
        <v>1143</v>
      </c>
      <c r="G1846" s="221" t="s">
        <v>1111</v>
      </c>
      <c r="H1846" s="1616"/>
      <c r="I1846" s="886"/>
      <c r="J1846" s="222"/>
      <c r="K1846" s="222"/>
      <c r="L1846" s="222"/>
      <c r="M1846" s="222"/>
      <c r="N1846" s="1"/>
      <c r="O1846" s="12"/>
    </row>
    <row r="1847" spans="1:17" ht="44.25" customHeight="1" x14ac:dyDescent="0.2">
      <c r="A1847" s="1262"/>
      <c r="B1847" s="887" t="s">
        <v>341</v>
      </c>
      <c r="C1847" s="223" t="s">
        <v>404</v>
      </c>
      <c r="D1847" s="888" t="s">
        <v>46</v>
      </c>
      <c r="E1847" s="889" t="s">
        <v>57</v>
      </c>
      <c r="F1847" s="887" t="s">
        <v>1233</v>
      </c>
      <c r="G1847" s="886" t="s">
        <v>1111</v>
      </c>
      <c r="H1847" s="223" t="s">
        <v>1506</v>
      </c>
      <c r="I1847" s="889">
        <v>2018</v>
      </c>
      <c r="J1847" s="222"/>
      <c r="K1847" s="222"/>
      <c r="L1847" s="222"/>
      <c r="M1847" s="222"/>
      <c r="N1847" s="1"/>
      <c r="O1847" s="887" t="s">
        <v>1160</v>
      </c>
      <c r="P1847" s="221" t="s">
        <v>1118</v>
      </c>
      <c r="Q1847" s="225" t="s">
        <v>2647</v>
      </c>
    </row>
    <row r="1848" spans="1:17" ht="44.25" customHeight="1" x14ac:dyDescent="0.2">
      <c r="A1848" s="1577"/>
      <c r="B1848" s="787" t="s">
        <v>3659</v>
      </c>
      <c r="C1848" s="978" t="s">
        <v>3660</v>
      </c>
      <c r="D1848" s="786" t="s">
        <v>46</v>
      </c>
      <c r="E1848" s="884" t="s">
        <v>57</v>
      </c>
      <c r="F1848" s="887" t="s">
        <v>1233</v>
      </c>
      <c r="G1848" s="886" t="s">
        <v>1111</v>
      </c>
      <c r="H1848" s="223" t="s">
        <v>1475</v>
      </c>
      <c r="I1848" s="889"/>
      <c r="J1848" s="222"/>
      <c r="K1848" s="222"/>
      <c r="L1848" s="222"/>
      <c r="M1848" s="222"/>
      <c r="N1848" s="1"/>
      <c r="O1848" s="830"/>
      <c r="P1848" s="228"/>
      <c r="Q1848" s="229"/>
    </row>
    <row r="1849" spans="1:17" ht="23.25" customHeight="1" x14ac:dyDescent="0.2">
      <c r="A1849" s="1576" t="s">
        <v>119</v>
      </c>
      <c r="B1849" s="1652" t="s">
        <v>252</v>
      </c>
      <c r="C1849" s="1652" t="s">
        <v>3661</v>
      </c>
      <c r="D1849" s="1653" t="s">
        <v>46</v>
      </c>
      <c r="E1849" s="1654" t="s">
        <v>57</v>
      </c>
      <c r="F1849" s="887" t="s">
        <v>1160</v>
      </c>
      <c r="G1849" s="221" t="s">
        <v>1118</v>
      </c>
      <c r="H1849" s="225" t="s">
        <v>2647</v>
      </c>
      <c r="I1849" s="886"/>
      <c r="J1849" s="222">
        <v>350</v>
      </c>
      <c r="K1849" s="222">
        <v>250</v>
      </c>
      <c r="L1849" s="222"/>
      <c r="M1849" s="222"/>
      <c r="N1849" s="1" t="s">
        <v>3444</v>
      </c>
      <c r="O1849" s="12"/>
    </row>
    <row r="1850" spans="1:17" ht="23.25" customHeight="1" x14ac:dyDescent="0.2">
      <c r="A1850" s="1262"/>
      <c r="B1850" s="1652"/>
      <c r="C1850" s="1652"/>
      <c r="D1850" s="1653"/>
      <c r="E1850" s="1654"/>
      <c r="F1850" s="887" t="s">
        <v>1143</v>
      </c>
      <c r="G1850" s="221" t="s">
        <v>1111</v>
      </c>
      <c r="H1850" s="225" t="s">
        <v>1734</v>
      </c>
      <c r="I1850" s="886"/>
      <c r="J1850" s="222"/>
      <c r="K1850" s="222"/>
      <c r="L1850" s="222"/>
      <c r="M1850" s="222"/>
      <c r="N1850" s="1"/>
      <c r="O1850" s="12"/>
    </row>
    <row r="1851" spans="1:17" ht="25.5" customHeight="1" x14ac:dyDescent="0.2">
      <c r="A1851" s="1262"/>
      <c r="B1851" s="1652" t="s">
        <v>253</v>
      </c>
      <c r="C1851" s="1652" t="s">
        <v>3662</v>
      </c>
      <c r="D1851" s="1653" t="s">
        <v>46</v>
      </c>
      <c r="E1851" s="1654" t="s">
        <v>57</v>
      </c>
      <c r="F1851" s="887" t="s">
        <v>1160</v>
      </c>
      <c r="G1851" s="221" t="s">
        <v>1118</v>
      </c>
      <c r="H1851" s="225" t="s">
        <v>2647</v>
      </c>
      <c r="I1851" s="886"/>
      <c r="J1851" s="222">
        <v>100</v>
      </c>
      <c r="K1851" s="222"/>
      <c r="L1851" s="222"/>
      <c r="M1851" s="222"/>
      <c r="N1851" s="1" t="s">
        <v>3444</v>
      </c>
      <c r="O1851" s="12"/>
    </row>
    <row r="1852" spans="1:17" ht="25.5" customHeight="1" x14ac:dyDescent="0.2">
      <c r="A1852" s="1262"/>
      <c r="B1852" s="1652"/>
      <c r="C1852" s="1652"/>
      <c r="D1852" s="1653"/>
      <c r="E1852" s="1654"/>
      <c r="F1852" s="887" t="s">
        <v>1143</v>
      </c>
      <c r="G1852" s="221" t="s">
        <v>1111</v>
      </c>
      <c r="H1852" s="225" t="s">
        <v>1734</v>
      </c>
      <c r="I1852" s="886"/>
      <c r="J1852" s="222"/>
      <c r="K1852" s="222"/>
      <c r="L1852" s="222"/>
      <c r="M1852" s="222"/>
      <c r="N1852" s="1"/>
      <c r="O1852" s="12"/>
    </row>
    <row r="1853" spans="1:17" ht="25.5" customHeight="1" x14ac:dyDescent="0.2">
      <c r="A1853" s="1262"/>
      <c r="B1853" s="887" t="s">
        <v>3663</v>
      </c>
      <c r="C1853" s="223" t="s">
        <v>3664</v>
      </c>
      <c r="D1853" s="888" t="s">
        <v>46</v>
      </c>
      <c r="E1853" s="889" t="s">
        <v>57</v>
      </c>
      <c r="F1853" s="887" t="s">
        <v>1160</v>
      </c>
      <c r="G1853" s="221" t="s">
        <v>1118</v>
      </c>
      <c r="H1853" s="225" t="s">
        <v>1475</v>
      </c>
      <c r="I1853" s="886"/>
      <c r="J1853" s="222"/>
      <c r="K1853" s="222"/>
      <c r="L1853" s="222"/>
      <c r="M1853" s="222"/>
      <c r="N1853" s="1"/>
      <c r="O1853" s="12"/>
    </row>
    <row r="1854" spans="1:17" ht="25.5" customHeight="1" x14ac:dyDescent="0.2">
      <c r="A1854" s="1262"/>
      <c r="B1854" s="1652" t="s">
        <v>1380</v>
      </c>
      <c r="C1854" s="1652" t="s">
        <v>3665</v>
      </c>
      <c r="D1854" s="1653" t="s">
        <v>46</v>
      </c>
      <c r="E1854" s="1654" t="s">
        <v>57</v>
      </c>
      <c r="F1854" s="887" t="s">
        <v>1160</v>
      </c>
      <c r="G1854" s="221" t="s">
        <v>1118</v>
      </c>
      <c r="H1854" s="225" t="s">
        <v>1733</v>
      </c>
      <c r="I1854" s="886"/>
      <c r="J1854" s="222"/>
      <c r="K1854" s="222"/>
      <c r="L1854" s="222"/>
      <c r="M1854" s="222"/>
      <c r="N1854" s="1"/>
      <c r="O1854" s="12"/>
    </row>
    <row r="1855" spans="1:17" ht="25.5" customHeight="1" x14ac:dyDescent="0.2">
      <c r="A1855" s="1262"/>
      <c r="B1855" s="1652"/>
      <c r="C1855" s="1652"/>
      <c r="D1855" s="1653"/>
      <c r="E1855" s="1654"/>
      <c r="F1855" s="887" t="s">
        <v>1143</v>
      </c>
      <c r="G1855" s="221" t="s">
        <v>1111</v>
      </c>
      <c r="H1855" s="225" t="s">
        <v>1734</v>
      </c>
      <c r="I1855" s="886"/>
      <c r="J1855" s="222"/>
      <c r="K1855" s="222"/>
      <c r="L1855" s="222"/>
      <c r="M1855" s="222"/>
      <c r="N1855" s="1"/>
      <c r="O1855" s="12"/>
    </row>
    <row r="1856" spans="1:17" ht="25.5" customHeight="1" x14ac:dyDescent="0.2">
      <c r="A1856" s="1262"/>
      <c r="B1856" s="887" t="s">
        <v>3666</v>
      </c>
      <c r="C1856" s="223" t="s">
        <v>3667</v>
      </c>
      <c r="D1856" s="888" t="s">
        <v>46</v>
      </c>
      <c r="E1856" s="889" t="s">
        <v>57</v>
      </c>
      <c r="F1856" s="887" t="s">
        <v>1233</v>
      </c>
      <c r="G1856" s="221" t="s">
        <v>1111</v>
      </c>
      <c r="H1856" s="887" t="s">
        <v>1506</v>
      </c>
      <c r="I1856" s="889"/>
      <c r="J1856" s="222"/>
      <c r="K1856" s="222"/>
      <c r="L1856" s="222"/>
      <c r="M1856" s="222"/>
      <c r="N1856" s="1"/>
      <c r="O1856" s="12"/>
    </row>
    <row r="1857" spans="1:17" ht="25.5" customHeight="1" x14ac:dyDescent="0.2">
      <c r="A1857" s="1262"/>
      <c r="B1857" s="787" t="s">
        <v>3668</v>
      </c>
      <c r="C1857" s="978" t="s">
        <v>3669</v>
      </c>
      <c r="D1857" s="786" t="s">
        <v>46</v>
      </c>
      <c r="E1857" s="884" t="s">
        <v>57</v>
      </c>
      <c r="F1857" s="887" t="s">
        <v>1233</v>
      </c>
      <c r="G1857" s="886" t="s">
        <v>1111</v>
      </c>
      <c r="H1857" s="887" t="s">
        <v>1475</v>
      </c>
      <c r="I1857" s="889"/>
      <c r="J1857" s="222"/>
      <c r="K1857" s="222"/>
      <c r="L1857" s="222"/>
      <c r="M1857" s="222"/>
      <c r="N1857" s="1"/>
      <c r="O1857" s="12"/>
    </row>
    <row r="1858" spans="1:17" ht="25.5" customHeight="1" x14ac:dyDescent="0.2">
      <c r="A1858" s="1577"/>
      <c r="B1858" s="787" t="s">
        <v>3670</v>
      </c>
      <c r="C1858" s="978" t="s">
        <v>3671</v>
      </c>
      <c r="D1858" s="786" t="s">
        <v>46</v>
      </c>
      <c r="E1858" s="884" t="s">
        <v>57</v>
      </c>
      <c r="F1858" s="887" t="s">
        <v>1233</v>
      </c>
      <c r="G1858" s="886" t="s">
        <v>1111</v>
      </c>
      <c r="H1858" s="887" t="s">
        <v>1506</v>
      </c>
      <c r="I1858" s="889"/>
      <c r="J1858" s="222"/>
      <c r="K1858" s="222"/>
      <c r="L1858" s="222"/>
      <c r="M1858" s="222"/>
      <c r="N1858" s="1"/>
      <c r="O1858" s="12"/>
    </row>
    <row r="1859" spans="1:17" ht="20.25" customHeight="1" x14ac:dyDescent="0.2">
      <c r="A1859" s="1576" t="s">
        <v>120</v>
      </c>
      <c r="B1859" s="1652" t="s">
        <v>3672</v>
      </c>
      <c r="C1859" s="1652" t="s">
        <v>3673</v>
      </c>
      <c r="D1859" s="1653" t="s">
        <v>46</v>
      </c>
      <c r="E1859" s="1654" t="s">
        <v>57</v>
      </c>
      <c r="F1859" s="887" t="s">
        <v>1160</v>
      </c>
      <c r="G1859" s="221" t="s">
        <v>1118</v>
      </c>
      <c r="H1859" s="225" t="s">
        <v>2647</v>
      </c>
      <c r="I1859" s="886"/>
      <c r="J1859" s="222">
        <v>400</v>
      </c>
      <c r="K1859" s="222"/>
      <c r="L1859" s="222"/>
      <c r="M1859" s="222"/>
      <c r="N1859" s="1" t="s">
        <v>3444</v>
      </c>
      <c r="O1859" s="12"/>
    </row>
    <row r="1860" spans="1:17" ht="20.25" customHeight="1" x14ac:dyDescent="0.2">
      <c r="A1860" s="1262"/>
      <c r="B1860" s="1652"/>
      <c r="C1860" s="1652"/>
      <c r="D1860" s="1653"/>
      <c r="E1860" s="1654"/>
      <c r="F1860" s="887" t="s">
        <v>1143</v>
      </c>
      <c r="G1860" s="221" t="s">
        <v>1111</v>
      </c>
      <c r="H1860" s="225" t="s">
        <v>1734</v>
      </c>
      <c r="I1860" s="886"/>
      <c r="J1860" s="222"/>
      <c r="K1860" s="222"/>
      <c r="L1860" s="222"/>
      <c r="M1860" s="222"/>
      <c r="N1860" s="1"/>
      <c r="O1860" s="12"/>
    </row>
    <row r="1861" spans="1:17" ht="32.25" customHeight="1" x14ac:dyDescent="0.2">
      <c r="A1861" s="1262"/>
      <c r="B1861" s="887" t="s">
        <v>3674</v>
      </c>
      <c r="C1861" s="223" t="s">
        <v>3675</v>
      </c>
      <c r="D1861" s="888" t="s">
        <v>46</v>
      </c>
      <c r="E1861" s="889" t="s">
        <v>57</v>
      </c>
      <c r="F1861" s="887" t="s">
        <v>1233</v>
      </c>
      <c r="G1861" s="221" t="s">
        <v>1111</v>
      </c>
      <c r="H1861" s="225" t="s">
        <v>1506</v>
      </c>
      <c r="I1861" s="886"/>
      <c r="J1861" s="222"/>
      <c r="K1861" s="222"/>
      <c r="L1861" s="222"/>
      <c r="M1861" s="222"/>
      <c r="N1861" s="1"/>
      <c r="O1861" s="12"/>
    </row>
    <row r="1862" spans="1:17" ht="32.25" customHeight="1" x14ac:dyDescent="0.2">
      <c r="A1862" s="1577"/>
      <c r="B1862" s="224" t="s">
        <v>3676</v>
      </c>
      <c r="C1862" s="2" t="s">
        <v>3677</v>
      </c>
      <c r="D1862" s="786" t="s">
        <v>46</v>
      </c>
      <c r="E1862" s="884" t="s">
        <v>57</v>
      </c>
      <c r="F1862" s="887" t="s">
        <v>1233</v>
      </c>
      <c r="G1862" s="886" t="s">
        <v>1111</v>
      </c>
      <c r="H1862" s="225" t="s">
        <v>1506</v>
      </c>
      <c r="I1862" s="886"/>
      <c r="J1862" s="222"/>
      <c r="K1862" s="222"/>
      <c r="L1862" s="222"/>
      <c r="M1862" s="222"/>
      <c r="N1862" s="1"/>
      <c r="O1862" s="12"/>
    </row>
    <row r="1863" spans="1:17" ht="21" customHeight="1" x14ac:dyDescent="0.2">
      <c r="A1863" s="1576" t="s">
        <v>3678</v>
      </c>
      <c r="B1863" s="1652" t="s">
        <v>3679</v>
      </c>
      <c r="C1863" s="1654" t="s">
        <v>3680</v>
      </c>
      <c r="D1863" s="1653" t="s">
        <v>46</v>
      </c>
      <c r="E1863" s="1654" t="s">
        <v>57</v>
      </c>
      <c r="F1863" s="887" t="s">
        <v>1160</v>
      </c>
      <c r="G1863" s="221" t="s">
        <v>1118</v>
      </c>
      <c r="H1863" s="225" t="s">
        <v>2647</v>
      </c>
      <c r="I1863" s="886"/>
      <c r="J1863" s="222">
        <v>1470</v>
      </c>
      <c r="K1863" s="222"/>
      <c r="L1863" s="222"/>
      <c r="M1863" s="222"/>
      <c r="N1863" s="1" t="s">
        <v>3444</v>
      </c>
      <c r="O1863" s="12"/>
    </row>
    <row r="1864" spans="1:17" ht="21" customHeight="1" x14ac:dyDescent="0.2">
      <c r="A1864" s="1262"/>
      <c r="B1864" s="1652"/>
      <c r="C1864" s="1654"/>
      <c r="D1864" s="1653"/>
      <c r="E1864" s="1654"/>
      <c r="F1864" s="887" t="s">
        <v>1143</v>
      </c>
      <c r="G1864" s="221" t="s">
        <v>1111</v>
      </c>
      <c r="H1864" s="225" t="s">
        <v>1734</v>
      </c>
      <c r="I1864" s="886"/>
      <c r="J1864" s="222"/>
      <c r="K1864" s="222"/>
      <c r="L1864" s="222"/>
      <c r="M1864" s="222"/>
      <c r="N1864" s="1"/>
      <c r="O1864" s="12"/>
    </row>
    <row r="1865" spans="1:17" ht="24" customHeight="1" x14ac:dyDescent="0.2">
      <c r="A1865" s="1262"/>
      <c r="B1865" s="1652" t="s">
        <v>3681</v>
      </c>
      <c r="C1865" s="1652" t="s">
        <v>3682</v>
      </c>
      <c r="D1865" s="1653" t="s">
        <v>46</v>
      </c>
      <c r="E1865" s="1654" t="s">
        <v>57</v>
      </c>
      <c r="F1865" s="887" t="s">
        <v>1160</v>
      </c>
      <c r="G1865" s="221" t="s">
        <v>1118</v>
      </c>
      <c r="H1865" s="225" t="s">
        <v>2647</v>
      </c>
      <c r="I1865" s="886"/>
      <c r="J1865" s="222">
        <v>179.4</v>
      </c>
      <c r="K1865" s="222"/>
      <c r="L1865" s="222"/>
      <c r="M1865" s="222"/>
      <c r="N1865" s="1" t="s">
        <v>3444</v>
      </c>
      <c r="O1865" s="12"/>
    </row>
    <row r="1866" spans="1:17" ht="24" customHeight="1" x14ac:dyDescent="0.2">
      <c r="A1866" s="1262"/>
      <c r="B1866" s="1652"/>
      <c r="C1866" s="1652"/>
      <c r="D1866" s="1653"/>
      <c r="E1866" s="1654"/>
      <c r="F1866" s="887" t="s">
        <v>1143</v>
      </c>
      <c r="G1866" s="221" t="s">
        <v>1111</v>
      </c>
      <c r="H1866" s="225" t="s">
        <v>1734</v>
      </c>
      <c r="I1866" s="886"/>
      <c r="J1866" s="222"/>
      <c r="K1866" s="222"/>
      <c r="L1866" s="222"/>
      <c r="M1866" s="222"/>
      <c r="N1866" s="1"/>
      <c r="O1866" s="12"/>
    </row>
    <row r="1867" spans="1:17" ht="24" customHeight="1" x14ac:dyDescent="0.2">
      <c r="A1867" s="1577"/>
      <c r="B1867" s="787" t="s">
        <v>3683</v>
      </c>
      <c r="C1867" s="978" t="s">
        <v>3684</v>
      </c>
      <c r="D1867" s="786" t="s">
        <v>46</v>
      </c>
      <c r="E1867" s="884" t="s">
        <v>57</v>
      </c>
      <c r="F1867" s="887" t="s">
        <v>1233</v>
      </c>
      <c r="G1867" s="886" t="s">
        <v>1111</v>
      </c>
      <c r="H1867" s="225" t="s">
        <v>1338</v>
      </c>
      <c r="I1867" s="886"/>
      <c r="J1867" s="222"/>
      <c r="K1867" s="222"/>
      <c r="L1867" s="222"/>
      <c r="M1867" s="222"/>
      <c r="N1867" s="1"/>
      <c r="O1867" s="12"/>
    </row>
    <row r="1868" spans="1:17" ht="24.75" customHeight="1" x14ac:dyDescent="0.2">
      <c r="A1868" s="1576" t="s">
        <v>121</v>
      </c>
      <c r="B1868" s="1652" t="s">
        <v>1382</v>
      </c>
      <c r="C1868" s="1652" t="s">
        <v>1383</v>
      </c>
      <c r="D1868" s="1653" t="s">
        <v>46</v>
      </c>
      <c r="E1868" s="1654" t="s">
        <v>57</v>
      </c>
      <c r="F1868" s="1652" t="s">
        <v>1233</v>
      </c>
      <c r="G1868" s="1651" t="s">
        <v>1111</v>
      </c>
      <c r="H1868" s="1541" t="s">
        <v>3621</v>
      </c>
      <c r="I1868" s="889">
        <v>2018</v>
      </c>
      <c r="J1868" s="222">
        <v>1470</v>
      </c>
      <c r="K1868" s="222"/>
      <c r="L1868" s="222"/>
      <c r="M1868" s="222"/>
      <c r="N1868" s="1" t="s">
        <v>3444</v>
      </c>
      <c r="O1868" s="787" t="s">
        <v>1160</v>
      </c>
      <c r="P1868" s="233" t="s">
        <v>1118</v>
      </c>
      <c r="Q1868" s="225" t="s">
        <v>2647</v>
      </c>
    </row>
    <row r="1869" spans="1:17" ht="30" customHeight="1" x14ac:dyDescent="0.2">
      <c r="A1869" s="1262"/>
      <c r="B1869" s="1652"/>
      <c r="C1869" s="1652"/>
      <c r="D1869" s="1653"/>
      <c r="E1869" s="1654"/>
      <c r="F1869" s="1652"/>
      <c r="G1869" s="1651"/>
      <c r="H1869" s="1542"/>
      <c r="I1869" s="889"/>
      <c r="J1869" s="222"/>
      <c r="K1869" s="222"/>
      <c r="L1869" s="222"/>
      <c r="M1869" s="222"/>
      <c r="N1869" s="1"/>
      <c r="O1869" s="787" t="s">
        <v>1143</v>
      </c>
      <c r="P1869" s="233" t="s">
        <v>1111</v>
      </c>
      <c r="Q1869" s="225" t="s">
        <v>1734</v>
      </c>
    </row>
    <row r="1870" spans="1:17" ht="30" customHeight="1" x14ac:dyDescent="0.2">
      <c r="A1870" s="1262"/>
      <c r="B1870" s="787" t="s">
        <v>3685</v>
      </c>
      <c r="C1870" s="978" t="s">
        <v>3686</v>
      </c>
      <c r="D1870" s="786" t="s">
        <v>46</v>
      </c>
      <c r="E1870" s="884" t="s">
        <v>57</v>
      </c>
      <c r="F1870" s="887" t="s">
        <v>1233</v>
      </c>
      <c r="G1870" s="886" t="s">
        <v>1111</v>
      </c>
      <c r="H1870" s="223" t="s">
        <v>1338</v>
      </c>
      <c r="I1870" s="889"/>
      <c r="J1870" s="222"/>
      <c r="K1870" s="222"/>
      <c r="L1870" s="222"/>
      <c r="M1870" s="222"/>
      <c r="N1870" s="1"/>
      <c r="O1870" s="781"/>
      <c r="P1870" s="231"/>
      <c r="Q1870" s="875"/>
    </row>
    <row r="1871" spans="1:17" ht="30" customHeight="1" x14ac:dyDescent="0.2">
      <c r="A1871" s="1262"/>
      <c r="B1871" s="787" t="s">
        <v>493</v>
      </c>
      <c r="C1871" s="978" t="s">
        <v>494</v>
      </c>
      <c r="D1871" s="786" t="s">
        <v>46</v>
      </c>
      <c r="E1871" s="884" t="s">
        <v>57</v>
      </c>
      <c r="F1871" s="887" t="s">
        <v>1233</v>
      </c>
      <c r="G1871" s="886" t="s">
        <v>1111</v>
      </c>
      <c r="H1871" s="223" t="s">
        <v>3687</v>
      </c>
      <c r="I1871" s="889"/>
      <c r="J1871" s="222"/>
      <c r="K1871" s="222"/>
      <c r="L1871" s="222"/>
      <c r="M1871" s="222"/>
      <c r="N1871" s="1"/>
      <c r="O1871" s="781"/>
      <c r="P1871" s="231"/>
      <c r="Q1871" s="875"/>
    </row>
    <row r="1872" spans="1:17" ht="30" customHeight="1" x14ac:dyDescent="0.2">
      <c r="A1872" s="1262"/>
      <c r="B1872" s="787" t="s">
        <v>3688</v>
      </c>
      <c r="C1872" s="978" t="s">
        <v>3689</v>
      </c>
      <c r="D1872" s="786" t="s">
        <v>46</v>
      </c>
      <c r="E1872" s="884" t="s">
        <v>57</v>
      </c>
      <c r="F1872" s="887" t="s">
        <v>1233</v>
      </c>
      <c r="G1872" s="886" t="s">
        <v>1111</v>
      </c>
      <c r="H1872" s="223" t="s">
        <v>1475</v>
      </c>
      <c r="I1872" s="889"/>
      <c r="J1872" s="222"/>
      <c r="K1872" s="222"/>
      <c r="L1872" s="222"/>
      <c r="M1872" s="222"/>
      <c r="N1872" s="1"/>
      <c r="O1872" s="781"/>
      <c r="P1872" s="231"/>
      <c r="Q1872" s="875"/>
    </row>
    <row r="1873" spans="1:17" ht="30" customHeight="1" x14ac:dyDescent="0.2">
      <c r="A1873" s="1577"/>
      <c r="B1873" s="787" t="s">
        <v>3690</v>
      </c>
      <c r="C1873" s="978" t="s">
        <v>3691</v>
      </c>
      <c r="D1873" s="884" t="s">
        <v>3487</v>
      </c>
      <c r="E1873" s="884" t="s">
        <v>59</v>
      </c>
      <c r="F1873" s="887" t="s">
        <v>1166</v>
      </c>
      <c r="G1873" s="221" t="s">
        <v>1111</v>
      </c>
      <c r="H1873" s="223" t="s">
        <v>1475</v>
      </c>
      <c r="I1873" s="889"/>
      <c r="J1873" s="222"/>
      <c r="K1873" s="222"/>
      <c r="L1873" s="222"/>
      <c r="M1873" s="222"/>
      <c r="N1873" s="1"/>
      <c r="O1873" s="781"/>
      <c r="P1873" s="231"/>
      <c r="Q1873" s="875"/>
    </row>
    <row r="1874" spans="1:17" ht="24.75" customHeight="1" x14ac:dyDescent="0.2">
      <c r="A1874" s="1652" t="s">
        <v>122</v>
      </c>
      <c r="B1874" s="1652" t="s">
        <v>3692</v>
      </c>
      <c r="C1874" s="1652" t="s">
        <v>3693</v>
      </c>
      <c r="D1874" s="1654" t="s">
        <v>58</v>
      </c>
      <c r="E1874" s="1654" t="s">
        <v>59</v>
      </c>
      <c r="F1874" s="1652" t="s">
        <v>1233</v>
      </c>
      <c r="G1874" s="1651" t="s">
        <v>1111</v>
      </c>
      <c r="H1874" s="1541" t="s">
        <v>1546</v>
      </c>
      <c r="I1874" s="889">
        <v>2018</v>
      </c>
      <c r="J1874" s="222">
        <v>900</v>
      </c>
      <c r="K1874" s="222"/>
      <c r="L1874" s="222"/>
      <c r="M1874" s="222"/>
      <c r="N1874" s="1" t="s">
        <v>3444</v>
      </c>
      <c r="O1874" s="781" t="s">
        <v>1160</v>
      </c>
      <c r="P1874" s="231" t="s">
        <v>1118</v>
      </c>
      <c r="Q1874" s="875" t="s">
        <v>1338</v>
      </c>
    </row>
    <row r="1875" spans="1:17" ht="26.25" customHeight="1" x14ac:dyDescent="0.2">
      <c r="A1875" s="1652"/>
      <c r="B1875" s="1652"/>
      <c r="C1875" s="1652"/>
      <c r="D1875" s="1654"/>
      <c r="E1875" s="1654"/>
      <c r="F1875" s="1652"/>
      <c r="G1875" s="1651"/>
      <c r="H1875" s="1542"/>
      <c r="I1875" s="889"/>
      <c r="J1875" s="222"/>
      <c r="K1875" s="222"/>
      <c r="L1875" s="222"/>
      <c r="M1875" s="222"/>
      <c r="N1875" s="1"/>
      <c r="O1875" s="780" t="s">
        <v>1143</v>
      </c>
      <c r="P1875" s="234" t="s">
        <v>1111</v>
      </c>
      <c r="Q1875" s="225" t="s">
        <v>3453</v>
      </c>
    </row>
    <row r="1876" spans="1:17" ht="37.5" customHeight="1" x14ac:dyDescent="0.2">
      <c r="A1876" s="1652"/>
      <c r="B1876" s="887" t="s">
        <v>3694</v>
      </c>
      <c r="C1876" s="223" t="s">
        <v>3695</v>
      </c>
      <c r="D1876" s="889" t="s">
        <v>3487</v>
      </c>
      <c r="E1876" s="889" t="s">
        <v>59</v>
      </c>
      <c r="F1876" s="887" t="s">
        <v>1166</v>
      </c>
      <c r="G1876" s="221" t="s">
        <v>1265</v>
      </c>
      <c r="H1876" s="225" t="s">
        <v>3696</v>
      </c>
      <c r="I1876" s="886"/>
      <c r="J1876" s="222"/>
      <c r="K1876" s="222"/>
      <c r="L1876" s="222"/>
      <c r="M1876" s="222"/>
      <c r="N1876" s="1"/>
      <c r="O1876" s="12"/>
    </row>
    <row r="1877" spans="1:17" ht="42" customHeight="1" x14ac:dyDescent="0.2">
      <c r="A1877" s="1652"/>
      <c r="B1877" s="887" t="s">
        <v>354</v>
      </c>
      <c r="C1877" s="223" t="s">
        <v>355</v>
      </c>
      <c r="D1877" s="889" t="s">
        <v>58</v>
      </c>
      <c r="E1877" s="889" t="s">
        <v>59</v>
      </c>
      <c r="F1877" s="887" t="s">
        <v>1233</v>
      </c>
      <c r="G1877" s="221" t="s">
        <v>1111</v>
      </c>
      <c r="H1877" s="887" t="s">
        <v>3697</v>
      </c>
      <c r="I1877" s="889"/>
      <c r="J1877" s="222"/>
      <c r="K1877" s="222"/>
      <c r="L1877" s="222"/>
      <c r="M1877" s="222"/>
      <c r="N1877" s="1"/>
      <c r="O1877" s="12"/>
    </row>
    <row r="1878" spans="1:17" ht="26.25" customHeight="1" x14ac:dyDescent="0.2">
      <c r="A1878" s="1652"/>
      <c r="B1878" s="887" t="s">
        <v>3698</v>
      </c>
      <c r="C1878" s="223" t="s">
        <v>3699</v>
      </c>
      <c r="D1878" s="889" t="s">
        <v>28</v>
      </c>
      <c r="E1878" s="889" t="s">
        <v>57</v>
      </c>
      <c r="F1878" s="887" t="s">
        <v>3700</v>
      </c>
      <c r="G1878" s="221" t="s">
        <v>1111</v>
      </c>
      <c r="H1878" s="887" t="s">
        <v>3701</v>
      </c>
      <c r="I1878" s="889"/>
      <c r="J1878" s="222"/>
      <c r="K1878" s="222"/>
      <c r="L1878" s="222"/>
      <c r="M1878" s="222"/>
      <c r="N1878" s="1"/>
      <c r="O1878" s="12"/>
    </row>
    <row r="1879" spans="1:17" ht="28.5" customHeight="1" x14ac:dyDescent="0.2">
      <c r="A1879" s="1652"/>
      <c r="B1879" s="787" t="s">
        <v>3702</v>
      </c>
      <c r="C1879" s="978" t="s">
        <v>3703</v>
      </c>
      <c r="D1879" s="884" t="s">
        <v>28</v>
      </c>
      <c r="E1879" s="884" t="s">
        <v>59</v>
      </c>
      <c r="F1879" s="887" t="s">
        <v>1233</v>
      </c>
      <c r="G1879" s="886" t="s">
        <v>1111</v>
      </c>
      <c r="H1879" s="887" t="s">
        <v>3704</v>
      </c>
      <c r="I1879" s="889"/>
      <c r="J1879" s="222"/>
      <c r="K1879" s="222"/>
      <c r="L1879" s="222"/>
      <c r="M1879" s="222"/>
      <c r="N1879" s="1"/>
      <c r="O1879" s="12"/>
    </row>
    <row r="1880" spans="1:17" ht="26.25" customHeight="1" x14ac:dyDescent="0.2">
      <c r="A1880" s="1652"/>
      <c r="B1880" s="887" t="s">
        <v>405</v>
      </c>
      <c r="C1880" s="223" t="s">
        <v>3705</v>
      </c>
      <c r="D1880" s="889" t="s">
        <v>58</v>
      </c>
      <c r="E1880" s="889" t="s">
        <v>59</v>
      </c>
      <c r="F1880" s="887" t="s">
        <v>1233</v>
      </c>
      <c r="G1880" s="886" t="s">
        <v>1111</v>
      </c>
      <c r="H1880" s="887" t="s">
        <v>3621</v>
      </c>
      <c r="I1880" s="889">
        <v>2018</v>
      </c>
      <c r="J1880" s="222"/>
      <c r="K1880" s="222"/>
      <c r="L1880" s="222"/>
      <c r="M1880" s="222"/>
      <c r="N1880" s="1"/>
      <c r="O1880" s="12"/>
    </row>
    <row r="1881" spans="1:17" ht="24.75" customHeight="1" x14ac:dyDescent="0.2">
      <c r="A1881" s="1576" t="s">
        <v>123</v>
      </c>
      <c r="B1881" s="1652" t="s">
        <v>3706</v>
      </c>
      <c r="C1881" s="1652" t="s">
        <v>3707</v>
      </c>
      <c r="D1881" s="1653" t="s">
        <v>46</v>
      </c>
      <c r="E1881" s="1654" t="s">
        <v>57</v>
      </c>
      <c r="F1881" s="1652" t="s">
        <v>1233</v>
      </c>
      <c r="G1881" s="1651" t="s">
        <v>1111</v>
      </c>
      <c r="H1881" s="1541" t="s">
        <v>1546</v>
      </c>
      <c r="I1881" s="889">
        <v>2018</v>
      </c>
      <c r="J1881" s="222">
        <v>1470</v>
      </c>
      <c r="K1881" s="222"/>
      <c r="L1881" s="222"/>
      <c r="M1881" s="222"/>
      <c r="N1881" s="1" t="s">
        <v>3444</v>
      </c>
      <c r="O1881" s="849" t="s">
        <v>1160</v>
      </c>
      <c r="P1881" s="874" t="s">
        <v>1118</v>
      </c>
      <c r="Q1881" s="875" t="s">
        <v>1733</v>
      </c>
    </row>
    <row r="1882" spans="1:17" ht="27" customHeight="1" x14ac:dyDescent="0.2">
      <c r="A1882" s="1262"/>
      <c r="B1882" s="1652"/>
      <c r="C1882" s="1652"/>
      <c r="D1882" s="1653"/>
      <c r="E1882" s="1654"/>
      <c r="F1882" s="1652"/>
      <c r="G1882" s="1651"/>
      <c r="H1882" s="1542"/>
      <c r="I1882" s="889"/>
      <c r="J1882" s="222"/>
      <c r="K1882" s="222"/>
      <c r="L1882" s="222"/>
      <c r="M1882" s="222"/>
      <c r="N1882" s="1"/>
      <c r="O1882" s="848" t="s">
        <v>1143</v>
      </c>
      <c r="P1882" s="221" t="s">
        <v>1111</v>
      </c>
      <c r="Q1882" s="225" t="s">
        <v>1734</v>
      </c>
    </row>
    <row r="1883" spans="1:17" ht="59.25" customHeight="1" x14ac:dyDescent="0.2">
      <c r="A1883" s="1262"/>
      <c r="B1883" s="787" t="s">
        <v>3708</v>
      </c>
      <c r="C1883" s="978" t="s">
        <v>3709</v>
      </c>
      <c r="D1883" s="786" t="s">
        <v>46</v>
      </c>
      <c r="E1883" s="884" t="s">
        <v>57</v>
      </c>
      <c r="F1883" s="887" t="s">
        <v>1233</v>
      </c>
      <c r="G1883" s="886" t="s">
        <v>1111</v>
      </c>
      <c r="H1883" s="223" t="s">
        <v>3452</v>
      </c>
      <c r="I1883" s="889"/>
      <c r="J1883" s="222"/>
      <c r="K1883" s="222"/>
      <c r="L1883" s="222"/>
      <c r="M1883" s="222"/>
      <c r="N1883" s="1"/>
      <c r="O1883" s="830"/>
      <c r="P1883" s="228"/>
      <c r="Q1883" s="229"/>
    </row>
    <row r="1884" spans="1:17" ht="59.25" customHeight="1" x14ac:dyDescent="0.2">
      <c r="A1884" s="1577"/>
      <c r="B1884" s="787" t="s">
        <v>474</v>
      </c>
      <c r="C1884" s="978" t="s">
        <v>473</v>
      </c>
      <c r="D1884" s="786" t="s">
        <v>46</v>
      </c>
      <c r="E1884" s="884" t="s">
        <v>57</v>
      </c>
      <c r="F1884" s="887" t="s">
        <v>1233</v>
      </c>
      <c r="G1884" s="886" t="s">
        <v>1111</v>
      </c>
      <c r="H1884" s="223" t="s">
        <v>1506</v>
      </c>
      <c r="I1884" s="889"/>
      <c r="J1884" s="222"/>
      <c r="K1884" s="222"/>
      <c r="L1884" s="222"/>
      <c r="M1884" s="222"/>
      <c r="N1884" s="1"/>
      <c r="O1884" s="830"/>
      <c r="P1884" s="228"/>
      <c r="Q1884" s="229"/>
    </row>
    <row r="1885" spans="1:17" ht="27" customHeight="1" x14ac:dyDescent="0.2">
      <c r="A1885" s="1576" t="s">
        <v>3710</v>
      </c>
      <c r="B1885" s="1652" t="s">
        <v>3711</v>
      </c>
      <c r="C1885" s="1652" t="s">
        <v>3712</v>
      </c>
      <c r="D1885" s="1653" t="s">
        <v>46</v>
      </c>
      <c r="E1885" s="1654" t="s">
        <v>57</v>
      </c>
      <c r="F1885" s="887" t="s">
        <v>1160</v>
      </c>
      <c r="G1885" s="221" t="s">
        <v>1118</v>
      </c>
      <c r="H1885" s="225" t="s">
        <v>2647</v>
      </c>
      <c r="I1885" s="886"/>
      <c r="J1885" s="222">
        <v>300</v>
      </c>
      <c r="K1885" s="222"/>
      <c r="L1885" s="222"/>
      <c r="M1885" s="222"/>
      <c r="N1885" s="1" t="s">
        <v>3444</v>
      </c>
      <c r="O1885" s="12"/>
    </row>
    <row r="1886" spans="1:17" ht="27" customHeight="1" x14ac:dyDescent="0.2">
      <c r="A1886" s="1262"/>
      <c r="B1886" s="1652"/>
      <c r="C1886" s="1652"/>
      <c r="D1886" s="1653"/>
      <c r="E1886" s="1654"/>
      <c r="F1886" s="887" t="s">
        <v>1143</v>
      </c>
      <c r="G1886" s="221" t="s">
        <v>1111</v>
      </c>
      <c r="H1886" s="225" t="s">
        <v>1734</v>
      </c>
      <c r="I1886" s="886"/>
      <c r="J1886" s="222"/>
      <c r="K1886" s="222"/>
      <c r="L1886" s="222"/>
      <c r="M1886" s="222"/>
      <c r="N1886" s="1"/>
      <c r="O1886" s="12"/>
    </row>
    <row r="1887" spans="1:17" ht="27" customHeight="1" x14ac:dyDescent="0.2">
      <c r="A1887" s="1262"/>
      <c r="B1887" s="887" t="s">
        <v>3713</v>
      </c>
      <c r="C1887" s="223" t="s">
        <v>3714</v>
      </c>
      <c r="D1887" s="888" t="s">
        <v>46</v>
      </c>
      <c r="E1887" s="889" t="s">
        <v>57</v>
      </c>
      <c r="F1887" s="887" t="s">
        <v>1233</v>
      </c>
      <c r="G1887" s="221" t="s">
        <v>1111</v>
      </c>
      <c r="H1887" s="887" t="s">
        <v>3127</v>
      </c>
      <c r="I1887" s="889"/>
      <c r="J1887" s="222"/>
      <c r="K1887" s="222"/>
      <c r="L1887" s="222"/>
      <c r="M1887" s="222"/>
      <c r="N1887" s="1"/>
      <c r="O1887" s="12"/>
    </row>
    <row r="1888" spans="1:17" ht="27" customHeight="1" x14ac:dyDescent="0.2">
      <c r="A1888" s="1262"/>
      <c r="B1888" s="887" t="s">
        <v>3715</v>
      </c>
      <c r="C1888" s="223" t="s">
        <v>3716</v>
      </c>
      <c r="D1888" s="888" t="s">
        <v>46</v>
      </c>
      <c r="E1888" s="889" t="s">
        <v>57</v>
      </c>
      <c r="F1888" s="887" t="s">
        <v>1233</v>
      </c>
      <c r="G1888" s="221" t="s">
        <v>1111</v>
      </c>
      <c r="H1888" s="887" t="s">
        <v>1506</v>
      </c>
      <c r="I1888" s="889"/>
      <c r="J1888" s="222"/>
      <c r="K1888" s="222"/>
      <c r="L1888" s="222"/>
      <c r="M1888" s="222"/>
      <c r="N1888" s="1"/>
      <c r="O1888" s="12"/>
    </row>
    <row r="1889" spans="1:17" ht="27" customHeight="1" x14ac:dyDescent="0.2">
      <c r="A1889" s="1577"/>
      <c r="B1889" s="787" t="s">
        <v>3717</v>
      </c>
      <c r="C1889" s="978" t="s">
        <v>3718</v>
      </c>
      <c r="D1889" s="786" t="s">
        <v>46</v>
      </c>
      <c r="E1889" s="884" t="s">
        <v>57</v>
      </c>
      <c r="F1889" s="887" t="s">
        <v>1233</v>
      </c>
      <c r="G1889" s="886" t="s">
        <v>1111</v>
      </c>
      <c r="H1889" s="887" t="s">
        <v>1475</v>
      </c>
      <c r="I1889" s="889"/>
      <c r="J1889" s="222"/>
      <c r="K1889" s="222"/>
      <c r="L1889" s="222"/>
      <c r="M1889" s="222"/>
      <c r="N1889" s="1"/>
      <c r="O1889" s="12"/>
    </row>
    <row r="1890" spans="1:17" ht="23.25" customHeight="1" x14ac:dyDescent="0.2">
      <c r="A1890" s="1576" t="s">
        <v>124</v>
      </c>
      <c r="B1890" s="1652" t="s">
        <v>254</v>
      </c>
      <c r="C1890" s="1652" t="s">
        <v>406</v>
      </c>
      <c r="D1890" s="1653" t="s">
        <v>46</v>
      </c>
      <c r="E1890" s="1654" t="s">
        <v>57</v>
      </c>
      <c r="F1890" s="1652" t="s">
        <v>1233</v>
      </c>
      <c r="G1890" s="1651" t="s">
        <v>1111</v>
      </c>
      <c r="H1890" s="1541" t="s">
        <v>1506</v>
      </c>
      <c r="I1890" s="889">
        <v>2018</v>
      </c>
      <c r="J1890" s="222">
        <f>1470-400</f>
        <v>1070</v>
      </c>
      <c r="K1890" s="222"/>
      <c r="L1890" s="222"/>
      <c r="M1890" s="222"/>
      <c r="N1890" s="1" t="s">
        <v>3444</v>
      </c>
      <c r="O1890" s="48" t="s">
        <v>1160</v>
      </c>
      <c r="P1890" s="221" t="s">
        <v>1118</v>
      </c>
      <c r="Q1890" s="227" t="s">
        <v>2647</v>
      </c>
    </row>
    <row r="1891" spans="1:17" ht="23.25" customHeight="1" x14ac:dyDescent="0.2">
      <c r="A1891" s="1262"/>
      <c r="B1891" s="1652"/>
      <c r="C1891" s="1652"/>
      <c r="D1891" s="1653"/>
      <c r="E1891" s="1654"/>
      <c r="F1891" s="1652"/>
      <c r="G1891" s="1651"/>
      <c r="H1891" s="1542"/>
      <c r="I1891" s="889"/>
      <c r="J1891" s="222"/>
      <c r="K1891" s="222"/>
      <c r="L1891" s="222"/>
      <c r="M1891" s="222"/>
      <c r="N1891" s="1"/>
      <c r="O1891" s="48" t="s">
        <v>1143</v>
      </c>
      <c r="P1891" s="221" t="s">
        <v>1111</v>
      </c>
      <c r="Q1891" s="227" t="s">
        <v>1734</v>
      </c>
    </row>
    <row r="1892" spans="1:17" ht="54" customHeight="1" x14ac:dyDescent="0.2">
      <c r="A1892" s="1577"/>
      <c r="B1892" s="787" t="s">
        <v>3719</v>
      </c>
      <c r="C1892" s="978" t="s">
        <v>3720</v>
      </c>
      <c r="D1892" s="786" t="s">
        <v>46</v>
      </c>
      <c r="E1892" s="884" t="s">
        <v>57</v>
      </c>
      <c r="F1892" s="887" t="s">
        <v>1233</v>
      </c>
      <c r="G1892" s="886" t="s">
        <v>1111</v>
      </c>
      <c r="H1892" s="223" t="s">
        <v>1338</v>
      </c>
      <c r="I1892" s="889"/>
      <c r="J1892" s="222"/>
      <c r="K1892" s="222"/>
      <c r="L1892" s="222"/>
      <c r="M1892" s="222"/>
      <c r="N1892" s="1"/>
      <c r="O1892" s="830"/>
      <c r="P1892" s="228"/>
      <c r="Q1892" s="229"/>
    </row>
    <row r="1893" spans="1:17" ht="23.25" customHeight="1" x14ac:dyDescent="0.2">
      <c r="A1893" s="1576" t="s">
        <v>125</v>
      </c>
      <c r="B1893" s="1652" t="s">
        <v>255</v>
      </c>
      <c r="C1893" s="1652" t="s">
        <v>3721</v>
      </c>
      <c r="D1893" s="1654" t="s">
        <v>58</v>
      </c>
      <c r="E1893" s="1654" t="s">
        <v>59</v>
      </c>
      <c r="F1893" s="887" t="s">
        <v>1160</v>
      </c>
      <c r="G1893" s="221" t="s">
        <v>1118</v>
      </c>
      <c r="H1893" s="225" t="s">
        <v>2647</v>
      </c>
      <c r="I1893" s="886"/>
      <c r="J1893" s="222">
        <v>1470</v>
      </c>
      <c r="K1893" s="222"/>
      <c r="L1893" s="222"/>
      <c r="M1893" s="222"/>
      <c r="N1893" s="1" t="s">
        <v>3444</v>
      </c>
      <c r="O1893" s="12"/>
    </row>
    <row r="1894" spans="1:17" ht="23.25" customHeight="1" x14ac:dyDescent="0.2">
      <c r="A1894" s="1262"/>
      <c r="B1894" s="1652"/>
      <c r="C1894" s="1652"/>
      <c r="D1894" s="1654"/>
      <c r="E1894" s="1654"/>
      <c r="F1894" s="887" t="s">
        <v>1143</v>
      </c>
      <c r="G1894" s="221" t="s">
        <v>1111</v>
      </c>
      <c r="H1894" s="225" t="s">
        <v>1734</v>
      </c>
      <c r="I1894" s="886"/>
      <c r="J1894" s="222"/>
      <c r="K1894" s="222"/>
      <c r="L1894" s="222"/>
      <c r="M1894" s="222"/>
      <c r="N1894" s="1"/>
      <c r="O1894" s="12"/>
    </row>
    <row r="1895" spans="1:17" ht="23.25" customHeight="1" x14ac:dyDescent="0.2">
      <c r="A1895" s="1262"/>
      <c r="B1895" s="1652" t="s">
        <v>3722</v>
      </c>
      <c r="C1895" s="1652" t="s">
        <v>3723</v>
      </c>
      <c r="D1895" s="1654" t="s">
        <v>58</v>
      </c>
      <c r="E1895" s="1654" t="s">
        <v>59</v>
      </c>
      <c r="F1895" s="887" t="s">
        <v>1160</v>
      </c>
      <c r="G1895" s="221" t="s">
        <v>1118</v>
      </c>
      <c r="H1895" s="225" t="s">
        <v>1733</v>
      </c>
      <c r="I1895" s="886"/>
      <c r="J1895" s="222">
        <v>500</v>
      </c>
      <c r="K1895" s="222"/>
      <c r="L1895" s="222"/>
      <c r="M1895" s="222"/>
      <c r="N1895" s="1" t="s">
        <v>3444</v>
      </c>
      <c r="O1895" s="12"/>
    </row>
    <row r="1896" spans="1:17" ht="23.25" customHeight="1" x14ac:dyDescent="0.2">
      <c r="A1896" s="1262"/>
      <c r="B1896" s="1652"/>
      <c r="C1896" s="1652"/>
      <c r="D1896" s="1654"/>
      <c r="E1896" s="1654"/>
      <c r="F1896" s="887" t="s">
        <v>1143</v>
      </c>
      <c r="G1896" s="221" t="s">
        <v>1111</v>
      </c>
      <c r="H1896" s="225" t="s">
        <v>1734</v>
      </c>
      <c r="I1896" s="886"/>
      <c r="J1896" s="222"/>
      <c r="K1896" s="222"/>
      <c r="L1896" s="222"/>
      <c r="M1896" s="222"/>
      <c r="N1896" s="1"/>
      <c r="O1896" s="12"/>
    </row>
    <row r="1897" spans="1:17" ht="46.5" customHeight="1" x14ac:dyDescent="0.2">
      <c r="A1897" s="1262"/>
      <c r="B1897" s="887" t="s">
        <v>3724</v>
      </c>
      <c r="C1897" s="223" t="s">
        <v>3725</v>
      </c>
      <c r="D1897" s="888" t="s">
        <v>46</v>
      </c>
      <c r="E1897" s="889" t="s">
        <v>57</v>
      </c>
      <c r="F1897" s="887" t="s">
        <v>1233</v>
      </c>
      <c r="G1897" s="886" t="s">
        <v>1111</v>
      </c>
      <c r="H1897" s="225" t="s">
        <v>1506</v>
      </c>
      <c r="I1897" s="235">
        <v>2018</v>
      </c>
      <c r="J1897" s="222"/>
      <c r="K1897" s="222"/>
      <c r="L1897" s="222"/>
      <c r="M1897" s="222"/>
      <c r="N1897" s="1"/>
      <c r="O1897" s="12"/>
    </row>
    <row r="1898" spans="1:17" ht="46.5" customHeight="1" x14ac:dyDescent="0.2">
      <c r="A1898" s="1577"/>
      <c r="B1898" s="787" t="s">
        <v>1384</v>
      </c>
      <c r="C1898" s="978" t="s">
        <v>1385</v>
      </c>
      <c r="D1898" s="786" t="s">
        <v>46</v>
      </c>
      <c r="E1898" s="884" t="s">
        <v>57</v>
      </c>
      <c r="F1898" s="887" t="s">
        <v>1233</v>
      </c>
      <c r="G1898" s="886" t="s">
        <v>1111</v>
      </c>
      <c r="H1898" s="225" t="s">
        <v>1338</v>
      </c>
      <c r="I1898" s="235"/>
      <c r="J1898" s="222"/>
      <c r="K1898" s="222"/>
      <c r="L1898" s="222"/>
      <c r="M1898" s="222"/>
      <c r="N1898" s="1"/>
      <c r="O1898" s="12"/>
    </row>
    <row r="1899" spans="1:17" ht="23.25" customHeight="1" x14ac:dyDescent="0.2">
      <c r="A1899" s="1576" t="s">
        <v>126</v>
      </c>
      <c r="B1899" s="1652" t="s">
        <v>3726</v>
      </c>
      <c r="C1899" s="1652" t="s">
        <v>3727</v>
      </c>
      <c r="D1899" s="1654" t="s">
        <v>58</v>
      </c>
      <c r="E1899" s="1654" t="s">
        <v>59</v>
      </c>
      <c r="F1899" s="887" t="s">
        <v>1160</v>
      </c>
      <c r="G1899" s="221" t="s">
        <v>1118</v>
      </c>
      <c r="H1899" s="225" t="s">
        <v>2647</v>
      </c>
      <c r="I1899" s="235"/>
      <c r="J1899" s="222">
        <v>1470</v>
      </c>
      <c r="K1899" s="222"/>
      <c r="L1899" s="222"/>
      <c r="M1899" s="222"/>
      <c r="N1899" s="1" t="s">
        <v>3444</v>
      </c>
      <c r="O1899" s="12"/>
    </row>
    <row r="1900" spans="1:17" ht="23.25" customHeight="1" x14ac:dyDescent="0.2">
      <c r="A1900" s="1262"/>
      <c r="B1900" s="1652"/>
      <c r="C1900" s="1652"/>
      <c r="D1900" s="1654"/>
      <c r="E1900" s="1654"/>
      <c r="F1900" s="887" t="s">
        <v>1143</v>
      </c>
      <c r="G1900" s="221" t="s">
        <v>1111</v>
      </c>
      <c r="H1900" s="225" t="s">
        <v>1734</v>
      </c>
      <c r="I1900" s="235"/>
      <c r="J1900" s="222"/>
      <c r="K1900" s="222"/>
      <c r="L1900" s="222"/>
      <c r="M1900" s="222"/>
      <c r="N1900" s="1"/>
      <c r="O1900" s="12"/>
    </row>
    <row r="1901" spans="1:17" ht="39" customHeight="1" x14ac:dyDescent="0.2">
      <c r="A1901" s="1262"/>
      <c r="B1901" s="887" t="s">
        <v>408</v>
      </c>
      <c r="C1901" s="223" t="s">
        <v>407</v>
      </c>
      <c r="D1901" s="888" t="s">
        <v>46</v>
      </c>
      <c r="E1901" s="889" t="s">
        <v>57</v>
      </c>
      <c r="F1901" s="887" t="s">
        <v>1233</v>
      </c>
      <c r="G1901" s="886" t="s">
        <v>1111</v>
      </c>
      <c r="H1901" s="225" t="s">
        <v>3728</v>
      </c>
      <c r="I1901" s="235">
        <v>2018</v>
      </c>
      <c r="J1901" s="222"/>
      <c r="K1901" s="222"/>
      <c r="L1901" s="222"/>
      <c r="M1901" s="222"/>
      <c r="N1901" s="1"/>
      <c r="O1901" s="12"/>
    </row>
    <row r="1902" spans="1:17" ht="39" customHeight="1" x14ac:dyDescent="0.2">
      <c r="A1902" s="1262"/>
      <c r="B1902" s="887" t="s">
        <v>3729</v>
      </c>
      <c r="C1902" s="223" t="s">
        <v>3730</v>
      </c>
      <c r="D1902" s="888" t="s">
        <v>46</v>
      </c>
      <c r="E1902" s="889" t="s">
        <v>57</v>
      </c>
      <c r="F1902" s="887" t="s">
        <v>3503</v>
      </c>
      <c r="G1902" s="886" t="s">
        <v>1257</v>
      </c>
      <c r="H1902" s="225" t="s">
        <v>1475</v>
      </c>
      <c r="I1902" s="235">
        <v>2018</v>
      </c>
      <c r="J1902" s="222"/>
      <c r="K1902" s="222"/>
      <c r="L1902" s="222"/>
      <c r="M1902" s="222"/>
      <c r="N1902" s="1"/>
      <c r="O1902" s="12"/>
    </row>
    <row r="1903" spans="1:17" ht="39" customHeight="1" x14ac:dyDescent="0.2">
      <c r="A1903" s="1262"/>
      <c r="B1903" s="787" t="s">
        <v>476</v>
      </c>
      <c r="C1903" s="978" t="s">
        <v>477</v>
      </c>
      <c r="D1903" s="786" t="s">
        <v>46</v>
      </c>
      <c r="E1903" s="884" t="s">
        <v>57</v>
      </c>
      <c r="F1903" s="887" t="s">
        <v>1233</v>
      </c>
      <c r="G1903" s="886" t="s">
        <v>1111</v>
      </c>
      <c r="H1903" s="225" t="s">
        <v>3728</v>
      </c>
      <c r="I1903" s="235"/>
      <c r="J1903" s="222"/>
      <c r="K1903" s="222"/>
      <c r="L1903" s="222"/>
      <c r="M1903" s="222"/>
      <c r="N1903" s="1"/>
      <c r="O1903" s="12"/>
    </row>
    <row r="1904" spans="1:17" ht="39" customHeight="1" x14ac:dyDescent="0.2">
      <c r="A1904" s="1262"/>
      <c r="B1904" s="787" t="s">
        <v>3731</v>
      </c>
      <c r="C1904" s="978" t="s">
        <v>3732</v>
      </c>
      <c r="D1904" s="786" t="s">
        <v>46</v>
      </c>
      <c r="E1904" s="884" t="s">
        <v>57</v>
      </c>
      <c r="F1904" s="887" t="s">
        <v>1233</v>
      </c>
      <c r="G1904" s="886" t="s">
        <v>1111</v>
      </c>
      <c r="H1904" s="225" t="s">
        <v>1506</v>
      </c>
      <c r="I1904" s="235"/>
      <c r="J1904" s="222"/>
      <c r="K1904" s="222"/>
      <c r="L1904" s="222"/>
      <c r="M1904" s="222"/>
      <c r="N1904" s="1"/>
      <c r="O1904" s="12"/>
    </row>
    <row r="1905" spans="1:17" ht="39" customHeight="1" x14ac:dyDescent="0.2">
      <c r="A1905" s="1262"/>
      <c r="B1905" s="787" t="s">
        <v>3733</v>
      </c>
      <c r="C1905" s="978" t="s">
        <v>3734</v>
      </c>
      <c r="D1905" s="786" t="s">
        <v>46</v>
      </c>
      <c r="E1905" s="884" t="s">
        <v>57</v>
      </c>
      <c r="F1905" s="887" t="s">
        <v>1233</v>
      </c>
      <c r="G1905" s="886" t="s">
        <v>1111</v>
      </c>
      <c r="H1905" s="225" t="s">
        <v>1475</v>
      </c>
      <c r="I1905" s="235"/>
      <c r="J1905" s="222"/>
      <c r="K1905" s="222"/>
      <c r="L1905" s="222"/>
      <c r="M1905" s="222"/>
      <c r="N1905" s="1"/>
      <c r="O1905" s="12"/>
    </row>
    <row r="1906" spans="1:17" ht="39" customHeight="1" x14ac:dyDescent="0.2">
      <c r="A1906" s="1577"/>
      <c r="B1906" s="787" t="s">
        <v>3735</v>
      </c>
      <c r="C1906" s="978" t="s">
        <v>3736</v>
      </c>
      <c r="D1906" s="786" t="s">
        <v>46</v>
      </c>
      <c r="E1906" s="884" t="s">
        <v>57</v>
      </c>
      <c r="F1906" s="887" t="s">
        <v>1233</v>
      </c>
      <c r="G1906" s="886" t="s">
        <v>1111</v>
      </c>
      <c r="H1906" s="225" t="s">
        <v>3728</v>
      </c>
      <c r="I1906" s="235"/>
      <c r="J1906" s="222"/>
      <c r="K1906" s="222"/>
      <c r="L1906" s="222"/>
      <c r="M1906" s="222"/>
      <c r="N1906" s="1"/>
      <c r="O1906" s="12"/>
    </row>
    <row r="1907" spans="1:17" ht="23.25" customHeight="1" x14ac:dyDescent="0.2">
      <c r="A1907" s="1576" t="s">
        <v>127</v>
      </c>
      <c r="B1907" s="1652" t="s">
        <v>256</v>
      </c>
      <c r="C1907" s="1652" t="s">
        <v>61</v>
      </c>
      <c r="D1907" s="1653" t="s">
        <v>46</v>
      </c>
      <c r="E1907" s="1654" t="s">
        <v>57</v>
      </c>
      <c r="F1907" s="887" t="s">
        <v>1160</v>
      </c>
      <c r="G1907" s="221" t="s">
        <v>1118</v>
      </c>
      <c r="H1907" s="225" t="s">
        <v>2647</v>
      </c>
      <c r="I1907" s="886"/>
      <c r="J1907" s="222">
        <v>1350</v>
      </c>
      <c r="K1907" s="222"/>
      <c r="L1907" s="222"/>
      <c r="M1907" s="222"/>
      <c r="N1907" s="1" t="s">
        <v>3444</v>
      </c>
      <c r="O1907" s="12"/>
    </row>
    <row r="1908" spans="1:17" ht="23.25" customHeight="1" x14ac:dyDescent="0.2">
      <c r="A1908" s="1262"/>
      <c r="B1908" s="1652"/>
      <c r="C1908" s="1652"/>
      <c r="D1908" s="1653"/>
      <c r="E1908" s="1654"/>
      <c r="F1908" s="887" t="s">
        <v>1143</v>
      </c>
      <c r="G1908" s="221" t="s">
        <v>1111</v>
      </c>
      <c r="H1908" s="225" t="s">
        <v>1734</v>
      </c>
      <c r="I1908" s="886"/>
      <c r="J1908" s="222"/>
      <c r="K1908" s="222"/>
      <c r="L1908" s="222"/>
      <c r="M1908" s="222"/>
      <c r="N1908" s="1"/>
      <c r="O1908" s="12"/>
    </row>
    <row r="1909" spans="1:17" ht="38.25" customHeight="1" x14ac:dyDescent="0.2">
      <c r="A1909" s="1262"/>
      <c r="B1909" s="887" t="s">
        <v>3737</v>
      </c>
      <c r="C1909" s="223" t="s">
        <v>3738</v>
      </c>
      <c r="D1909" s="888" t="s">
        <v>46</v>
      </c>
      <c r="E1909" s="889" t="s">
        <v>57</v>
      </c>
      <c r="F1909" s="887" t="s">
        <v>1233</v>
      </c>
      <c r="G1909" s="221" t="s">
        <v>1111</v>
      </c>
      <c r="H1909" s="225" t="s">
        <v>1541</v>
      </c>
      <c r="I1909" s="886"/>
      <c r="J1909" s="222">
        <v>57.9</v>
      </c>
      <c r="K1909" s="222"/>
      <c r="L1909" s="222"/>
      <c r="M1909" s="222"/>
      <c r="N1909" s="1" t="s">
        <v>3444</v>
      </c>
      <c r="O1909" s="12"/>
    </row>
    <row r="1910" spans="1:17" ht="38.25" customHeight="1" x14ac:dyDescent="0.2">
      <c r="A1910" s="1262"/>
      <c r="B1910" s="887" t="s">
        <v>3739</v>
      </c>
      <c r="C1910" s="223" t="s">
        <v>3740</v>
      </c>
      <c r="D1910" s="888" t="s">
        <v>48</v>
      </c>
      <c r="E1910" s="889" t="s">
        <v>57</v>
      </c>
      <c r="F1910" s="887" t="s">
        <v>1228</v>
      </c>
      <c r="G1910" s="221" t="s">
        <v>1111</v>
      </c>
      <c r="H1910" s="887" t="s">
        <v>1506</v>
      </c>
      <c r="I1910" s="889"/>
      <c r="J1910" s="222"/>
      <c r="K1910" s="222"/>
      <c r="L1910" s="222"/>
      <c r="M1910" s="222"/>
      <c r="N1910" s="1"/>
      <c r="O1910" s="12"/>
    </row>
    <row r="1911" spans="1:17" ht="38.25" customHeight="1" x14ac:dyDescent="0.2">
      <c r="A1911" s="1262"/>
      <c r="B1911" s="887" t="s">
        <v>3741</v>
      </c>
      <c r="C1911" s="223" t="s">
        <v>3742</v>
      </c>
      <c r="D1911" s="888" t="s">
        <v>46</v>
      </c>
      <c r="E1911" s="889" t="s">
        <v>57</v>
      </c>
      <c r="F1911" s="887" t="s">
        <v>1233</v>
      </c>
      <c r="G1911" s="886" t="s">
        <v>1111</v>
      </c>
      <c r="H1911" s="887" t="s">
        <v>1506</v>
      </c>
      <c r="I1911" s="889">
        <v>2018</v>
      </c>
      <c r="J1911" s="222"/>
      <c r="K1911" s="222"/>
      <c r="L1911" s="222"/>
      <c r="M1911" s="222"/>
      <c r="N1911" s="1"/>
      <c r="O1911" s="12"/>
    </row>
    <row r="1912" spans="1:17" ht="38.25" customHeight="1" x14ac:dyDescent="0.2">
      <c r="A1912" s="1262"/>
      <c r="B1912" s="887" t="s">
        <v>3743</v>
      </c>
      <c r="C1912" s="223" t="s">
        <v>3744</v>
      </c>
      <c r="D1912" s="888" t="s">
        <v>46</v>
      </c>
      <c r="E1912" s="889" t="s">
        <v>57</v>
      </c>
      <c r="F1912" s="887" t="s">
        <v>1233</v>
      </c>
      <c r="G1912" s="886" t="s">
        <v>1111</v>
      </c>
      <c r="H1912" s="887" t="s">
        <v>1506</v>
      </c>
      <c r="I1912" s="889">
        <v>2018</v>
      </c>
      <c r="J1912" s="222"/>
      <c r="K1912" s="222"/>
      <c r="L1912" s="222"/>
      <c r="M1912" s="222"/>
      <c r="N1912" s="1"/>
      <c r="O1912" s="12"/>
    </row>
    <row r="1913" spans="1:17" ht="38.25" customHeight="1" x14ac:dyDescent="0.2">
      <c r="A1913" s="1262"/>
      <c r="B1913" s="787" t="s">
        <v>3745</v>
      </c>
      <c r="C1913" s="978" t="s">
        <v>3746</v>
      </c>
      <c r="D1913" s="786" t="s">
        <v>46</v>
      </c>
      <c r="E1913" s="884" t="s">
        <v>57</v>
      </c>
      <c r="F1913" s="887" t="s">
        <v>1233</v>
      </c>
      <c r="G1913" s="886" t="s">
        <v>1111</v>
      </c>
      <c r="H1913" s="887" t="s">
        <v>1338</v>
      </c>
      <c r="I1913" s="889"/>
      <c r="J1913" s="222"/>
      <c r="K1913" s="222"/>
      <c r="L1913" s="222"/>
      <c r="M1913" s="222"/>
      <c r="N1913" s="1"/>
      <c r="O1913" s="12"/>
    </row>
    <row r="1914" spans="1:17" ht="38.25" customHeight="1" x14ac:dyDescent="0.2">
      <c r="A1914" s="1262"/>
      <c r="B1914" s="787" t="s">
        <v>3747</v>
      </c>
      <c r="C1914" s="978" t="s">
        <v>3748</v>
      </c>
      <c r="D1914" s="786" t="s">
        <v>46</v>
      </c>
      <c r="E1914" s="884" t="s">
        <v>57</v>
      </c>
      <c r="F1914" s="887" t="s">
        <v>1233</v>
      </c>
      <c r="G1914" s="886" t="s">
        <v>1111</v>
      </c>
      <c r="H1914" s="887" t="s">
        <v>1475</v>
      </c>
      <c r="I1914" s="889"/>
      <c r="J1914" s="222"/>
      <c r="K1914" s="222"/>
      <c r="L1914" s="222"/>
      <c r="M1914" s="222"/>
      <c r="N1914" s="1"/>
      <c r="O1914" s="12"/>
    </row>
    <row r="1915" spans="1:17" ht="38.25" customHeight="1" x14ac:dyDescent="0.2">
      <c r="A1915" s="1577"/>
      <c r="B1915" s="787" t="s">
        <v>3749</v>
      </c>
      <c r="C1915" s="978" t="s">
        <v>3750</v>
      </c>
      <c r="D1915" s="786" t="s">
        <v>46</v>
      </c>
      <c r="E1915" s="884" t="s">
        <v>57</v>
      </c>
      <c r="F1915" s="887" t="s">
        <v>1233</v>
      </c>
      <c r="G1915" s="886" t="s">
        <v>1111</v>
      </c>
      <c r="H1915" s="887" t="s">
        <v>1475</v>
      </c>
      <c r="I1915" s="889"/>
      <c r="J1915" s="222"/>
      <c r="K1915" s="222"/>
      <c r="L1915" s="222"/>
      <c r="M1915" s="222"/>
      <c r="N1915" s="1"/>
      <c r="O1915" s="12"/>
    </row>
    <row r="1916" spans="1:17" ht="38.25" customHeight="1" x14ac:dyDescent="0.2">
      <c r="A1916" s="1576" t="s">
        <v>128</v>
      </c>
      <c r="B1916" s="887" t="s">
        <v>3751</v>
      </c>
      <c r="C1916" s="223" t="s">
        <v>3752</v>
      </c>
      <c r="D1916" s="888" t="s">
        <v>60</v>
      </c>
      <c r="E1916" s="889" t="s">
        <v>57</v>
      </c>
      <c r="F1916" s="887" t="s">
        <v>1779</v>
      </c>
      <c r="G1916" s="221" t="s">
        <v>1265</v>
      </c>
      <c r="H1916" s="225" t="s">
        <v>1958</v>
      </c>
      <c r="I1916" s="886"/>
      <c r="J1916" s="222"/>
      <c r="K1916" s="222"/>
      <c r="L1916" s="222"/>
      <c r="M1916" s="222"/>
      <c r="N1916" s="1"/>
      <c r="O1916" s="12"/>
    </row>
    <row r="1917" spans="1:17" ht="38.25" customHeight="1" x14ac:dyDescent="0.2">
      <c r="A1917" s="1262"/>
      <c r="B1917" s="887" t="s">
        <v>3753</v>
      </c>
      <c r="C1917" s="223" t="s">
        <v>3754</v>
      </c>
      <c r="D1917" s="888" t="s">
        <v>60</v>
      </c>
      <c r="E1917" s="889" t="s">
        <v>57</v>
      </c>
      <c r="F1917" s="887" t="s">
        <v>1166</v>
      </c>
      <c r="G1917" s="221" t="s">
        <v>1265</v>
      </c>
      <c r="H1917" s="225" t="s">
        <v>3528</v>
      </c>
      <c r="I1917" s="886"/>
      <c r="J1917" s="222"/>
      <c r="K1917" s="222"/>
      <c r="L1917" s="222"/>
      <c r="M1917" s="222"/>
      <c r="N1917" s="1"/>
      <c r="O1917" s="12"/>
    </row>
    <row r="1918" spans="1:17" ht="25.5" customHeight="1" x14ac:dyDescent="0.2">
      <c r="A1918" s="1262"/>
      <c r="B1918" s="1652" t="s">
        <v>257</v>
      </c>
      <c r="C1918" s="1652" t="s">
        <v>3755</v>
      </c>
      <c r="D1918" s="1653" t="s">
        <v>46</v>
      </c>
      <c r="E1918" s="1654" t="s">
        <v>57</v>
      </c>
      <c r="F1918" s="1652" t="s">
        <v>1233</v>
      </c>
      <c r="G1918" s="1651" t="s">
        <v>1111</v>
      </c>
      <c r="H1918" s="1541" t="s">
        <v>1506</v>
      </c>
      <c r="I1918" s="889">
        <v>2018</v>
      </c>
      <c r="J1918" s="222">
        <v>450</v>
      </c>
      <c r="K1918" s="222"/>
      <c r="L1918" s="222"/>
      <c r="M1918" s="222"/>
      <c r="N1918" s="1" t="s">
        <v>3444</v>
      </c>
      <c r="O1918" s="887" t="s">
        <v>1160</v>
      </c>
      <c r="P1918" s="236" t="s">
        <v>1118</v>
      </c>
      <c r="Q1918" s="225" t="s">
        <v>1338</v>
      </c>
    </row>
    <row r="1919" spans="1:17" ht="25.5" customHeight="1" x14ac:dyDescent="0.2">
      <c r="A1919" s="1262"/>
      <c r="B1919" s="1652"/>
      <c r="C1919" s="1652"/>
      <c r="D1919" s="1653"/>
      <c r="E1919" s="1654"/>
      <c r="F1919" s="1652"/>
      <c r="G1919" s="1651"/>
      <c r="H1919" s="1542"/>
      <c r="I1919" s="889"/>
      <c r="J1919" s="222"/>
      <c r="K1919" s="222"/>
      <c r="L1919" s="222"/>
      <c r="M1919" s="222"/>
      <c r="N1919" s="1"/>
      <c r="O1919" s="887" t="s">
        <v>1143</v>
      </c>
      <c r="P1919" s="236" t="s">
        <v>1111</v>
      </c>
      <c r="Q1919" s="225" t="s">
        <v>3453</v>
      </c>
    </row>
    <row r="1920" spans="1:17" ht="25.5" customHeight="1" x14ac:dyDescent="0.2">
      <c r="A1920" s="1262"/>
      <c r="B1920" s="1652" t="s">
        <v>3756</v>
      </c>
      <c r="C1920" s="1652" t="s">
        <v>3757</v>
      </c>
      <c r="D1920" s="1653" t="s">
        <v>46</v>
      </c>
      <c r="E1920" s="1654" t="s">
        <v>57</v>
      </c>
      <c r="F1920" s="1652" t="s">
        <v>1233</v>
      </c>
      <c r="G1920" s="1651" t="s">
        <v>1111</v>
      </c>
      <c r="H1920" s="1541" t="s">
        <v>1506</v>
      </c>
      <c r="I1920" s="889">
        <v>2018</v>
      </c>
      <c r="J1920" s="222">
        <v>1000</v>
      </c>
      <c r="K1920" s="222"/>
      <c r="L1920" s="222"/>
      <c r="M1920" s="222"/>
      <c r="N1920" s="1"/>
      <c r="O1920" s="887" t="s">
        <v>1160</v>
      </c>
      <c r="P1920" s="236" t="s">
        <v>1118</v>
      </c>
      <c r="Q1920" s="225" t="s">
        <v>1338</v>
      </c>
    </row>
    <row r="1921" spans="1:17" ht="25.5" customHeight="1" x14ac:dyDescent="0.2">
      <c r="A1921" s="1262"/>
      <c r="B1921" s="1652"/>
      <c r="C1921" s="1652"/>
      <c r="D1921" s="1653"/>
      <c r="E1921" s="1654"/>
      <c r="F1921" s="1652"/>
      <c r="G1921" s="1651"/>
      <c r="H1921" s="1542"/>
      <c r="I1921" s="889"/>
      <c r="J1921" s="222"/>
      <c r="K1921" s="222"/>
      <c r="L1921" s="222"/>
      <c r="M1921" s="222"/>
      <c r="N1921" s="1"/>
      <c r="O1921" s="887" t="s">
        <v>1143</v>
      </c>
      <c r="P1921" s="236" t="s">
        <v>1111</v>
      </c>
      <c r="Q1921" s="225" t="s">
        <v>3453</v>
      </c>
    </row>
    <row r="1922" spans="1:17" ht="33" customHeight="1" x14ac:dyDescent="0.2">
      <c r="A1922" s="1262"/>
      <c r="B1922" s="887" t="s">
        <v>3758</v>
      </c>
      <c r="C1922" s="223" t="s">
        <v>3759</v>
      </c>
      <c r="D1922" s="888" t="s">
        <v>46</v>
      </c>
      <c r="E1922" s="889" t="s">
        <v>57</v>
      </c>
      <c r="F1922" s="887" t="s">
        <v>1233</v>
      </c>
      <c r="G1922" s="221" t="s">
        <v>1111</v>
      </c>
      <c r="H1922" s="225" t="s">
        <v>1541</v>
      </c>
      <c r="I1922" s="886"/>
      <c r="J1922" s="222">
        <v>14.8</v>
      </c>
      <c r="K1922" s="222"/>
      <c r="L1922" s="222"/>
      <c r="M1922" s="222"/>
      <c r="N1922" s="1" t="s">
        <v>3444</v>
      </c>
      <c r="O1922" s="12"/>
    </row>
    <row r="1923" spans="1:17" ht="33" customHeight="1" x14ac:dyDescent="0.2">
      <c r="A1923" s="1262"/>
      <c r="B1923" s="787" t="s">
        <v>3760</v>
      </c>
      <c r="C1923" s="978" t="s">
        <v>3761</v>
      </c>
      <c r="D1923" s="786" t="s">
        <v>46</v>
      </c>
      <c r="E1923" s="884" t="s">
        <v>57</v>
      </c>
      <c r="F1923" s="887" t="s">
        <v>1233</v>
      </c>
      <c r="G1923" s="886" t="s">
        <v>1111</v>
      </c>
      <c r="H1923" s="225" t="s">
        <v>1338</v>
      </c>
      <c r="I1923" s="886"/>
      <c r="J1923" s="222"/>
      <c r="K1923" s="222"/>
      <c r="L1923" s="222"/>
      <c r="M1923" s="222"/>
      <c r="N1923" s="1"/>
      <c r="O1923" s="12"/>
    </row>
    <row r="1924" spans="1:17" ht="33" customHeight="1" x14ac:dyDescent="0.2">
      <c r="A1924" s="1262"/>
      <c r="B1924" s="787" t="s">
        <v>3762</v>
      </c>
      <c r="C1924" s="978" t="s">
        <v>3763</v>
      </c>
      <c r="D1924" s="786" t="s">
        <v>46</v>
      </c>
      <c r="E1924" s="884" t="s">
        <v>57</v>
      </c>
      <c r="F1924" s="887" t="s">
        <v>1233</v>
      </c>
      <c r="G1924" s="886" t="s">
        <v>1111</v>
      </c>
      <c r="H1924" s="225" t="s">
        <v>1506</v>
      </c>
      <c r="I1924" s="886"/>
      <c r="J1924" s="222"/>
      <c r="K1924" s="222"/>
      <c r="L1924" s="222"/>
      <c r="M1924" s="222"/>
      <c r="N1924" s="1"/>
      <c r="O1924" s="12"/>
    </row>
    <row r="1925" spans="1:17" ht="33" customHeight="1" x14ac:dyDescent="0.2">
      <c r="A1925" s="1577"/>
      <c r="B1925" s="787" t="s">
        <v>495</v>
      </c>
      <c r="C1925" s="978" t="s">
        <v>496</v>
      </c>
      <c r="D1925" s="786" t="s">
        <v>46</v>
      </c>
      <c r="E1925" s="884" t="s">
        <v>57</v>
      </c>
      <c r="F1925" s="887" t="s">
        <v>1233</v>
      </c>
      <c r="G1925" s="886" t="s">
        <v>1111</v>
      </c>
      <c r="H1925" s="225" t="s">
        <v>1506</v>
      </c>
      <c r="I1925" s="886"/>
      <c r="J1925" s="222"/>
      <c r="K1925" s="222"/>
      <c r="L1925" s="222"/>
      <c r="M1925" s="222"/>
      <c r="N1925" s="1"/>
      <c r="O1925" s="12"/>
    </row>
    <row r="1926" spans="1:17" ht="25.5" customHeight="1" x14ac:dyDescent="0.2">
      <c r="A1926" s="1576" t="s">
        <v>129</v>
      </c>
      <c r="B1926" s="1652" t="s">
        <v>3764</v>
      </c>
      <c r="C1926" s="1652" t="s">
        <v>3765</v>
      </c>
      <c r="D1926" s="1654" t="s">
        <v>58</v>
      </c>
      <c r="E1926" s="1654" t="s">
        <v>59</v>
      </c>
      <c r="F1926" s="1652" t="s">
        <v>1233</v>
      </c>
      <c r="G1926" s="1651" t="s">
        <v>1111</v>
      </c>
      <c r="H1926" s="1541" t="s">
        <v>3728</v>
      </c>
      <c r="I1926" s="889">
        <v>2018</v>
      </c>
      <c r="J1926" s="222">
        <v>1470</v>
      </c>
      <c r="K1926" s="222"/>
      <c r="L1926" s="222"/>
      <c r="M1926" s="222"/>
      <c r="N1926" s="1" t="s">
        <v>3444</v>
      </c>
      <c r="O1926" s="787" t="s">
        <v>1160</v>
      </c>
      <c r="P1926" s="233" t="s">
        <v>1118</v>
      </c>
      <c r="Q1926" s="227" t="s">
        <v>3443</v>
      </c>
    </row>
    <row r="1927" spans="1:17" ht="25.5" customHeight="1" x14ac:dyDescent="0.2">
      <c r="A1927" s="1262"/>
      <c r="B1927" s="1652"/>
      <c r="C1927" s="1652"/>
      <c r="D1927" s="1654"/>
      <c r="E1927" s="1654"/>
      <c r="F1927" s="1652"/>
      <c r="G1927" s="1651"/>
      <c r="H1927" s="1542"/>
      <c r="I1927" s="889"/>
      <c r="J1927" s="222"/>
      <c r="K1927" s="222"/>
      <c r="L1927" s="222"/>
      <c r="M1927" s="222"/>
      <c r="N1927" s="1"/>
      <c r="O1927" s="780" t="s">
        <v>1143</v>
      </c>
      <c r="P1927" s="234" t="s">
        <v>1111</v>
      </c>
      <c r="Q1927" s="237" t="s">
        <v>3453</v>
      </c>
    </row>
    <row r="1928" spans="1:17" ht="25.5" customHeight="1" x14ac:dyDescent="0.2">
      <c r="A1928" s="1262"/>
      <c r="B1928" s="219" t="s">
        <v>3766</v>
      </c>
      <c r="C1928" s="220" t="s">
        <v>3767</v>
      </c>
      <c r="D1928" s="888" t="s">
        <v>46</v>
      </c>
      <c r="E1928" s="889" t="s">
        <v>57</v>
      </c>
      <c r="F1928" s="887" t="s">
        <v>1233</v>
      </c>
      <c r="G1928" s="221" t="s">
        <v>1111</v>
      </c>
      <c r="H1928" s="225" t="s">
        <v>1546</v>
      </c>
      <c r="I1928" s="886"/>
      <c r="J1928" s="222"/>
      <c r="K1928" s="222"/>
      <c r="L1928" s="222"/>
      <c r="M1928" s="222"/>
      <c r="N1928" s="1"/>
      <c r="O1928" s="12"/>
    </row>
    <row r="1929" spans="1:17" ht="45" customHeight="1" x14ac:dyDescent="0.2">
      <c r="A1929" s="1262"/>
      <c r="B1929" s="224" t="s">
        <v>3768</v>
      </c>
      <c r="C1929" s="2" t="s">
        <v>3769</v>
      </c>
      <c r="D1929" s="786" t="s">
        <v>28</v>
      </c>
      <c r="E1929" s="884" t="s">
        <v>59</v>
      </c>
      <c r="F1929" s="887" t="s">
        <v>1233</v>
      </c>
      <c r="G1929" s="886" t="s">
        <v>1111</v>
      </c>
      <c r="H1929" s="887" t="s">
        <v>1338</v>
      </c>
      <c r="I1929" s="889"/>
      <c r="J1929" s="222"/>
      <c r="K1929" s="222"/>
      <c r="L1929" s="222"/>
      <c r="M1929" s="222"/>
      <c r="N1929" s="1"/>
      <c r="O1929" s="12"/>
    </row>
    <row r="1930" spans="1:17" ht="45" customHeight="1" x14ac:dyDescent="0.2">
      <c r="A1930" s="1577"/>
      <c r="B1930" s="224" t="s">
        <v>3770</v>
      </c>
      <c r="C1930" s="2" t="s">
        <v>3771</v>
      </c>
      <c r="D1930" s="786" t="s">
        <v>46</v>
      </c>
      <c r="E1930" s="884" t="s">
        <v>57</v>
      </c>
      <c r="F1930" s="887" t="s">
        <v>1233</v>
      </c>
      <c r="G1930" s="886" t="s">
        <v>1111</v>
      </c>
      <c r="H1930" s="887" t="s">
        <v>3772</v>
      </c>
      <c r="I1930" s="889"/>
      <c r="J1930" s="222"/>
      <c r="K1930" s="222"/>
      <c r="L1930" s="222"/>
      <c r="M1930" s="222"/>
      <c r="N1930" s="1"/>
      <c r="O1930" s="12"/>
    </row>
    <row r="1931" spans="1:17" ht="28.5" customHeight="1" x14ac:dyDescent="0.2">
      <c r="A1931" s="1576" t="s">
        <v>130</v>
      </c>
      <c r="B1931" s="1652" t="s">
        <v>3773</v>
      </c>
      <c r="C1931" s="1652" t="s">
        <v>3774</v>
      </c>
      <c r="D1931" s="1653" t="s">
        <v>46</v>
      </c>
      <c r="E1931" s="1654" t="s">
        <v>57</v>
      </c>
      <c r="F1931" s="1652" t="s">
        <v>1233</v>
      </c>
      <c r="G1931" s="1651" t="s">
        <v>1111</v>
      </c>
      <c r="H1931" s="1541" t="s">
        <v>1546</v>
      </c>
      <c r="I1931" s="889">
        <v>2018</v>
      </c>
      <c r="J1931" s="222">
        <v>1470</v>
      </c>
      <c r="K1931" s="222"/>
      <c r="L1931" s="222"/>
      <c r="M1931" s="222"/>
      <c r="N1931" s="1" t="s">
        <v>3444</v>
      </c>
      <c r="O1931" s="849" t="s">
        <v>1160</v>
      </c>
      <c r="P1931" s="874" t="s">
        <v>1118</v>
      </c>
      <c r="Q1931" s="875" t="s">
        <v>3775</v>
      </c>
    </row>
    <row r="1932" spans="1:17" ht="28.5" customHeight="1" x14ac:dyDescent="0.2">
      <c r="A1932" s="1262"/>
      <c r="B1932" s="1652"/>
      <c r="C1932" s="1652"/>
      <c r="D1932" s="1653"/>
      <c r="E1932" s="1654"/>
      <c r="F1932" s="1652"/>
      <c r="G1932" s="1651"/>
      <c r="H1932" s="1542"/>
      <c r="I1932" s="889"/>
      <c r="J1932" s="222"/>
      <c r="K1932" s="222"/>
      <c r="L1932" s="222"/>
      <c r="M1932" s="222"/>
      <c r="N1932" s="1"/>
      <c r="O1932" s="887" t="s">
        <v>1143</v>
      </c>
      <c r="P1932" s="221" t="s">
        <v>1111</v>
      </c>
      <c r="Q1932" s="225" t="s">
        <v>1734</v>
      </c>
    </row>
    <row r="1933" spans="1:17" ht="27" customHeight="1" x14ac:dyDescent="0.2">
      <c r="A1933" s="1262"/>
      <c r="B1933" s="887" t="s">
        <v>258</v>
      </c>
      <c r="C1933" s="223" t="s">
        <v>3776</v>
      </c>
      <c r="D1933" s="888" t="s">
        <v>46</v>
      </c>
      <c r="E1933" s="889" t="s">
        <v>57</v>
      </c>
      <c r="F1933" s="887" t="s">
        <v>1233</v>
      </c>
      <c r="G1933" s="221" t="s">
        <v>1111</v>
      </c>
      <c r="H1933" s="225" t="s">
        <v>1541</v>
      </c>
      <c r="I1933" s="886"/>
      <c r="J1933" s="222">
        <v>35.9</v>
      </c>
      <c r="K1933" s="222"/>
      <c r="L1933" s="222"/>
      <c r="M1933" s="222"/>
      <c r="N1933" s="1" t="s">
        <v>3444</v>
      </c>
      <c r="O1933" s="12"/>
    </row>
    <row r="1934" spans="1:17" ht="27" customHeight="1" x14ac:dyDescent="0.2">
      <c r="A1934" s="1262"/>
      <c r="B1934" s="787" t="s">
        <v>497</v>
      </c>
      <c r="C1934" s="978" t="s">
        <v>510</v>
      </c>
      <c r="D1934" s="786" t="s">
        <v>46</v>
      </c>
      <c r="E1934" s="884" t="s">
        <v>57</v>
      </c>
      <c r="F1934" s="887" t="s">
        <v>1233</v>
      </c>
      <c r="G1934" s="886" t="s">
        <v>1111</v>
      </c>
      <c r="H1934" s="225" t="s">
        <v>1475</v>
      </c>
      <c r="I1934" s="886"/>
      <c r="J1934" s="222"/>
      <c r="K1934" s="222"/>
      <c r="L1934" s="222"/>
      <c r="M1934" s="222"/>
      <c r="N1934" s="1"/>
      <c r="O1934" s="12"/>
    </row>
    <row r="1935" spans="1:17" ht="27" customHeight="1" x14ac:dyDescent="0.2">
      <c r="A1935" s="1577"/>
      <c r="B1935" s="787" t="s">
        <v>3777</v>
      </c>
      <c r="C1935" s="978" t="s">
        <v>3778</v>
      </c>
      <c r="D1935" s="786" t="s">
        <v>28</v>
      </c>
      <c r="E1935" s="884" t="s">
        <v>57</v>
      </c>
      <c r="F1935" s="887" t="s">
        <v>1166</v>
      </c>
      <c r="G1935" s="221" t="s">
        <v>1111</v>
      </c>
      <c r="H1935" s="225" t="s">
        <v>2094</v>
      </c>
      <c r="I1935" s="886"/>
      <c r="J1935" s="222"/>
      <c r="K1935" s="222"/>
      <c r="L1935" s="222"/>
      <c r="M1935" s="222"/>
      <c r="N1935" s="1"/>
      <c r="O1935" s="12"/>
    </row>
    <row r="1936" spans="1:17" ht="27" customHeight="1" x14ac:dyDescent="0.2">
      <c r="A1936" s="1576" t="s">
        <v>131</v>
      </c>
      <c r="B1936" s="1652" t="s">
        <v>3779</v>
      </c>
      <c r="C1936" s="1652" t="s">
        <v>3780</v>
      </c>
      <c r="D1936" s="1653" t="s">
        <v>46</v>
      </c>
      <c r="E1936" s="1654" t="s">
        <v>57</v>
      </c>
      <c r="F1936" s="887" t="s">
        <v>1160</v>
      </c>
      <c r="G1936" s="221" t="s">
        <v>1118</v>
      </c>
      <c r="H1936" s="225" t="s">
        <v>2647</v>
      </c>
      <c r="I1936" s="886"/>
      <c r="J1936" s="222">
        <v>500</v>
      </c>
      <c r="K1936" s="222"/>
      <c r="L1936" s="222"/>
      <c r="M1936" s="222"/>
      <c r="N1936" s="1" t="s">
        <v>3444</v>
      </c>
      <c r="O1936" s="12"/>
    </row>
    <row r="1937" spans="1:17" ht="27" customHeight="1" x14ac:dyDescent="0.2">
      <c r="A1937" s="1262"/>
      <c r="B1937" s="1652"/>
      <c r="C1937" s="1652"/>
      <c r="D1937" s="1653"/>
      <c r="E1937" s="1654"/>
      <c r="F1937" s="887" t="s">
        <v>1143</v>
      </c>
      <c r="G1937" s="221" t="s">
        <v>1111</v>
      </c>
      <c r="H1937" s="225" t="s">
        <v>1734</v>
      </c>
      <c r="I1937" s="886"/>
      <c r="J1937" s="222"/>
      <c r="K1937" s="222"/>
      <c r="L1937" s="222"/>
      <c r="M1937" s="222"/>
      <c r="N1937" s="1"/>
      <c r="O1937" s="12"/>
    </row>
    <row r="1938" spans="1:17" ht="21" customHeight="1" x14ac:dyDescent="0.2">
      <c r="A1938" s="1262"/>
      <c r="B1938" s="1652" t="s">
        <v>3781</v>
      </c>
      <c r="C1938" s="1652" t="s">
        <v>3782</v>
      </c>
      <c r="D1938" s="1653" t="s">
        <v>46</v>
      </c>
      <c r="E1938" s="1654" t="s">
        <v>57</v>
      </c>
      <c r="F1938" s="1652" t="s">
        <v>1233</v>
      </c>
      <c r="G1938" s="1651" t="s">
        <v>1111</v>
      </c>
      <c r="H1938" s="1541" t="s">
        <v>1506</v>
      </c>
      <c r="I1938" s="889">
        <v>2018</v>
      </c>
      <c r="J1938" s="222">
        <v>400</v>
      </c>
      <c r="K1938" s="222"/>
      <c r="L1938" s="222"/>
      <c r="M1938" s="222"/>
      <c r="N1938" s="1" t="s">
        <v>3444</v>
      </c>
      <c r="O1938" s="887" t="s">
        <v>1160</v>
      </c>
      <c r="P1938" s="221" t="s">
        <v>1118</v>
      </c>
      <c r="Q1938" s="225" t="s">
        <v>1338</v>
      </c>
    </row>
    <row r="1939" spans="1:17" ht="27" customHeight="1" x14ac:dyDescent="0.2">
      <c r="A1939" s="1262"/>
      <c r="B1939" s="1652"/>
      <c r="C1939" s="1652"/>
      <c r="D1939" s="1653"/>
      <c r="E1939" s="1654"/>
      <c r="F1939" s="1652"/>
      <c r="G1939" s="1651"/>
      <c r="H1939" s="1542"/>
      <c r="I1939" s="889"/>
      <c r="J1939" s="222"/>
      <c r="K1939" s="222"/>
      <c r="L1939" s="222"/>
      <c r="M1939" s="222"/>
      <c r="N1939" s="1"/>
      <c r="O1939" s="887" t="s">
        <v>1143</v>
      </c>
      <c r="P1939" s="221" t="s">
        <v>1111</v>
      </c>
      <c r="Q1939" s="225" t="s">
        <v>3453</v>
      </c>
    </row>
    <row r="1940" spans="1:17" ht="27" customHeight="1" x14ac:dyDescent="0.2">
      <c r="A1940" s="1262"/>
      <c r="B1940" s="1652" t="s">
        <v>3783</v>
      </c>
      <c r="C1940" s="1652" t="s">
        <v>3784</v>
      </c>
      <c r="D1940" s="1653" t="s">
        <v>46</v>
      </c>
      <c r="E1940" s="1654" t="s">
        <v>57</v>
      </c>
      <c r="F1940" s="887" t="s">
        <v>1160</v>
      </c>
      <c r="G1940" s="221" t="s">
        <v>1118</v>
      </c>
      <c r="H1940" s="225" t="s">
        <v>2647</v>
      </c>
      <c r="I1940" s="886"/>
      <c r="J1940" s="222">
        <v>400</v>
      </c>
      <c r="K1940" s="222"/>
      <c r="L1940" s="222"/>
      <c r="M1940" s="222"/>
      <c r="N1940" s="1" t="s">
        <v>3444</v>
      </c>
      <c r="O1940" s="12"/>
    </row>
    <row r="1941" spans="1:17" ht="27" customHeight="1" x14ac:dyDescent="0.2">
      <c r="A1941" s="1262"/>
      <c r="B1941" s="1652"/>
      <c r="C1941" s="1652"/>
      <c r="D1941" s="1653"/>
      <c r="E1941" s="1654"/>
      <c r="F1941" s="887" t="s">
        <v>1143</v>
      </c>
      <c r="G1941" s="221" t="s">
        <v>1111</v>
      </c>
      <c r="H1941" s="225" t="s">
        <v>3471</v>
      </c>
      <c r="I1941" s="886"/>
      <c r="J1941" s="222"/>
      <c r="K1941" s="222"/>
      <c r="L1941" s="222"/>
      <c r="M1941" s="222"/>
      <c r="N1941" s="1"/>
      <c r="O1941" s="12"/>
    </row>
    <row r="1942" spans="1:17" ht="27" customHeight="1" x14ac:dyDescent="0.2">
      <c r="A1942" s="1262"/>
      <c r="B1942" s="887" t="s">
        <v>3785</v>
      </c>
      <c r="C1942" s="223" t="s">
        <v>3786</v>
      </c>
      <c r="D1942" s="888" t="s">
        <v>46</v>
      </c>
      <c r="E1942" s="889" t="s">
        <v>57</v>
      </c>
      <c r="F1942" s="887" t="s">
        <v>1233</v>
      </c>
      <c r="G1942" s="221" t="s">
        <v>1111</v>
      </c>
      <c r="H1942" s="225" t="s">
        <v>3550</v>
      </c>
      <c r="I1942" s="886"/>
      <c r="J1942" s="222">
        <v>20.6</v>
      </c>
      <c r="K1942" s="222"/>
      <c r="L1942" s="222"/>
      <c r="M1942" s="222"/>
      <c r="N1942" s="1" t="s">
        <v>3444</v>
      </c>
      <c r="O1942" s="12"/>
    </row>
    <row r="1943" spans="1:17" ht="27" customHeight="1" x14ac:dyDescent="0.2">
      <c r="A1943" s="1262"/>
      <c r="B1943" s="887" t="s">
        <v>3787</v>
      </c>
      <c r="C1943" s="223" t="s">
        <v>3788</v>
      </c>
      <c r="D1943" s="888" t="s">
        <v>46</v>
      </c>
      <c r="E1943" s="889" t="s">
        <v>57</v>
      </c>
      <c r="F1943" s="887" t="s">
        <v>1233</v>
      </c>
      <c r="G1943" s="221" t="s">
        <v>1111</v>
      </c>
      <c r="H1943" s="225" t="s">
        <v>1546</v>
      </c>
      <c r="I1943" s="886"/>
      <c r="J1943" s="222"/>
      <c r="K1943" s="222"/>
      <c r="L1943" s="222"/>
      <c r="M1943" s="222"/>
      <c r="N1943" s="1"/>
      <c r="O1943" s="12"/>
    </row>
    <row r="1944" spans="1:17" ht="27" customHeight="1" x14ac:dyDescent="0.2">
      <c r="A1944" s="1262"/>
      <c r="B1944" s="787" t="s">
        <v>3789</v>
      </c>
      <c r="C1944" s="978" t="s">
        <v>3790</v>
      </c>
      <c r="D1944" s="786" t="s">
        <v>48</v>
      </c>
      <c r="E1944" s="786" t="s">
        <v>57</v>
      </c>
      <c r="F1944" s="887" t="s">
        <v>1233</v>
      </c>
      <c r="G1944" s="221" t="s">
        <v>1111</v>
      </c>
      <c r="H1944" s="225" t="s">
        <v>1546</v>
      </c>
      <c r="I1944" s="886"/>
      <c r="J1944" s="222"/>
      <c r="K1944" s="222"/>
      <c r="L1944" s="222"/>
      <c r="M1944" s="222"/>
      <c r="N1944" s="1"/>
      <c r="O1944" s="12"/>
    </row>
    <row r="1945" spans="1:17" ht="27" customHeight="1" x14ac:dyDescent="0.2">
      <c r="A1945" s="1262"/>
      <c r="B1945" s="887" t="s">
        <v>3791</v>
      </c>
      <c r="C1945" s="223" t="s">
        <v>3792</v>
      </c>
      <c r="D1945" s="888" t="s">
        <v>46</v>
      </c>
      <c r="E1945" s="889" t="s">
        <v>57</v>
      </c>
      <c r="F1945" s="887" t="s">
        <v>1233</v>
      </c>
      <c r="G1945" s="886" t="s">
        <v>1111</v>
      </c>
      <c r="H1945" s="225" t="s">
        <v>1546</v>
      </c>
      <c r="I1945" s="886">
        <v>2018</v>
      </c>
      <c r="J1945" s="222"/>
      <c r="K1945" s="222"/>
      <c r="L1945" s="222"/>
      <c r="M1945" s="222"/>
      <c r="N1945" s="1"/>
      <c r="O1945" s="12"/>
    </row>
    <row r="1946" spans="1:17" ht="27" customHeight="1" x14ac:dyDescent="0.2">
      <c r="A1946" s="1577"/>
      <c r="B1946" s="787" t="s">
        <v>3793</v>
      </c>
      <c r="C1946" s="978" t="s">
        <v>3794</v>
      </c>
      <c r="D1946" s="786" t="s">
        <v>46</v>
      </c>
      <c r="E1946" s="884" t="s">
        <v>57</v>
      </c>
      <c r="F1946" s="887" t="s">
        <v>1233</v>
      </c>
      <c r="G1946" s="886" t="s">
        <v>1111</v>
      </c>
      <c r="H1946" s="225" t="s">
        <v>1475</v>
      </c>
      <c r="I1946" s="886"/>
      <c r="J1946" s="222"/>
      <c r="K1946" s="222"/>
      <c r="L1946" s="222"/>
      <c r="M1946" s="222"/>
      <c r="N1946" s="1"/>
      <c r="O1946" s="12"/>
    </row>
    <row r="1947" spans="1:17" ht="27" customHeight="1" x14ac:dyDescent="0.2">
      <c r="A1947" s="1652" t="s">
        <v>132</v>
      </c>
      <c r="B1947" s="1652" t="s">
        <v>259</v>
      </c>
      <c r="C1947" s="1652" t="s">
        <v>3795</v>
      </c>
      <c r="D1947" s="1653" t="s">
        <v>46</v>
      </c>
      <c r="E1947" s="1654" t="s">
        <v>57</v>
      </c>
      <c r="F1947" s="887" t="s">
        <v>1160</v>
      </c>
      <c r="G1947" s="221" t="s">
        <v>1118</v>
      </c>
      <c r="H1947" s="225" t="s">
        <v>1733</v>
      </c>
      <c r="I1947" s="886"/>
      <c r="J1947" s="238">
        <v>480</v>
      </c>
      <c r="K1947" s="222"/>
      <c r="L1947" s="222"/>
      <c r="M1947" s="222"/>
      <c r="N1947" s="1" t="s">
        <v>3444</v>
      </c>
      <c r="O1947" s="12"/>
    </row>
    <row r="1948" spans="1:17" ht="27" customHeight="1" x14ac:dyDescent="0.2">
      <c r="A1948" s="1652"/>
      <c r="B1948" s="1652"/>
      <c r="C1948" s="1652"/>
      <c r="D1948" s="1653"/>
      <c r="E1948" s="1654"/>
      <c r="F1948" s="887" t="s">
        <v>1143</v>
      </c>
      <c r="G1948" s="221" t="s">
        <v>1111</v>
      </c>
      <c r="H1948" s="225" t="s">
        <v>1734</v>
      </c>
      <c r="I1948" s="886"/>
      <c r="J1948" s="238"/>
      <c r="K1948" s="222"/>
      <c r="L1948" s="222"/>
      <c r="M1948" s="222"/>
      <c r="N1948" s="1"/>
      <c r="O1948" s="12"/>
    </row>
    <row r="1949" spans="1:17" ht="39.75" customHeight="1" x14ac:dyDescent="0.2">
      <c r="A1949" s="1652"/>
      <c r="B1949" s="887" t="s">
        <v>3796</v>
      </c>
      <c r="C1949" s="223" t="s">
        <v>3797</v>
      </c>
      <c r="D1949" s="888" t="s">
        <v>46</v>
      </c>
      <c r="E1949" s="889" t="s">
        <v>57</v>
      </c>
      <c r="F1949" s="887" t="s">
        <v>1233</v>
      </c>
      <c r="G1949" s="886" t="s">
        <v>1111</v>
      </c>
      <c r="H1949" s="223" t="s">
        <v>1546</v>
      </c>
      <c r="I1949" s="889">
        <v>2018</v>
      </c>
      <c r="J1949" s="238"/>
      <c r="K1949" s="222"/>
      <c r="L1949" s="222"/>
      <c r="M1949" s="222"/>
      <c r="N1949" s="1"/>
      <c r="O1949" s="887" t="s">
        <v>1233</v>
      </c>
      <c r="P1949" s="221" t="s">
        <v>1111</v>
      </c>
      <c r="Q1949" s="225" t="s">
        <v>3798</v>
      </c>
    </row>
    <row r="1950" spans="1:17" ht="34.5" customHeight="1" x14ac:dyDescent="0.2">
      <c r="A1950" s="1576" t="s">
        <v>133</v>
      </c>
      <c r="B1950" s="1652" t="s">
        <v>260</v>
      </c>
      <c r="C1950" s="1654" t="s">
        <v>3799</v>
      </c>
      <c r="D1950" s="1654" t="s">
        <v>58</v>
      </c>
      <c r="E1950" s="1654" t="s">
        <v>59</v>
      </c>
      <c r="F1950" s="1652" t="s">
        <v>1233</v>
      </c>
      <c r="G1950" s="1651" t="s">
        <v>1111</v>
      </c>
      <c r="H1950" s="1541" t="s">
        <v>1546</v>
      </c>
      <c r="I1950" s="889">
        <v>2018</v>
      </c>
      <c r="J1950" s="222">
        <v>1470</v>
      </c>
      <c r="K1950" s="222"/>
      <c r="L1950" s="222"/>
      <c r="M1950" s="222"/>
      <c r="N1950" s="1" t="s">
        <v>3444</v>
      </c>
      <c r="O1950" s="857" t="s">
        <v>1160</v>
      </c>
      <c r="P1950" s="874" t="s">
        <v>1118</v>
      </c>
      <c r="Q1950" s="875" t="s">
        <v>1338</v>
      </c>
    </row>
    <row r="1951" spans="1:17" ht="21" customHeight="1" x14ac:dyDescent="0.2">
      <c r="A1951" s="1262"/>
      <c r="B1951" s="1652"/>
      <c r="C1951" s="1654"/>
      <c r="D1951" s="1654"/>
      <c r="E1951" s="1654"/>
      <c r="F1951" s="1652"/>
      <c r="G1951" s="1651"/>
      <c r="H1951" s="1542"/>
      <c r="I1951" s="889"/>
      <c r="J1951" s="222"/>
      <c r="K1951" s="222"/>
      <c r="L1951" s="222"/>
      <c r="M1951" s="222"/>
      <c r="N1951" s="1"/>
      <c r="O1951" s="48" t="s">
        <v>1143</v>
      </c>
      <c r="P1951" s="221" t="s">
        <v>1111</v>
      </c>
      <c r="Q1951" s="225" t="s">
        <v>3800</v>
      </c>
    </row>
    <row r="1952" spans="1:17" ht="36" customHeight="1" x14ac:dyDescent="0.2">
      <c r="A1952" s="1262"/>
      <c r="B1952" s="887" t="s">
        <v>3801</v>
      </c>
      <c r="C1952" s="223" t="s">
        <v>3802</v>
      </c>
      <c r="D1952" s="888" t="s">
        <v>28</v>
      </c>
      <c r="E1952" s="889" t="s">
        <v>57</v>
      </c>
      <c r="F1952" s="887" t="s">
        <v>3522</v>
      </c>
      <c r="G1952" s="886" t="s">
        <v>1257</v>
      </c>
      <c r="H1952" s="225" t="s">
        <v>3443</v>
      </c>
      <c r="I1952" s="886"/>
      <c r="J1952" s="222"/>
      <c r="K1952" s="222"/>
      <c r="L1952" s="222"/>
      <c r="M1952" s="222"/>
      <c r="N1952" s="1"/>
      <c r="O1952" s="12"/>
    </row>
    <row r="1953" spans="1:17" ht="36" customHeight="1" x14ac:dyDescent="0.2">
      <c r="A1953" s="1262"/>
      <c r="B1953" s="787" t="s">
        <v>3803</v>
      </c>
      <c r="C1953" s="978" t="s">
        <v>3804</v>
      </c>
      <c r="D1953" s="786" t="s">
        <v>46</v>
      </c>
      <c r="E1953" s="884" t="s">
        <v>57</v>
      </c>
      <c r="F1953" s="887" t="s">
        <v>1233</v>
      </c>
      <c r="G1953" s="886" t="s">
        <v>1111</v>
      </c>
      <c r="H1953" s="225" t="s">
        <v>1338</v>
      </c>
      <c r="I1953" s="886"/>
      <c r="J1953" s="222"/>
      <c r="K1953" s="222"/>
      <c r="L1953" s="222"/>
      <c r="M1953" s="222"/>
      <c r="N1953" s="1"/>
      <c r="O1953" s="12"/>
    </row>
    <row r="1954" spans="1:17" ht="36" customHeight="1" x14ac:dyDescent="0.2">
      <c r="A1954" s="1577"/>
      <c r="B1954" s="787" t="s">
        <v>3805</v>
      </c>
      <c r="C1954" s="978" t="s">
        <v>3806</v>
      </c>
      <c r="D1954" s="786" t="s">
        <v>46</v>
      </c>
      <c r="E1954" s="884" t="s">
        <v>57</v>
      </c>
      <c r="F1954" s="887" t="s">
        <v>1233</v>
      </c>
      <c r="G1954" s="886" t="s">
        <v>1111</v>
      </c>
      <c r="H1954" s="225" t="s">
        <v>1475</v>
      </c>
      <c r="I1954" s="886"/>
      <c r="J1954" s="222"/>
      <c r="K1954" s="222"/>
      <c r="L1954" s="222"/>
      <c r="M1954" s="222"/>
      <c r="N1954" s="1"/>
      <c r="O1954" s="12"/>
    </row>
    <row r="1955" spans="1:17" ht="23.25" customHeight="1" x14ac:dyDescent="0.2">
      <c r="A1955" s="1576" t="s">
        <v>3807</v>
      </c>
      <c r="B1955" s="1652" t="s">
        <v>3808</v>
      </c>
      <c r="C1955" s="1652" t="s">
        <v>3809</v>
      </c>
      <c r="D1955" s="1654" t="s">
        <v>58</v>
      </c>
      <c r="E1955" s="1654" t="s">
        <v>59</v>
      </c>
      <c r="F1955" s="887" t="s">
        <v>1160</v>
      </c>
      <c r="G1955" s="221" t="s">
        <v>1118</v>
      </c>
      <c r="H1955" s="225" t="s">
        <v>1733</v>
      </c>
      <c r="I1955" s="886"/>
      <c r="J1955" s="222">
        <v>450</v>
      </c>
      <c r="K1955" s="222"/>
      <c r="L1955" s="222"/>
      <c r="M1955" s="222"/>
      <c r="N1955" s="1" t="s">
        <v>3444</v>
      </c>
      <c r="O1955" s="12"/>
    </row>
    <row r="1956" spans="1:17" ht="31.5" customHeight="1" x14ac:dyDescent="0.2">
      <c r="A1956" s="1262"/>
      <c r="B1956" s="1652"/>
      <c r="C1956" s="1652"/>
      <c r="D1956" s="1654"/>
      <c r="E1956" s="1654"/>
      <c r="F1956" s="887" t="s">
        <v>1143</v>
      </c>
      <c r="G1956" s="221" t="s">
        <v>1111</v>
      </c>
      <c r="H1956" s="225" t="s">
        <v>1734</v>
      </c>
      <c r="I1956" s="886"/>
      <c r="J1956" s="222"/>
      <c r="K1956" s="222"/>
      <c r="L1956" s="222"/>
      <c r="M1956" s="222"/>
      <c r="N1956" s="1"/>
      <c r="O1956" s="12"/>
    </row>
    <row r="1957" spans="1:17" ht="50.25" customHeight="1" x14ac:dyDescent="0.2">
      <c r="A1957" s="1262"/>
      <c r="B1957" s="887" t="s">
        <v>3810</v>
      </c>
      <c r="C1957" s="223" t="s">
        <v>3811</v>
      </c>
      <c r="D1957" s="889" t="s">
        <v>58</v>
      </c>
      <c r="E1957" s="889" t="s">
        <v>59</v>
      </c>
      <c r="F1957" s="887" t="s">
        <v>1166</v>
      </c>
      <c r="G1957" s="221" t="s">
        <v>1111</v>
      </c>
      <c r="H1957" s="225" t="s">
        <v>3812</v>
      </c>
      <c r="I1957" s="886"/>
      <c r="J1957" s="222"/>
      <c r="K1957" s="222"/>
      <c r="L1957" s="222"/>
      <c r="M1957" s="222"/>
      <c r="N1957" s="1"/>
      <c r="O1957" s="12"/>
    </row>
    <row r="1958" spans="1:17" ht="50.25" customHeight="1" x14ac:dyDescent="0.2">
      <c r="A1958" s="1577"/>
      <c r="B1958" s="787" t="s">
        <v>3813</v>
      </c>
      <c r="C1958" s="978" t="s">
        <v>3814</v>
      </c>
      <c r="D1958" s="884" t="s">
        <v>28</v>
      </c>
      <c r="E1958" s="884" t="s">
        <v>59</v>
      </c>
      <c r="F1958" s="887" t="s">
        <v>1233</v>
      </c>
      <c r="G1958" s="886" t="s">
        <v>1111</v>
      </c>
      <c r="H1958" s="225" t="s">
        <v>3443</v>
      </c>
      <c r="I1958" s="886"/>
      <c r="J1958" s="222"/>
      <c r="K1958" s="222"/>
      <c r="L1958" s="222"/>
      <c r="M1958" s="222"/>
      <c r="N1958" s="1"/>
      <c r="O1958" s="12"/>
    </row>
    <row r="1959" spans="1:17" ht="24.75" customHeight="1" x14ac:dyDescent="0.2">
      <c r="A1959" s="1652" t="s">
        <v>1130</v>
      </c>
      <c r="B1959" s="1652" t="s">
        <v>3815</v>
      </c>
      <c r="C1959" s="1652" t="s">
        <v>3816</v>
      </c>
      <c r="D1959" s="1654" t="s">
        <v>58</v>
      </c>
      <c r="E1959" s="1654" t="s">
        <v>59</v>
      </c>
      <c r="F1959" s="1652" t="s">
        <v>1233</v>
      </c>
      <c r="G1959" s="1651" t="s">
        <v>1111</v>
      </c>
      <c r="H1959" s="1541" t="s">
        <v>1546</v>
      </c>
      <c r="I1959" s="889">
        <v>2018</v>
      </c>
      <c r="J1959" s="222">
        <v>700</v>
      </c>
      <c r="K1959" s="222"/>
      <c r="L1959" s="222"/>
      <c r="M1959" s="222"/>
      <c r="N1959" s="1" t="s">
        <v>3444</v>
      </c>
      <c r="O1959" s="239" t="s">
        <v>1160</v>
      </c>
      <c r="P1959" s="240" t="s">
        <v>1118</v>
      </c>
      <c r="Q1959" s="836" t="s">
        <v>2647</v>
      </c>
    </row>
    <row r="1960" spans="1:17" ht="26.25" customHeight="1" x14ac:dyDescent="0.2">
      <c r="A1960" s="1427"/>
      <c r="B1960" s="1427"/>
      <c r="C1960" s="1427"/>
      <c r="D1960" s="1408"/>
      <c r="E1960" s="1408"/>
      <c r="F1960" s="1427"/>
      <c r="G1960" s="1649"/>
      <c r="H1960" s="1542"/>
      <c r="I1960" s="802"/>
      <c r="J1960" s="815"/>
      <c r="K1960" s="815"/>
      <c r="L1960" s="815"/>
      <c r="M1960" s="815"/>
      <c r="N1960" s="1"/>
      <c r="O1960" s="217" t="s">
        <v>1143</v>
      </c>
      <c r="P1960" s="234" t="s">
        <v>1111</v>
      </c>
      <c r="Q1960" s="225" t="s">
        <v>1734</v>
      </c>
    </row>
    <row r="1961" spans="1:17" ht="24.75" customHeight="1" x14ac:dyDescent="0.2">
      <c r="A1961" s="1576" t="s">
        <v>134</v>
      </c>
      <c r="B1961" s="1652" t="s">
        <v>3817</v>
      </c>
      <c r="C1961" s="1652" t="s">
        <v>3818</v>
      </c>
      <c r="D1961" s="1654" t="s">
        <v>58</v>
      </c>
      <c r="E1961" s="1654" t="s">
        <v>59</v>
      </c>
      <c r="F1961" s="1652" t="s">
        <v>1233</v>
      </c>
      <c r="G1961" s="1651" t="s">
        <v>1111</v>
      </c>
      <c r="H1961" s="1541" t="s">
        <v>1546</v>
      </c>
      <c r="I1961" s="889">
        <v>2018</v>
      </c>
      <c r="J1961" s="222">
        <f>500+500</f>
        <v>1000</v>
      </c>
      <c r="K1961" s="222"/>
      <c r="L1961" s="222"/>
      <c r="M1961" s="222"/>
      <c r="N1961" s="1" t="s">
        <v>3444</v>
      </c>
      <c r="O1961" s="781" t="s">
        <v>1160</v>
      </c>
      <c r="P1961" s="241" t="s">
        <v>1118</v>
      </c>
      <c r="Q1961" s="985" t="s">
        <v>3443</v>
      </c>
    </row>
    <row r="1962" spans="1:17" ht="24.75" customHeight="1" x14ac:dyDescent="0.2">
      <c r="A1962" s="1262"/>
      <c r="B1962" s="1652"/>
      <c r="C1962" s="1652"/>
      <c r="D1962" s="1654"/>
      <c r="E1962" s="1654"/>
      <c r="F1962" s="1652"/>
      <c r="G1962" s="1651"/>
      <c r="H1962" s="1542"/>
      <c r="I1962" s="889"/>
      <c r="J1962" s="222"/>
      <c r="K1962" s="222"/>
      <c r="L1962" s="222"/>
      <c r="M1962" s="222"/>
      <c r="N1962" s="1"/>
      <c r="O1962" s="787" t="s">
        <v>1143</v>
      </c>
      <c r="P1962" s="11" t="s">
        <v>1111</v>
      </c>
      <c r="Q1962" s="988" t="s">
        <v>3453</v>
      </c>
    </row>
    <row r="1963" spans="1:17" ht="26.25" customHeight="1" x14ac:dyDescent="0.2">
      <c r="A1963" s="1262"/>
      <c r="B1963" s="1427" t="s">
        <v>3819</v>
      </c>
      <c r="C1963" s="1427" t="s">
        <v>3820</v>
      </c>
      <c r="D1963" s="1408" t="s">
        <v>58</v>
      </c>
      <c r="E1963" s="1408" t="s">
        <v>59</v>
      </c>
      <c r="F1963" s="806" t="s">
        <v>1160</v>
      </c>
      <c r="G1963" s="891" t="s">
        <v>1118</v>
      </c>
      <c r="H1963" s="1521" t="s">
        <v>1546</v>
      </c>
      <c r="I1963" s="885"/>
      <c r="J1963" s="815">
        <v>150</v>
      </c>
      <c r="K1963" s="815"/>
      <c r="L1963" s="815"/>
      <c r="M1963" s="815"/>
      <c r="N1963" s="1" t="s">
        <v>3444</v>
      </c>
      <c r="O1963" s="12"/>
    </row>
    <row r="1964" spans="1:17" ht="26.25" customHeight="1" x14ac:dyDescent="0.2">
      <c r="A1964" s="1262"/>
      <c r="B1964" s="1427"/>
      <c r="C1964" s="1427"/>
      <c r="D1964" s="1408"/>
      <c r="E1964" s="1408"/>
      <c r="F1964" s="806" t="s">
        <v>1143</v>
      </c>
      <c r="G1964" s="891" t="s">
        <v>1111</v>
      </c>
      <c r="H1964" s="1521"/>
      <c r="I1964" s="885"/>
      <c r="J1964" s="815"/>
      <c r="K1964" s="815"/>
      <c r="L1964" s="815"/>
      <c r="M1964" s="815"/>
      <c r="N1964" s="1"/>
      <c r="O1964" s="12"/>
    </row>
    <row r="1965" spans="1:17" ht="23.25" customHeight="1" x14ac:dyDescent="0.2">
      <c r="A1965" s="1262"/>
      <c r="B1965" s="1427" t="s">
        <v>3821</v>
      </c>
      <c r="C1965" s="1427" t="s">
        <v>3822</v>
      </c>
      <c r="D1965" s="1408" t="s">
        <v>58</v>
      </c>
      <c r="E1965" s="1408" t="s">
        <v>59</v>
      </c>
      <c r="F1965" s="806" t="s">
        <v>1160</v>
      </c>
      <c r="G1965" s="891" t="s">
        <v>1118</v>
      </c>
      <c r="H1965" s="836" t="s">
        <v>2647</v>
      </c>
      <c r="I1965" s="885"/>
      <c r="J1965" s="815">
        <v>250</v>
      </c>
      <c r="K1965" s="815"/>
      <c r="L1965" s="815"/>
      <c r="M1965" s="815"/>
      <c r="N1965" s="1"/>
      <c r="O1965" s="12"/>
    </row>
    <row r="1966" spans="1:17" ht="24" customHeight="1" x14ac:dyDescent="0.2">
      <c r="A1966" s="1262"/>
      <c r="B1966" s="1427"/>
      <c r="C1966" s="1427"/>
      <c r="D1966" s="1408"/>
      <c r="E1966" s="1408"/>
      <c r="F1966" s="806" t="s">
        <v>1143</v>
      </c>
      <c r="G1966" s="891" t="s">
        <v>1111</v>
      </c>
      <c r="H1966" s="836" t="s">
        <v>3471</v>
      </c>
      <c r="I1966" s="885"/>
      <c r="J1966" s="815"/>
      <c r="K1966" s="815"/>
      <c r="L1966" s="815"/>
      <c r="M1966" s="815"/>
      <c r="N1966" s="1"/>
      <c r="O1966" s="12"/>
    </row>
    <row r="1967" spans="1:17" ht="26.25" customHeight="1" x14ac:dyDescent="0.2">
      <c r="A1967" s="1262"/>
      <c r="B1967" s="1427" t="s">
        <v>3823</v>
      </c>
      <c r="C1967" s="1427" t="s">
        <v>3824</v>
      </c>
      <c r="D1967" s="1400" t="s">
        <v>46</v>
      </c>
      <c r="E1967" s="1408" t="s">
        <v>57</v>
      </c>
      <c r="F1967" s="806" t="s">
        <v>1160</v>
      </c>
      <c r="G1967" s="891" t="s">
        <v>1118</v>
      </c>
      <c r="H1967" s="836" t="s">
        <v>1733</v>
      </c>
      <c r="I1967" s="885"/>
      <c r="J1967" s="815">
        <v>214.5</v>
      </c>
      <c r="K1967" s="815"/>
      <c r="L1967" s="815"/>
      <c r="M1967" s="815"/>
      <c r="N1967" s="1" t="s">
        <v>3444</v>
      </c>
      <c r="O1967" s="12"/>
    </row>
    <row r="1968" spans="1:17" ht="26.25" customHeight="1" x14ac:dyDescent="0.2">
      <c r="A1968" s="1262"/>
      <c r="B1968" s="1427"/>
      <c r="C1968" s="1427"/>
      <c r="D1968" s="1400"/>
      <c r="E1968" s="1408"/>
      <c r="F1968" s="806" t="s">
        <v>1143</v>
      </c>
      <c r="G1968" s="891" t="s">
        <v>1111</v>
      </c>
      <c r="H1968" s="836" t="s">
        <v>1734</v>
      </c>
      <c r="I1968" s="885"/>
      <c r="J1968" s="815"/>
      <c r="K1968" s="815"/>
      <c r="L1968" s="815"/>
      <c r="M1968" s="815"/>
      <c r="N1968" s="1"/>
      <c r="O1968" s="12"/>
    </row>
    <row r="1969" spans="1:17" ht="26.25" customHeight="1" x14ac:dyDescent="0.2">
      <c r="A1969" s="1262"/>
      <c r="B1969" s="787" t="s">
        <v>3825</v>
      </c>
      <c r="C1969" s="978" t="s">
        <v>3826</v>
      </c>
      <c r="D1969" s="884" t="s">
        <v>46</v>
      </c>
      <c r="E1969" s="884" t="s">
        <v>57</v>
      </c>
      <c r="F1969" s="806" t="s">
        <v>1233</v>
      </c>
      <c r="G1969" s="885" t="s">
        <v>1111</v>
      </c>
      <c r="H1969" s="836" t="s">
        <v>1338</v>
      </c>
      <c r="I1969" s="885"/>
      <c r="J1969" s="815"/>
      <c r="K1969" s="815"/>
      <c r="L1969" s="815"/>
      <c r="M1969" s="815"/>
      <c r="N1969" s="1"/>
      <c r="O1969" s="12"/>
    </row>
    <row r="1970" spans="1:17" ht="26.25" customHeight="1" x14ac:dyDescent="0.2">
      <c r="A1970" s="1262"/>
      <c r="B1970" s="787" t="s">
        <v>3827</v>
      </c>
      <c r="C1970" s="978" t="s">
        <v>3828</v>
      </c>
      <c r="D1970" s="786" t="s">
        <v>46</v>
      </c>
      <c r="E1970" s="884" t="s">
        <v>57</v>
      </c>
      <c r="F1970" s="806" t="s">
        <v>1233</v>
      </c>
      <c r="G1970" s="885" t="s">
        <v>1111</v>
      </c>
      <c r="H1970" s="836" t="s">
        <v>1475</v>
      </c>
      <c r="I1970" s="885"/>
      <c r="J1970" s="815"/>
      <c r="K1970" s="815"/>
      <c r="L1970" s="815"/>
      <c r="M1970" s="815"/>
      <c r="N1970" s="1"/>
      <c r="O1970" s="12"/>
    </row>
    <row r="1971" spans="1:17" ht="26.25" customHeight="1" x14ac:dyDescent="0.2">
      <c r="A1971" s="1577"/>
      <c r="B1971" s="787" t="s">
        <v>541</v>
      </c>
      <c r="C1971" s="978" t="s">
        <v>542</v>
      </c>
      <c r="D1971" s="786" t="s">
        <v>46</v>
      </c>
      <c r="E1971" s="884" t="s">
        <v>57</v>
      </c>
      <c r="F1971" s="806" t="s">
        <v>1233</v>
      </c>
      <c r="G1971" s="885" t="s">
        <v>1111</v>
      </c>
      <c r="H1971" s="836" t="s">
        <v>1546</v>
      </c>
      <c r="I1971" s="885"/>
      <c r="J1971" s="815"/>
      <c r="K1971" s="815"/>
      <c r="L1971" s="815"/>
      <c r="M1971" s="815"/>
      <c r="N1971" s="1"/>
      <c r="O1971" s="12"/>
    </row>
    <row r="1972" spans="1:17" ht="24.75" customHeight="1" x14ac:dyDescent="0.2">
      <c r="A1972" s="1656" t="s">
        <v>135</v>
      </c>
      <c r="B1972" s="1427" t="s">
        <v>261</v>
      </c>
      <c r="C1972" s="1528" t="s">
        <v>3829</v>
      </c>
      <c r="D1972" s="1400" t="s">
        <v>46</v>
      </c>
      <c r="E1972" s="1408" t="s">
        <v>57</v>
      </c>
      <c r="F1972" s="806" t="s">
        <v>1160</v>
      </c>
      <c r="G1972" s="891" t="s">
        <v>1118</v>
      </c>
      <c r="H1972" s="836" t="s">
        <v>1733</v>
      </c>
      <c r="I1972" s="885"/>
      <c r="J1972" s="815">
        <v>1470</v>
      </c>
      <c r="K1972" s="815"/>
      <c r="L1972" s="815"/>
      <c r="M1972" s="815"/>
      <c r="N1972" s="1" t="s">
        <v>3444</v>
      </c>
      <c r="O1972" s="12"/>
    </row>
    <row r="1973" spans="1:17" ht="24.75" customHeight="1" x14ac:dyDescent="0.2">
      <c r="A1973" s="1262"/>
      <c r="B1973" s="1427"/>
      <c r="C1973" s="1528"/>
      <c r="D1973" s="1400"/>
      <c r="E1973" s="1408"/>
      <c r="F1973" s="806" t="s">
        <v>1143</v>
      </c>
      <c r="G1973" s="891" t="s">
        <v>1111</v>
      </c>
      <c r="H1973" s="836" t="s">
        <v>1734</v>
      </c>
      <c r="I1973" s="885"/>
      <c r="J1973" s="815"/>
      <c r="K1973" s="815"/>
      <c r="L1973" s="815"/>
      <c r="M1973" s="815"/>
      <c r="N1973" s="1"/>
      <c r="O1973" s="12"/>
    </row>
    <row r="1974" spans="1:17" ht="63" customHeight="1" x14ac:dyDescent="0.2">
      <c r="A1974" s="1262"/>
      <c r="B1974" s="806" t="s">
        <v>3830</v>
      </c>
      <c r="C1974" s="839" t="s">
        <v>3831</v>
      </c>
      <c r="D1974" s="801" t="s">
        <v>46</v>
      </c>
      <c r="E1974" s="802" t="s">
        <v>57</v>
      </c>
      <c r="F1974" s="806" t="s">
        <v>3522</v>
      </c>
      <c r="G1974" s="885" t="s">
        <v>1257</v>
      </c>
      <c r="H1974" s="839" t="s">
        <v>3443</v>
      </c>
      <c r="I1974" s="802">
        <v>2018</v>
      </c>
      <c r="J1974" s="815"/>
      <c r="K1974" s="815"/>
      <c r="L1974" s="815"/>
      <c r="M1974" s="815"/>
      <c r="N1974" s="1"/>
      <c r="O1974" s="787" t="s">
        <v>1779</v>
      </c>
      <c r="P1974" s="228" t="s">
        <v>1265</v>
      </c>
      <c r="Q1974" s="988" t="s">
        <v>3832</v>
      </c>
    </row>
    <row r="1975" spans="1:17" ht="63" customHeight="1" x14ac:dyDescent="0.2">
      <c r="A1975" s="1577"/>
      <c r="B1975" s="787" t="s">
        <v>3833</v>
      </c>
      <c r="C1975" s="978" t="s">
        <v>3834</v>
      </c>
      <c r="D1975" s="786" t="s">
        <v>46</v>
      </c>
      <c r="E1975" s="884" t="s">
        <v>57</v>
      </c>
      <c r="F1975" s="806" t="s">
        <v>1233</v>
      </c>
      <c r="G1975" s="885" t="s">
        <v>1111</v>
      </c>
      <c r="H1975" s="839" t="s">
        <v>1546</v>
      </c>
      <c r="I1975" s="802"/>
      <c r="J1975" s="815"/>
      <c r="K1975" s="815"/>
      <c r="L1975" s="815"/>
      <c r="M1975" s="815"/>
      <c r="N1975" s="1"/>
      <c r="O1975" s="787"/>
      <c r="P1975" s="228"/>
      <c r="Q1975" s="988"/>
    </row>
    <row r="1976" spans="1:17" ht="23.25" customHeight="1" x14ac:dyDescent="0.2">
      <c r="A1976" s="1656" t="s">
        <v>136</v>
      </c>
      <c r="B1976" s="1427" t="s">
        <v>3835</v>
      </c>
      <c r="C1976" s="1427" t="s">
        <v>3836</v>
      </c>
      <c r="D1976" s="1408" t="s">
        <v>58</v>
      </c>
      <c r="E1976" s="1408" t="s">
        <v>59</v>
      </c>
      <c r="F1976" s="1427" t="s">
        <v>1233</v>
      </c>
      <c r="G1976" s="1649" t="s">
        <v>1111</v>
      </c>
      <c r="H1976" s="1655" t="s">
        <v>1546</v>
      </c>
      <c r="I1976" s="802">
        <v>2018</v>
      </c>
      <c r="J1976" s="815">
        <v>400</v>
      </c>
      <c r="K1976" s="815"/>
      <c r="L1976" s="815"/>
      <c r="M1976" s="815"/>
      <c r="N1976" s="1" t="s">
        <v>3444</v>
      </c>
      <c r="O1976" s="787" t="s">
        <v>1160</v>
      </c>
      <c r="P1976" s="242" t="s">
        <v>1118</v>
      </c>
      <c r="Q1976" s="988" t="s">
        <v>3443</v>
      </c>
    </row>
    <row r="1977" spans="1:17" ht="22.5" customHeight="1" x14ac:dyDescent="0.2">
      <c r="A1977" s="1262"/>
      <c r="B1977" s="1427"/>
      <c r="C1977" s="1427"/>
      <c r="D1977" s="1408"/>
      <c r="E1977" s="1408"/>
      <c r="F1977" s="1427"/>
      <c r="G1977" s="1649"/>
      <c r="H1977" s="1542"/>
      <c r="I1977" s="802"/>
      <c r="J1977" s="815"/>
      <c r="K1977" s="815"/>
      <c r="L1977" s="815"/>
      <c r="M1977" s="815"/>
      <c r="N1977" s="1"/>
      <c r="O1977" s="787" t="s">
        <v>1143</v>
      </c>
      <c r="P1977" s="242" t="s">
        <v>1111</v>
      </c>
      <c r="Q1977" s="988" t="s">
        <v>3453</v>
      </c>
    </row>
    <row r="1978" spans="1:17" ht="22.5" customHeight="1" x14ac:dyDescent="0.2">
      <c r="A1978" s="1262"/>
      <c r="B1978" s="1427" t="s">
        <v>314</v>
      </c>
      <c r="C1978" s="1427" t="s">
        <v>3837</v>
      </c>
      <c r="D1978" s="1408" t="s">
        <v>58</v>
      </c>
      <c r="E1978" s="1408" t="s">
        <v>59</v>
      </c>
      <c r="F1978" s="806" t="s">
        <v>1160</v>
      </c>
      <c r="G1978" s="891" t="s">
        <v>1297</v>
      </c>
      <c r="H1978" s="836" t="s">
        <v>3775</v>
      </c>
      <c r="I1978" s="885"/>
      <c r="J1978" s="815"/>
      <c r="K1978" s="815"/>
      <c r="L1978" s="815"/>
      <c r="M1978" s="815"/>
      <c r="N1978" s="1"/>
      <c r="O1978" s="12"/>
    </row>
    <row r="1979" spans="1:17" ht="22.5" customHeight="1" x14ac:dyDescent="0.2">
      <c r="A1979" s="1262"/>
      <c r="B1979" s="1427"/>
      <c r="C1979" s="1427"/>
      <c r="D1979" s="1408"/>
      <c r="E1979" s="1408"/>
      <c r="F1979" s="806" t="s">
        <v>1143</v>
      </c>
      <c r="G1979" s="891" t="s">
        <v>1111</v>
      </c>
      <c r="H1979" s="836" t="s">
        <v>1734</v>
      </c>
      <c r="I1979" s="885"/>
      <c r="J1979" s="815"/>
      <c r="K1979" s="815"/>
      <c r="L1979" s="815"/>
      <c r="M1979" s="815"/>
      <c r="N1979" s="1"/>
      <c r="O1979" s="12"/>
    </row>
    <row r="1980" spans="1:17" ht="39.75" customHeight="1" x14ac:dyDescent="0.2">
      <c r="A1980" s="1262"/>
      <c r="B1980" s="806" t="s">
        <v>410</v>
      </c>
      <c r="C1980" s="839" t="s">
        <v>409</v>
      </c>
      <c r="D1980" s="802" t="s">
        <v>58</v>
      </c>
      <c r="E1980" s="802" t="s">
        <v>59</v>
      </c>
      <c r="F1980" s="806" t="s">
        <v>1233</v>
      </c>
      <c r="G1980" s="885" t="s">
        <v>1111</v>
      </c>
      <c r="H1980" s="836" t="s">
        <v>1546</v>
      </c>
      <c r="I1980" s="1014">
        <v>2018</v>
      </c>
      <c r="J1980" s="815"/>
      <c r="K1980" s="815"/>
      <c r="L1980" s="815"/>
      <c r="M1980" s="815"/>
      <c r="N1980" s="1"/>
      <c r="O1980" s="12"/>
    </row>
    <row r="1981" spans="1:17" ht="39.75" customHeight="1" x14ac:dyDescent="0.2">
      <c r="A1981" s="1262"/>
      <c r="B1981" s="787" t="s">
        <v>3838</v>
      </c>
      <c r="C1981" s="978" t="s">
        <v>3839</v>
      </c>
      <c r="D1981" s="884" t="s">
        <v>46</v>
      </c>
      <c r="E1981" s="884" t="s">
        <v>57</v>
      </c>
      <c r="F1981" s="806" t="s">
        <v>1233</v>
      </c>
      <c r="G1981" s="885" t="s">
        <v>1111</v>
      </c>
      <c r="H1981" s="836" t="s">
        <v>1338</v>
      </c>
      <c r="I1981" s="1014"/>
      <c r="J1981" s="815"/>
      <c r="K1981" s="815"/>
      <c r="L1981" s="815"/>
      <c r="M1981" s="815"/>
      <c r="N1981" s="1"/>
      <c r="O1981" s="12"/>
    </row>
    <row r="1982" spans="1:17" ht="39.75" customHeight="1" x14ac:dyDescent="0.2">
      <c r="A1982" s="1577"/>
      <c r="B1982" s="787" t="s">
        <v>519</v>
      </c>
      <c r="C1982" s="978" t="s">
        <v>3840</v>
      </c>
      <c r="D1982" s="884" t="s">
        <v>46</v>
      </c>
      <c r="E1982" s="884" t="s">
        <v>57</v>
      </c>
      <c r="F1982" s="806" t="s">
        <v>1233</v>
      </c>
      <c r="G1982" s="885" t="s">
        <v>1111</v>
      </c>
      <c r="H1982" s="836" t="s">
        <v>1546</v>
      </c>
      <c r="I1982" s="1014"/>
      <c r="J1982" s="815"/>
      <c r="K1982" s="815"/>
      <c r="L1982" s="815"/>
      <c r="M1982" s="815"/>
      <c r="N1982" s="1"/>
      <c r="O1982" s="12"/>
    </row>
    <row r="1983" spans="1:17" ht="26.25" customHeight="1" x14ac:dyDescent="0.2">
      <c r="A1983" s="1656" t="s">
        <v>137</v>
      </c>
      <c r="B1983" s="1427" t="s">
        <v>262</v>
      </c>
      <c r="C1983" s="1427" t="s">
        <v>411</v>
      </c>
      <c r="D1983" s="1408" t="s">
        <v>58</v>
      </c>
      <c r="E1983" s="1408" t="s">
        <v>59</v>
      </c>
      <c r="F1983" s="1427" t="s">
        <v>1233</v>
      </c>
      <c r="G1983" s="1649" t="s">
        <v>1111</v>
      </c>
      <c r="H1983" s="1655" t="s">
        <v>3728</v>
      </c>
      <c r="I1983" s="1014">
        <v>2018</v>
      </c>
      <c r="J1983" s="815">
        <v>470</v>
      </c>
      <c r="K1983" s="815"/>
      <c r="L1983" s="815"/>
      <c r="M1983" s="815"/>
      <c r="N1983" s="1" t="s">
        <v>3444</v>
      </c>
      <c r="O1983" s="857" t="s">
        <v>1160</v>
      </c>
      <c r="P1983" s="215" t="s">
        <v>1118</v>
      </c>
      <c r="Q1983" s="988" t="s">
        <v>3443</v>
      </c>
    </row>
    <row r="1984" spans="1:17" ht="26.25" customHeight="1" x14ac:dyDescent="0.2">
      <c r="A1984" s="1262"/>
      <c r="B1984" s="1427"/>
      <c r="C1984" s="1427"/>
      <c r="D1984" s="1408"/>
      <c r="E1984" s="1408"/>
      <c r="F1984" s="1427"/>
      <c r="G1984" s="1649"/>
      <c r="H1984" s="1542"/>
      <c r="I1984" s="1014"/>
      <c r="J1984" s="815"/>
      <c r="K1984" s="815"/>
      <c r="L1984" s="815"/>
      <c r="M1984" s="815"/>
      <c r="N1984" s="1"/>
      <c r="O1984" s="979" t="s">
        <v>1143</v>
      </c>
      <c r="P1984" s="215" t="s">
        <v>1111</v>
      </c>
      <c r="Q1984" s="988" t="s">
        <v>1734</v>
      </c>
    </row>
    <row r="1985" spans="1:17" ht="26.25" customHeight="1" x14ac:dyDescent="0.2">
      <c r="A1985" s="1262"/>
      <c r="B1985" s="1427" t="s">
        <v>263</v>
      </c>
      <c r="C1985" s="1427" t="s">
        <v>62</v>
      </c>
      <c r="D1985" s="1408" t="s">
        <v>58</v>
      </c>
      <c r="E1985" s="1408" t="s">
        <v>59</v>
      </c>
      <c r="F1985" s="806" t="s">
        <v>1160</v>
      </c>
      <c r="G1985" s="891" t="s">
        <v>1118</v>
      </c>
      <c r="H1985" s="836" t="s">
        <v>2647</v>
      </c>
      <c r="I1985" s="885"/>
      <c r="J1985" s="815">
        <v>65</v>
      </c>
      <c r="K1985" s="815"/>
      <c r="L1985" s="815"/>
      <c r="M1985" s="815"/>
      <c r="N1985" s="1" t="s">
        <v>3444</v>
      </c>
      <c r="O1985" s="12"/>
    </row>
    <row r="1986" spans="1:17" ht="26.25" customHeight="1" x14ac:dyDescent="0.2">
      <c r="A1986" s="1262"/>
      <c r="B1986" s="1427"/>
      <c r="C1986" s="1427"/>
      <c r="D1986" s="1408"/>
      <c r="E1986" s="1408"/>
      <c r="F1986" s="806" t="s">
        <v>1143</v>
      </c>
      <c r="G1986" s="891" t="s">
        <v>1111</v>
      </c>
      <c r="H1986" s="836" t="s">
        <v>1734</v>
      </c>
      <c r="I1986" s="885"/>
      <c r="J1986" s="815"/>
      <c r="K1986" s="815"/>
      <c r="L1986" s="815"/>
      <c r="M1986" s="815"/>
      <c r="N1986" s="1"/>
      <c r="O1986" s="12"/>
    </row>
    <row r="1987" spans="1:17" ht="60.75" customHeight="1" x14ac:dyDescent="0.2">
      <c r="A1987" s="1262"/>
      <c r="B1987" s="806" t="s">
        <v>3841</v>
      </c>
      <c r="C1987" s="839" t="s">
        <v>3842</v>
      </c>
      <c r="D1987" s="802" t="s">
        <v>28</v>
      </c>
      <c r="E1987" s="802" t="s">
        <v>59</v>
      </c>
      <c r="F1987" s="806" t="s">
        <v>3843</v>
      </c>
      <c r="G1987" s="891" t="s">
        <v>1111</v>
      </c>
      <c r="H1987" s="806" t="s">
        <v>3844</v>
      </c>
      <c r="I1987" s="802"/>
      <c r="J1987" s="815"/>
      <c r="K1987" s="815"/>
      <c r="L1987" s="815"/>
      <c r="M1987" s="815"/>
      <c r="N1987" s="1"/>
      <c r="O1987" s="12"/>
    </row>
    <row r="1988" spans="1:17" ht="26.25" customHeight="1" x14ac:dyDescent="0.2">
      <c r="A1988" s="1262"/>
      <c r="B1988" s="806" t="s">
        <v>412</v>
      </c>
      <c r="C1988" s="839" t="s">
        <v>3845</v>
      </c>
      <c r="D1988" s="802" t="s">
        <v>58</v>
      </c>
      <c r="E1988" s="802" t="s">
        <v>59</v>
      </c>
      <c r="F1988" s="806" t="s">
        <v>1233</v>
      </c>
      <c r="G1988" s="885" t="s">
        <v>1111</v>
      </c>
      <c r="H1988" s="806" t="s">
        <v>3443</v>
      </c>
      <c r="I1988" s="802">
        <v>2018</v>
      </c>
      <c r="J1988" s="815"/>
      <c r="K1988" s="815"/>
      <c r="L1988" s="815"/>
      <c r="M1988" s="815"/>
      <c r="N1988" s="1"/>
      <c r="O1988" s="12"/>
    </row>
    <row r="1989" spans="1:17" ht="26.25" customHeight="1" x14ac:dyDescent="0.2">
      <c r="A1989" s="1262"/>
      <c r="B1989" s="806" t="s">
        <v>3846</v>
      </c>
      <c r="C1989" s="839" t="s">
        <v>3847</v>
      </c>
      <c r="D1989" s="802" t="s">
        <v>58</v>
      </c>
      <c r="E1989" s="802" t="s">
        <v>59</v>
      </c>
      <c r="F1989" s="806" t="s">
        <v>3522</v>
      </c>
      <c r="G1989" s="885" t="s">
        <v>1257</v>
      </c>
      <c r="H1989" s="806" t="s">
        <v>2094</v>
      </c>
      <c r="I1989" s="802">
        <v>2018</v>
      </c>
      <c r="J1989" s="815"/>
      <c r="K1989" s="815"/>
      <c r="L1989" s="815"/>
      <c r="M1989" s="815"/>
      <c r="N1989" s="1"/>
      <c r="O1989" s="12"/>
    </row>
    <row r="1990" spans="1:17" ht="26.25" customHeight="1" x14ac:dyDescent="0.2">
      <c r="A1990" s="1262"/>
      <c r="B1990" s="787" t="s">
        <v>3848</v>
      </c>
      <c r="C1990" s="978" t="s">
        <v>3849</v>
      </c>
      <c r="D1990" s="884" t="s">
        <v>46</v>
      </c>
      <c r="E1990" s="884" t="s">
        <v>57</v>
      </c>
      <c r="F1990" s="806" t="s">
        <v>1233</v>
      </c>
      <c r="G1990" s="885" t="s">
        <v>1111</v>
      </c>
      <c r="H1990" s="806" t="s">
        <v>1338</v>
      </c>
      <c r="I1990" s="802"/>
      <c r="J1990" s="815"/>
      <c r="K1990" s="815"/>
      <c r="L1990" s="815"/>
      <c r="M1990" s="815"/>
      <c r="N1990" s="1"/>
      <c r="O1990" s="12"/>
    </row>
    <row r="1991" spans="1:17" ht="26.25" customHeight="1" x14ac:dyDescent="0.2">
      <c r="A1991" s="1577"/>
      <c r="B1991" s="787" t="s">
        <v>3850</v>
      </c>
      <c r="C1991" s="978" t="s">
        <v>3851</v>
      </c>
      <c r="D1991" s="786" t="s">
        <v>28</v>
      </c>
      <c r="E1991" s="884" t="s">
        <v>57</v>
      </c>
      <c r="F1991" s="806" t="s">
        <v>1166</v>
      </c>
      <c r="G1991" s="891" t="s">
        <v>1111</v>
      </c>
      <c r="H1991" s="806" t="s">
        <v>3852</v>
      </c>
      <c r="I1991" s="802"/>
      <c r="J1991" s="815"/>
      <c r="K1991" s="815"/>
      <c r="L1991" s="815"/>
      <c r="M1991" s="815"/>
      <c r="N1991" s="1"/>
      <c r="O1991" s="12"/>
    </row>
    <row r="1992" spans="1:17" ht="24.75" customHeight="1" x14ac:dyDescent="0.2">
      <c r="A1992" s="1656" t="s">
        <v>138</v>
      </c>
      <c r="B1992" s="1427" t="s">
        <v>264</v>
      </c>
      <c r="C1992" s="1427" t="s">
        <v>413</v>
      </c>
      <c r="D1992" s="1400" t="s">
        <v>46</v>
      </c>
      <c r="E1992" s="1408" t="s">
        <v>57</v>
      </c>
      <c r="F1992" s="1427" t="s">
        <v>1233</v>
      </c>
      <c r="G1992" s="1649" t="s">
        <v>1111</v>
      </c>
      <c r="H1992" s="1655" t="s">
        <v>1506</v>
      </c>
      <c r="I1992" s="802">
        <v>2018</v>
      </c>
      <c r="J1992" s="815">
        <v>500</v>
      </c>
      <c r="K1992" s="815">
        <v>600</v>
      </c>
      <c r="L1992" s="815"/>
      <c r="M1992" s="815"/>
      <c r="N1992" s="1" t="s">
        <v>3444</v>
      </c>
      <c r="O1992" s="806" t="s">
        <v>1160</v>
      </c>
      <c r="P1992" s="215" t="s">
        <v>1118</v>
      </c>
      <c r="Q1992" s="985" t="s">
        <v>1338</v>
      </c>
    </row>
    <row r="1993" spans="1:17" ht="27" customHeight="1" x14ac:dyDescent="0.2">
      <c r="A1993" s="1262"/>
      <c r="B1993" s="1427"/>
      <c r="C1993" s="1427"/>
      <c r="D1993" s="1400"/>
      <c r="E1993" s="1408"/>
      <c r="F1993" s="1427"/>
      <c r="G1993" s="1649"/>
      <c r="H1993" s="1542"/>
      <c r="I1993" s="802"/>
      <c r="J1993" s="815"/>
      <c r="K1993" s="815"/>
      <c r="L1993" s="815"/>
      <c r="M1993" s="815"/>
      <c r="N1993" s="1"/>
      <c r="O1993" s="806" t="s">
        <v>1143</v>
      </c>
      <c r="P1993" s="215" t="s">
        <v>1111</v>
      </c>
      <c r="Q1993" s="988" t="s">
        <v>3800</v>
      </c>
    </row>
    <row r="1994" spans="1:17" ht="26.25" customHeight="1" x14ac:dyDescent="0.2">
      <c r="A1994" s="1262"/>
      <c r="B1994" s="1427" t="s">
        <v>3853</v>
      </c>
      <c r="C1994" s="1427" t="s">
        <v>3854</v>
      </c>
      <c r="D1994" s="1400" t="s">
        <v>46</v>
      </c>
      <c r="E1994" s="1408" t="s">
        <v>57</v>
      </c>
      <c r="F1994" s="806" t="s">
        <v>1160</v>
      </c>
      <c r="G1994" s="891" t="s">
        <v>1118</v>
      </c>
      <c r="H1994" s="836" t="s">
        <v>2647</v>
      </c>
      <c r="I1994" s="885"/>
      <c r="J1994" s="815">
        <v>100</v>
      </c>
      <c r="K1994" s="815"/>
      <c r="L1994" s="815"/>
      <c r="M1994" s="815"/>
      <c r="N1994" s="1" t="s">
        <v>3444</v>
      </c>
      <c r="O1994" s="12"/>
    </row>
    <row r="1995" spans="1:17" ht="26.25" customHeight="1" x14ac:dyDescent="0.2">
      <c r="A1995" s="1262"/>
      <c r="B1995" s="1427"/>
      <c r="C1995" s="1427"/>
      <c r="D1995" s="1400"/>
      <c r="E1995" s="1408"/>
      <c r="F1995" s="806" t="s">
        <v>1143</v>
      </c>
      <c r="G1995" s="891" t="s">
        <v>1111</v>
      </c>
      <c r="H1995" s="836" t="s">
        <v>1734</v>
      </c>
      <c r="I1995" s="885"/>
      <c r="J1995" s="815"/>
      <c r="K1995" s="815"/>
      <c r="L1995" s="815"/>
      <c r="M1995" s="815"/>
      <c r="N1995" s="1"/>
      <c r="O1995" s="12"/>
    </row>
    <row r="1996" spans="1:17" ht="26.25" customHeight="1" x14ac:dyDescent="0.2">
      <c r="A1996" s="1262"/>
      <c r="B1996" s="1427" t="s">
        <v>3855</v>
      </c>
      <c r="C1996" s="1427" t="s">
        <v>3856</v>
      </c>
      <c r="D1996" s="1400" t="s">
        <v>46</v>
      </c>
      <c r="E1996" s="1408" t="s">
        <v>57</v>
      </c>
      <c r="F1996" s="1427" t="s">
        <v>1233</v>
      </c>
      <c r="G1996" s="1649" t="s">
        <v>1111</v>
      </c>
      <c r="H1996" s="1655" t="s">
        <v>1546</v>
      </c>
      <c r="I1996" s="802">
        <v>2018</v>
      </c>
      <c r="J1996" s="815">
        <v>50</v>
      </c>
      <c r="K1996" s="815"/>
      <c r="L1996" s="815"/>
      <c r="M1996" s="815"/>
      <c r="N1996" s="1" t="s">
        <v>3444</v>
      </c>
      <c r="O1996" s="806" t="s">
        <v>1160</v>
      </c>
      <c r="P1996" s="215" t="s">
        <v>1118</v>
      </c>
      <c r="Q1996" s="988" t="s">
        <v>1338</v>
      </c>
    </row>
    <row r="1997" spans="1:17" ht="26.25" customHeight="1" x14ac:dyDescent="0.2">
      <c r="A1997" s="1262"/>
      <c r="B1997" s="1427"/>
      <c r="C1997" s="1427"/>
      <c r="D1997" s="1400"/>
      <c r="E1997" s="1408"/>
      <c r="F1997" s="1427"/>
      <c r="G1997" s="1649"/>
      <c r="H1997" s="1542"/>
      <c r="I1997" s="802"/>
      <c r="J1997" s="815"/>
      <c r="K1997" s="815"/>
      <c r="L1997" s="815"/>
      <c r="M1997" s="815"/>
      <c r="N1997" s="1"/>
      <c r="O1997" s="806" t="s">
        <v>1143</v>
      </c>
      <c r="P1997" s="215" t="s">
        <v>1111</v>
      </c>
      <c r="Q1997" s="988" t="s">
        <v>3453</v>
      </c>
    </row>
    <row r="1998" spans="1:17" ht="26.25" customHeight="1" x14ac:dyDescent="0.2">
      <c r="A1998" s="1262"/>
      <c r="B1998" s="787" t="s">
        <v>3857</v>
      </c>
      <c r="C1998" s="978" t="s">
        <v>3858</v>
      </c>
      <c r="D1998" s="786" t="s">
        <v>46</v>
      </c>
      <c r="E1998" s="884" t="s">
        <v>57</v>
      </c>
      <c r="F1998" s="806" t="s">
        <v>1233</v>
      </c>
      <c r="G1998" s="885" t="s">
        <v>1111</v>
      </c>
      <c r="H1998" s="839" t="s">
        <v>1338</v>
      </c>
      <c r="I1998" s="802"/>
      <c r="J1998" s="815"/>
      <c r="K1998" s="815"/>
      <c r="L1998" s="815"/>
      <c r="M1998" s="815"/>
      <c r="N1998" s="1"/>
      <c r="O1998" s="830"/>
      <c r="P1998" s="228"/>
      <c r="Q1998" s="229"/>
    </row>
    <row r="1999" spans="1:17" ht="26.25" customHeight="1" x14ac:dyDescent="0.2">
      <c r="A1999" s="1577"/>
      <c r="B1999" s="787" t="s">
        <v>3859</v>
      </c>
      <c r="C1999" s="978" t="s">
        <v>3860</v>
      </c>
      <c r="D1999" s="786" t="s">
        <v>46</v>
      </c>
      <c r="E1999" s="884" t="s">
        <v>57</v>
      </c>
      <c r="F1999" s="806" t="s">
        <v>1233</v>
      </c>
      <c r="G1999" s="885" t="s">
        <v>1111</v>
      </c>
      <c r="H1999" s="839" t="s">
        <v>1506</v>
      </c>
      <c r="I1999" s="802"/>
      <c r="J1999" s="815"/>
      <c r="K1999" s="815"/>
      <c r="L1999" s="815"/>
      <c r="M1999" s="815"/>
      <c r="N1999" s="1"/>
      <c r="O1999" s="830"/>
      <c r="P1999" s="228"/>
      <c r="Q1999" s="229"/>
    </row>
    <row r="2000" spans="1:17" ht="27.75" customHeight="1" x14ac:dyDescent="0.2">
      <c r="A2000" s="1656" t="s">
        <v>139</v>
      </c>
      <c r="B2000" s="1427" t="s">
        <v>3861</v>
      </c>
      <c r="C2000" s="1528" t="s">
        <v>3862</v>
      </c>
      <c r="D2000" s="1400" t="s">
        <v>46</v>
      </c>
      <c r="E2000" s="1408" t="s">
        <v>57</v>
      </c>
      <c r="F2000" s="806" t="s">
        <v>1160</v>
      </c>
      <c r="G2000" s="891" t="s">
        <v>1118</v>
      </c>
      <c r="H2000" s="836" t="s">
        <v>2647</v>
      </c>
      <c r="I2000" s="885"/>
      <c r="J2000" s="815">
        <v>500</v>
      </c>
      <c r="K2000" s="815"/>
      <c r="L2000" s="815"/>
      <c r="M2000" s="815"/>
      <c r="N2000" s="1" t="s">
        <v>3444</v>
      </c>
      <c r="O2000" s="12"/>
    </row>
    <row r="2001" spans="1:17" ht="27.75" customHeight="1" x14ac:dyDescent="0.2">
      <c r="A2001" s="1262"/>
      <c r="B2001" s="1427"/>
      <c r="C2001" s="1528"/>
      <c r="D2001" s="1400"/>
      <c r="E2001" s="1408"/>
      <c r="F2001" s="806" t="s">
        <v>1143</v>
      </c>
      <c r="G2001" s="891" t="s">
        <v>1111</v>
      </c>
      <c r="H2001" s="836" t="s">
        <v>1734</v>
      </c>
      <c r="I2001" s="885"/>
      <c r="J2001" s="815"/>
      <c r="K2001" s="815"/>
      <c r="L2001" s="815"/>
      <c r="M2001" s="815"/>
      <c r="N2001" s="1"/>
      <c r="O2001" s="12"/>
    </row>
    <row r="2002" spans="1:17" ht="27.75" customHeight="1" x14ac:dyDescent="0.2">
      <c r="A2002" s="1262"/>
      <c r="B2002" s="1427" t="s">
        <v>3863</v>
      </c>
      <c r="C2002" s="1427" t="s">
        <v>3864</v>
      </c>
      <c r="D2002" s="1400" t="s">
        <v>46</v>
      </c>
      <c r="E2002" s="1408" t="s">
        <v>57</v>
      </c>
      <c r="F2002" s="806" t="s">
        <v>1160</v>
      </c>
      <c r="G2002" s="891" t="s">
        <v>1118</v>
      </c>
      <c r="H2002" s="836" t="s">
        <v>1733</v>
      </c>
      <c r="I2002" s="885"/>
      <c r="J2002" s="815">
        <f>750-50</f>
        <v>700</v>
      </c>
      <c r="K2002" s="815"/>
      <c r="L2002" s="815"/>
      <c r="M2002" s="815"/>
      <c r="N2002" s="1" t="s">
        <v>3444</v>
      </c>
      <c r="O2002" s="12"/>
    </row>
    <row r="2003" spans="1:17" ht="27.75" customHeight="1" x14ac:dyDescent="0.2">
      <c r="A2003" s="1262"/>
      <c r="B2003" s="1427"/>
      <c r="C2003" s="1427"/>
      <c r="D2003" s="1400"/>
      <c r="E2003" s="1408"/>
      <c r="F2003" s="806" t="s">
        <v>1143</v>
      </c>
      <c r="G2003" s="891" t="s">
        <v>1111</v>
      </c>
      <c r="H2003" s="836" t="s">
        <v>1734</v>
      </c>
      <c r="I2003" s="885"/>
      <c r="J2003" s="815"/>
      <c r="K2003" s="815"/>
      <c r="L2003" s="815"/>
      <c r="M2003" s="815"/>
      <c r="N2003" s="1"/>
      <c r="O2003" s="12"/>
    </row>
    <row r="2004" spans="1:17" ht="27.75" customHeight="1" x14ac:dyDescent="0.2">
      <c r="A2004" s="1262"/>
      <c r="B2004" s="806" t="s">
        <v>3865</v>
      </c>
      <c r="C2004" s="839" t="s">
        <v>3866</v>
      </c>
      <c r="D2004" s="801" t="s">
        <v>46</v>
      </c>
      <c r="E2004" s="802" t="s">
        <v>57</v>
      </c>
      <c r="F2004" s="806" t="s">
        <v>1233</v>
      </c>
      <c r="G2004" s="891" t="s">
        <v>1111</v>
      </c>
      <c r="H2004" s="836" t="s">
        <v>1541</v>
      </c>
      <c r="I2004" s="885"/>
      <c r="J2004" s="815">
        <v>35.9</v>
      </c>
      <c r="K2004" s="815"/>
      <c r="L2004" s="815"/>
      <c r="M2004" s="815"/>
      <c r="N2004" s="1" t="s">
        <v>3444</v>
      </c>
      <c r="O2004" s="12"/>
    </row>
    <row r="2005" spans="1:17" ht="27.75" customHeight="1" x14ac:dyDescent="0.2">
      <c r="A2005" s="1262"/>
      <c r="B2005" s="787" t="s">
        <v>3867</v>
      </c>
      <c r="C2005" s="978" t="s">
        <v>3868</v>
      </c>
      <c r="D2005" s="786" t="s">
        <v>28</v>
      </c>
      <c r="E2005" s="884" t="s">
        <v>59</v>
      </c>
      <c r="F2005" s="806" t="s">
        <v>1233</v>
      </c>
      <c r="G2005" s="885" t="s">
        <v>1111</v>
      </c>
      <c r="H2005" s="836" t="s">
        <v>1546</v>
      </c>
      <c r="I2005" s="885"/>
      <c r="J2005" s="815"/>
      <c r="K2005" s="815"/>
      <c r="L2005" s="815"/>
      <c r="M2005" s="815"/>
      <c r="N2005" s="1"/>
      <c r="O2005" s="12"/>
    </row>
    <row r="2006" spans="1:17" ht="27.75" customHeight="1" x14ac:dyDescent="0.2">
      <c r="A2006" s="1577"/>
      <c r="B2006" s="787" t="s">
        <v>3869</v>
      </c>
      <c r="C2006" s="978" t="s">
        <v>3870</v>
      </c>
      <c r="D2006" s="786" t="s">
        <v>46</v>
      </c>
      <c r="E2006" s="884" t="s">
        <v>57</v>
      </c>
      <c r="F2006" s="806" t="s">
        <v>1233</v>
      </c>
      <c r="G2006" s="885" t="s">
        <v>1111</v>
      </c>
      <c r="H2006" s="836" t="s">
        <v>1475</v>
      </c>
      <c r="I2006" s="885"/>
      <c r="J2006" s="815"/>
      <c r="K2006" s="815"/>
      <c r="L2006" s="815"/>
      <c r="M2006" s="815"/>
      <c r="N2006" s="1"/>
      <c r="O2006" s="12"/>
    </row>
    <row r="2007" spans="1:17" ht="21.75" customHeight="1" x14ac:dyDescent="0.2">
      <c r="A2007" s="1656" t="s">
        <v>140</v>
      </c>
      <c r="B2007" s="1427" t="s">
        <v>265</v>
      </c>
      <c r="C2007" s="1427" t="s">
        <v>3871</v>
      </c>
      <c r="D2007" s="1408" t="s">
        <v>58</v>
      </c>
      <c r="E2007" s="1408" t="s">
        <v>59</v>
      </c>
      <c r="F2007" s="1427" t="s">
        <v>1233</v>
      </c>
      <c r="G2007" s="1649" t="s">
        <v>1111</v>
      </c>
      <c r="H2007" s="1655" t="s">
        <v>1546</v>
      </c>
      <c r="I2007" s="802">
        <v>2018</v>
      </c>
      <c r="J2007" s="815">
        <v>550</v>
      </c>
      <c r="K2007" s="815"/>
      <c r="L2007" s="815"/>
      <c r="M2007" s="815"/>
      <c r="N2007" s="1" t="s">
        <v>3444</v>
      </c>
      <c r="O2007" s="787" t="s">
        <v>1160</v>
      </c>
      <c r="P2007" s="240" t="s">
        <v>1118</v>
      </c>
      <c r="Q2007" s="243" t="s">
        <v>3443</v>
      </c>
    </row>
    <row r="2008" spans="1:17" ht="21.75" customHeight="1" x14ac:dyDescent="0.2">
      <c r="A2008" s="1262"/>
      <c r="B2008" s="1427"/>
      <c r="C2008" s="1427"/>
      <c r="D2008" s="1408"/>
      <c r="E2008" s="1408"/>
      <c r="F2008" s="1427"/>
      <c r="G2008" s="1649"/>
      <c r="H2008" s="1542"/>
      <c r="I2008" s="802"/>
      <c r="J2008" s="815"/>
      <c r="K2008" s="815"/>
      <c r="L2008" s="815"/>
      <c r="M2008" s="815"/>
      <c r="N2008" s="1"/>
      <c r="O2008" s="780" t="s">
        <v>1143</v>
      </c>
      <c r="P2008" s="240" t="s">
        <v>1111</v>
      </c>
      <c r="Q2008" s="244" t="s">
        <v>3453</v>
      </c>
    </row>
    <row r="2009" spans="1:17" ht="28.5" customHeight="1" x14ac:dyDescent="0.2">
      <c r="A2009" s="1262"/>
      <c r="B2009" s="1427" t="s">
        <v>3872</v>
      </c>
      <c r="C2009" s="1427" t="s">
        <v>3873</v>
      </c>
      <c r="D2009" s="1400" t="s">
        <v>46</v>
      </c>
      <c r="E2009" s="1408" t="s">
        <v>57</v>
      </c>
      <c r="F2009" s="806" t="s">
        <v>1160</v>
      </c>
      <c r="G2009" s="891" t="s">
        <v>1118</v>
      </c>
      <c r="H2009" s="836" t="s">
        <v>1733</v>
      </c>
      <c r="I2009" s="885"/>
      <c r="J2009" s="155">
        <v>650</v>
      </c>
      <c r="K2009" s="815"/>
      <c r="L2009" s="815"/>
      <c r="M2009" s="815"/>
      <c r="N2009" s="1" t="s">
        <v>3444</v>
      </c>
      <c r="O2009" s="12"/>
    </row>
    <row r="2010" spans="1:17" ht="28.5" customHeight="1" x14ac:dyDescent="0.2">
      <c r="A2010" s="1262"/>
      <c r="B2010" s="1427"/>
      <c r="C2010" s="1427"/>
      <c r="D2010" s="1400"/>
      <c r="E2010" s="1408"/>
      <c r="F2010" s="806" t="s">
        <v>1143</v>
      </c>
      <c r="G2010" s="891" t="s">
        <v>1111</v>
      </c>
      <c r="H2010" s="836" t="s">
        <v>1734</v>
      </c>
      <c r="I2010" s="885"/>
      <c r="J2010" s="155"/>
      <c r="K2010" s="815"/>
      <c r="L2010" s="815"/>
      <c r="M2010" s="815"/>
      <c r="N2010" s="1"/>
      <c r="O2010" s="12"/>
    </row>
    <row r="2011" spans="1:17" ht="28.5" customHeight="1" x14ac:dyDescent="0.2">
      <c r="A2011" s="1262"/>
      <c r="B2011" s="787" t="s">
        <v>3874</v>
      </c>
      <c r="C2011" s="978" t="s">
        <v>3875</v>
      </c>
      <c r="D2011" s="786" t="s">
        <v>46</v>
      </c>
      <c r="E2011" s="884" t="s">
        <v>57</v>
      </c>
      <c r="F2011" s="806" t="s">
        <v>1233</v>
      </c>
      <c r="G2011" s="885" t="s">
        <v>1111</v>
      </c>
      <c r="H2011" s="836" t="s">
        <v>1541</v>
      </c>
      <c r="I2011" s="885"/>
      <c r="J2011" s="155"/>
      <c r="K2011" s="815"/>
      <c r="L2011" s="815"/>
      <c r="M2011" s="815"/>
      <c r="N2011" s="1"/>
      <c r="O2011" s="12"/>
    </row>
    <row r="2012" spans="1:17" ht="28.5" customHeight="1" x14ac:dyDescent="0.2">
      <c r="A2012" s="1262"/>
      <c r="B2012" s="787" t="s">
        <v>3876</v>
      </c>
      <c r="C2012" s="978" t="s">
        <v>3877</v>
      </c>
      <c r="D2012" s="786" t="s">
        <v>46</v>
      </c>
      <c r="E2012" s="884" t="s">
        <v>57</v>
      </c>
      <c r="F2012" s="806" t="s">
        <v>1233</v>
      </c>
      <c r="G2012" s="885" t="s">
        <v>1111</v>
      </c>
      <c r="H2012" s="836" t="s">
        <v>1475</v>
      </c>
      <c r="I2012" s="885"/>
      <c r="J2012" s="155"/>
      <c r="K2012" s="815"/>
      <c r="L2012" s="815"/>
      <c r="M2012" s="815"/>
      <c r="N2012" s="1"/>
      <c r="O2012" s="12"/>
    </row>
    <row r="2013" spans="1:17" ht="28.5" customHeight="1" x14ac:dyDescent="0.2">
      <c r="A2013" s="1577"/>
      <c r="B2013" s="787" t="s">
        <v>3878</v>
      </c>
      <c r="C2013" s="978" t="s">
        <v>3879</v>
      </c>
      <c r="D2013" s="786" t="s">
        <v>46</v>
      </c>
      <c r="E2013" s="884" t="s">
        <v>57</v>
      </c>
      <c r="F2013" s="806" t="s">
        <v>1233</v>
      </c>
      <c r="G2013" s="885" t="s">
        <v>1111</v>
      </c>
      <c r="H2013" s="836" t="s">
        <v>1338</v>
      </c>
      <c r="I2013" s="885"/>
      <c r="J2013" s="155"/>
      <c r="K2013" s="815"/>
      <c r="L2013" s="815"/>
      <c r="M2013" s="815"/>
      <c r="N2013" s="1"/>
      <c r="O2013" s="12"/>
    </row>
    <row r="2014" spans="1:17" ht="26.25" customHeight="1" x14ac:dyDescent="0.2">
      <c r="A2014" s="1656" t="s">
        <v>3880</v>
      </c>
      <c r="B2014" s="1427" t="s">
        <v>3881</v>
      </c>
      <c r="C2014" s="1427" t="s">
        <v>3882</v>
      </c>
      <c r="D2014" s="1400" t="s">
        <v>46</v>
      </c>
      <c r="E2014" s="1408" t="s">
        <v>57</v>
      </c>
      <c r="F2014" s="806" t="s">
        <v>1160</v>
      </c>
      <c r="G2014" s="891" t="s">
        <v>1118</v>
      </c>
      <c r="H2014" s="836" t="s">
        <v>2647</v>
      </c>
      <c r="I2014" s="885"/>
      <c r="J2014" s="815">
        <v>400</v>
      </c>
      <c r="K2014" s="815"/>
      <c r="L2014" s="815"/>
      <c r="M2014" s="815"/>
      <c r="N2014" s="1" t="s">
        <v>3444</v>
      </c>
      <c r="O2014" s="12"/>
    </row>
    <row r="2015" spans="1:17" ht="25.5" customHeight="1" x14ac:dyDescent="0.2">
      <c r="A2015" s="1262"/>
      <c r="B2015" s="1427"/>
      <c r="C2015" s="1427"/>
      <c r="D2015" s="1400"/>
      <c r="E2015" s="1408"/>
      <c r="F2015" s="806" t="s">
        <v>1143</v>
      </c>
      <c r="G2015" s="891" t="s">
        <v>1111</v>
      </c>
      <c r="H2015" s="836" t="s">
        <v>1734</v>
      </c>
      <c r="I2015" s="885"/>
      <c r="J2015" s="815"/>
      <c r="K2015" s="815"/>
      <c r="L2015" s="815"/>
      <c r="M2015" s="815"/>
      <c r="N2015" s="1"/>
      <c r="O2015" s="12"/>
    </row>
    <row r="2016" spans="1:17" ht="25.5" customHeight="1" x14ac:dyDescent="0.2">
      <c r="A2016" s="1577"/>
      <c r="B2016" s="787" t="s">
        <v>3883</v>
      </c>
      <c r="C2016" s="978" t="s">
        <v>3884</v>
      </c>
      <c r="D2016" s="786" t="s">
        <v>46</v>
      </c>
      <c r="E2016" s="884" t="s">
        <v>57</v>
      </c>
      <c r="F2016" s="806" t="s">
        <v>1233</v>
      </c>
      <c r="G2016" s="885" t="s">
        <v>1111</v>
      </c>
      <c r="H2016" s="836" t="s">
        <v>1475</v>
      </c>
      <c r="I2016" s="885"/>
      <c r="J2016" s="815"/>
      <c r="K2016" s="815"/>
      <c r="L2016" s="815"/>
      <c r="M2016" s="815"/>
      <c r="N2016" s="1"/>
      <c r="O2016" s="12"/>
    </row>
    <row r="2017" spans="1:17" ht="26.25" customHeight="1" x14ac:dyDescent="0.2">
      <c r="A2017" s="1656" t="s">
        <v>3885</v>
      </c>
      <c r="B2017" s="1521" t="s">
        <v>3886</v>
      </c>
      <c r="C2017" s="1427" t="s">
        <v>3887</v>
      </c>
      <c r="D2017" s="1400" t="s">
        <v>46</v>
      </c>
      <c r="E2017" s="1408" t="s">
        <v>57</v>
      </c>
      <c r="F2017" s="806" t="s">
        <v>1160</v>
      </c>
      <c r="G2017" s="891" t="s">
        <v>1118</v>
      </c>
      <c r="H2017" s="836" t="s">
        <v>2647</v>
      </c>
      <c r="I2017" s="885"/>
      <c r="J2017" s="815">
        <v>380</v>
      </c>
      <c r="K2017" s="815"/>
      <c r="L2017" s="815"/>
      <c r="M2017" s="815"/>
      <c r="N2017" s="1" t="s">
        <v>3444</v>
      </c>
      <c r="O2017" s="12"/>
    </row>
    <row r="2018" spans="1:17" ht="28.5" customHeight="1" x14ac:dyDescent="0.2">
      <c r="A2018" s="1262"/>
      <c r="B2018" s="1521"/>
      <c r="C2018" s="1427"/>
      <c r="D2018" s="1400"/>
      <c r="E2018" s="1408"/>
      <c r="F2018" s="806" t="s">
        <v>1143</v>
      </c>
      <c r="G2018" s="891" t="s">
        <v>1111</v>
      </c>
      <c r="H2018" s="836" t="s">
        <v>1734</v>
      </c>
      <c r="I2018" s="885"/>
      <c r="J2018" s="815"/>
      <c r="K2018" s="815"/>
      <c r="L2018" s="815"/>
      <c r="M2018" s="815"/>
      <c r="N2018" s="1"/>
      <c r="O2018" s="12"/>
    </row>
    <row r="2019" spans="1:17" ht="47.25" customHeight="1" x14ac:dyDescent="0.2">
      <c r="A2019" s="1262"/>
      <c r="B2019" s="836" t="s">
        <v>3888</v>
      </c>
      <c r="C2019" s="839" t="s">
        <v>3889</v>
      </c>
      <c r="D2019" s="801" t="s">
        <v>28</v>
      </c>
      <c r="E2019" s="802" t="s">
        <v>57</v>
      </c>
      <c r="F2019" s="806" t="s">
        <v>1166</v>
      </c>
      <c r="G2019" s="891" t="s">
        <v>1111</v>
      </c>
      <c r="H2019" s="806" t="s">
        <v>3528</v>
      </c>
      <c r="I2019" s="802"/>
      <c r="J2019" s="815"/>
      <c r="K2019" s="815"/>
      <c r="L2019" s="815"/>
      <c r="M2019" s="815"/>
      <c r="N2019" s="1"/>
      <c r="O2019" s="12"/>
    </row>
    <row r="2020" spans="1:17" ht="47.25" customHeight="1" x14ac:dyDescent="0.2">
      <c r="A2020" s="1262"/>
      <c r="B2020" s="988" t="s">
        <v>3890</v>
      </c>
      <c r="C2020" s="978" t="s">
        <v>3891</v>
      </c>
      <c r="D2020" s="786" t="s">
        <v>28</v>
      </c>
      <c r="E2020" s="884" t="s">
        <v>57</v>
      </c>
      <c r="F2020" s="806" t="s">
        <v>1166</v>
      </c>
      <c r="G2020" s="891" t="s">
        <v>1111</v>
      </c>
      <c r="H2020" s="806" t="s">
        <v>1475</v>
      </c>
      <c r="I2020" s="802"/>
      <c r="J2020" s="815"/>
      <c r="K2020" s="815"/>
      <c r="L2020" s="815"/>
      <c r="M2020" s="815"/>
      <c r="N2020" s="1"/>
      <c r="O2020" s="12"/>
    </row>
    <row r="2021" spans="1:17" ht="47.25" customHeight="1" x14ac:dyDescent="0.2">
      <c r="A2021" s="1577"/>
      <c r="B2021" s="988" t="s">
        <v>3892</v>
      </c>
      <c r="C2021" s="978" t="s">
        <v>3893</v>
      </c>
      <c r="D2021" s="786" t="s">
        <v>46</v>
      </c>
      <c r="E2021" s="884" t="s">
        <v>57</v>
      </c>
      <c r="F2021" s="806" t="s">
        <v>1233</v>
      </c>
      <c r="G2021" s="885" t="s">
        <v>1111</v>
      </c>
      <c r="H2021" s="806" t="s">
        <v>1475</v>
      </c>
      <c r="I2021" s="802"/>
      <c r="J2021" s="815"/>
      <c r="K2021" s="815"/>
      <c r="L2021" s="815"/>
      <c r="M2021" s="815"/>
      <c r="N2021" s="1"/>
      <c r="O2021" s="12"/>
    </row>
    <row r="2022" spans="1:17" ht="26.25" customHeight="1" x14ac:dyDescent="0.2">
      <c r="A2022" s="1656" t="s">
        <v>141</v>
      </c>
      <c r="B2022" s="1427" t="s">
        <v>266</v>
      </c>
      <c r="C2022" s="1528" t="s">
        <v>3894</v>
      </c>
      <c r="D2022" s="1400" t="s">
        <v>46</v>
      </c>
      <c r="E2022" s="1408" t="s">
        <v>57</v>
      </c>
      <c r="F2022" s="806" t="s">
        <v>1160</v>
      </c>
      <c r="G2022" s="891" t="s">
        <v>1118</v>
      </c>
      <c r="H2022" s="836" t="s">
        <v>1338</v>
      </c>
      <c r="I2022" s="885"/>
      <c r="J2022" s="155">
        <f>2000-500</f>
        <v>1500</v>
      </c>
      <c r="K2022" s="815"/>
      <c r="L2022" s="815"/>
      <c r="M2022" s="815"/>
      <c r="N2022" s="1" t="s">
        <v>3444</v>
      </c>
      <c r="O2022" s="12"/>
    </row>
    <row r="2023" spans="1:17" ht="26.25" customHeight="1" x14ac:dyDescent="0.2">
      <c r="A2023" s="1262"/>
      <c r="B2023" s="1427"/>
      <c r="C2023" s="1528"/>
      <c r="D2023" s="1400"/>
      <c r="E2023" s="1408"/>
      <c r="F2023" s="806" t="s">
        <v>1143</v>
      </c>
      <c r="G2023" s="891" t="s">
        <v>1111</v>
      </c>
      <c r="H2023" s="836" t="s">
        <v>3895</v>
      </c>
      <c r="I2023" s="885"/>
      <c r="J2023" s="155"/>
      <c r="K2023" s="815"/>
      <c r="L2023" s="815"/>
      <c r="M2023" s="815"/>
      <c r="N2023" s="1"/>
      <c r="O2023" s="12"/>
    </row>
    <row r="2024" spans="1:17" ht="26.25" customHeight="1" x14ac:dyDescent="0.2">
      <c r="A2024" s="1262"/>
      <c r="B2024" s="1427" t="s">
        <v>3896</v>
      </c>
      <c r="C2024" s="1427" t="s">
        <v>3897</v>
      </c>
      <c r="D2024" s="1400" t="s">
        <v>46</v>
      </c>
      <c r="E2024" s="1408" t="s">
        <v>57</v>
      </c>
      <c r="F2024" s="806" t="s">
        <v>1160</v>
      </c>
      <c r="G2024" s="891" t="s">
        <v>1118</v>
      </c>
      <c r="H2024" s="836" t="s">
        <v>1733</v>
      </c>
      <c r="I2024" s="885"/>
      <c r="J2024" s="155">
        <v>78.3</v>
      </c>
      <c r="K2024" s="815"/>
      <c r="L2024" s="815"/>
      <c r="M2024" s="815"/>
      <c r="N2024" s="1" t="s">
        <v>3444</v>
      </c>
      <c r="O2024" s="12"/>
    </row>
    <row r="2025" spans="1:17" ht="26.25" customHeight="1" x14ac:dyDescent="0.2">
      <c r="A2025" s="1262"/>
      <c r="B2025" s="1427"/>
      <c r="C2025" s="1427"/>
      <c r="D2025" s="1400"/>
      <c r="E2025" s="1408"/>
      <c r="F2025" s="806" t="s">
        <v>1143</v>
      </c>
      <c r="G2025" s="891" t="s">
        <v>1111</v>
      </c>
      <c r="H2025" s="836" t="s">
        <v>1734</v>
      </c>
      <c r="I2025" s="885"/>
      <c r="J2025" s="155"/>
      <c r="K2025" s="815"/>
      <c r="L2025" s="815"/>
      <c r="M2025" s="815"/>
      <c r="N2025" s="1"/>
      <c r="O2025" s="12"/>
    </row>
    <row r="2026" spans="1:17" ht="42" customHeight="1" x14ac:dyDescent="0.2">
      <c r="A2026" s="1262"/>
      <c r="B2026" s="805" t="s">
        <v>347</v>
      </c>
      <c r="C2026" s="53" t="s">
        <v>3898</v>
      </c>
      <c r="D2026" s="801" t="s">
        <v>46</v>
      </c>
      <c r="E2026" s="802" t="s">
        <v>57</v>
      </c>
      <c r="F2026" s="806" t="s">
        <v>1233</v>
      </c>
      <c r="G2026" s="885" t="s">
        <v>1111</v>
      </c>
      <c r="H2026" s="839" t="s">
        <v>1506</v>
      </c>
      <c r="I2026" s="802">
        <v>2018</v>
      </c>
      <c r="J2026" s="155"/>
      <c r="K2026" s="815"/>
      <c r="L2026" s="815"/>
      <c r="M2026" s="815"/>
      <c r="N2026" s="1"/>
      <c r="O2026" s="806" t="s">
        <v>1233</v>
      </c>
      <c r="P2026" s="891" t="s">
        <v>1111</v>
      </c>
      <c r="Q2026" s="836" t="s">
        <v>1506</v>
      </c>
    </row>
    <row r="2027" spans="1:17" ht="42" customHeight="1" x14ac:dyDescent="0.2">
      <c r="A2027" s="1262"/>
      <c r="B2027" s="805" t="s">
        <v>3899</v>
      </c>
      <c r="C2027" s="53" t="s">
        <v>3900</v>
      </c>
      <c r="D2027" s="801" t="s">
        <v>46</v>
      </c>
      <c r="E2027" s="802" t="s">
        <v>57</v>
      </c>
      <c r="F2027" s="806" t="s">
        <v>1233</v>
      </c>
      <c r="G2027" s="891" t="s">
        <v>1111</v>
      </c>
      <c r="H2027" s="836" t="s">
        <v>1506</v>
      </c>
      <c r="I2027" s="885"/>
      <c r="J2027" s="155"/>
      <c r="K2027" s="815"/>
      <c r="L2027" s="815"/>
      <c r="M2027" s="815"/>
      <c r="N2027" s="1"/>
      <c r="O2027" s="12"/>
    </row>
    <row r="2028" spans="1:17" ht="42" customHeight="1" x14ac:dyDescent="0.2">
      <c r="A2028" s="1577"/>
      <c r="B2028" s="224" t="s">
        <v>3901</v>
      </c>
      <c r="C2028" s="2" t="s">
        <v>3902</v>
      </c>
      <c r="D2028" s="786" t="s">
        <v>46</v>
      </c>
      <c r="E2028" s="884" t="s">
        <v>57</v>
      </c>
      <c r="F2028" s="806" t="s">
        <v>1233</v>
      </c>
      <c r="G2028" s="885" t="s">
        <v>1111</v>
      </c>
      <c r="H2028" s="836" t="s">
        <v>1338</v>
      </c>
      <c r="I2028" s="885"/>
      <c r="J2028" s="155"/>
      <c r="K2028" s="815"/>
      <c r="L2028" s="815"/>
      <c r="M2028" s="815"/>
      <c r="N2028" s="1"/>
      <c r="O2028" s="12"/>
    </row>
    <row r="2029" spans="1:17" ht="26.25" customHeight="1" x14ac:dyDescent="0.2">
      <c r="A2029" s="1656" t="s">
        <v>3903</v>
      </c>
      <c r="B2029" s="1427" t="s">
        <v>3904</v>
      </c>
      <c r="C2029" s="1427" t="s">
        <v>3905</v>
      </c>
      <c r="D2029" s="1400" t="s">
        <v>46</v>
      </c>
      <c r="E2029" s="1408" t="s">
        <v>57</v>
      </c>
      <c r="F2029" s="806" t="s">
        <v>1160</v>
      </c>
      <c r="G2029" s="891" t="s">
        <v>1118</v>
      </c>
      <c r="H2029" s="836" t="s">
        <v>2647</v>
      </c>
      <c r="I2029" s="885"/>
      <c r="J2029" s="155">
        <v>450</v>
      </c>
      <c r="K2029" s="815"/>
      <c r="L2029" s="815"/>
      <c r="M2029" s="815"/>
      <c r="N2029" s="1" t="s">
        <v>3444</v>
      </c>
      <c r="O2029" s="12"/>
    </row>
    <row r="2030" spans="1:17" ht="26.25" customHeight="1" x14ac:dyDescent="0.2">
      <c r="A2030" s="1262"/>
      <c r="B2030" s="1427"/>
      <c r="C2030" s="1427"/>
      <c r="D2030" s="1400"/>
      <c r="E2030" s="1408"/>
      <c r="F2030" s="806" t="s">
        <v>1143</v>
      </c>
      <c r="G2030" s="891" t="s">
        <v>1111</v>
      </c>
      <c r="H2030" s="836" t="s">
        <v>1734</v>
      </c>
      <c r="I2030" s="885"/>
      <c r="J2030" s="155"/>
      <c r="K2030" s="815"/>
      <c r="L2030" s="815"/>
      <c r="M2030" s="815"/>
      <c r="N2030" s="1"/>
      <c r="O2030" s="12"/>
    </row>
    <row r="2031" spans="1:17" ht="37.5" customHeight="1" x14ac:dyDescent="0.2">
      <c r="A2031" s="1262"/>
      <c r="B2031" s="787" t="s">
        <v>3906</v>
      </c>
      <c r="C2031" s="978" t="s">
        <v>3907</v>
      </c>
      <c r="D2031" s="884" t="s">
        <v>58</v>
      </c>
      <c r="E2031" s="884" t="s">
        <v>59</v>
      </c>
      <c r="F2031" s="806" t="s">
        <v>3380</v>
      </c>
      <c r="G2031" s="891" t="s">
        <v>1111</v>
      </c>
      <c r="H2031" s="836" t="s">
        <v>3704</v>
      </c>
      <c r="I2031" s="885"/>
      <c r="J2031" s="155"/>
      <c r="K2031" s="815"/>
      <c r="L2031" s="815"/>
      <c r="M2031" s="815"/>
      <c r="N2031" s="1"/>
      <c r="O2031" s="12"/>
    </row>
    <row r="2032" spans="1:17" ht="37.5" customHeight="1" x14ac:dyDescent="0.2">
      <c r="A2032" s="1262"/>
      <c r="B2032" s="787" t="s">
        <v>3908</v>
      </c>
      <c r="C2032" s="978" t="s">
        <v>3909</v>
      </c>
      <c r="D2032" s="884" t="s">
        <v>46</v>
      </c>
      <c r="E2032" s="884" t="s">
        <v>57</v>
      </c>
      <c r="F2032" s="806" t="s">
        <v>1233</v>
      </c>
      <c r="G2032" s="891" t="s">
        <v>1111</v>
      </c>
      <c r="H2032" s="836" t="s">
        <v>3704</v>
      </c>
      <c r="I2032" s="885"/>
      <c r="J2032" s="155"/>
      <c r="K2032" s="815"/>
      <c r="L2032" s="815"/>
      <c r="M2032" s="815"/>
      <c r="N2032" s="1"/>
      <c r="O2032" s="12"/>
    </row>
    <row r="2033" spans="1:17" ht="60.75" customHeight="1" x14ac:dyDescent="0.2">
      <c r="A2033" s="1262"/>
      <c r="B2033" s="806" t="s">
        <v>3910</v>
      </c>
      <c r="C2033" s="839" t="s">
        <v>3911</v>
      </c>
      <c r="D2033" s="801" t="s">
        <v>46</v>
      </c>
      <c r="E2033" s="802" t="s">
        <v>57</v>
      </c>
      <c r="F2033" s="806" t="s">
        <v>1233</v>
      </c>
      <c r="G2033" s="885" t="s">
        <v>1111</v>
      </c>
      <c r="H2033" s="836" t="s">
        <v>1506</v>
      </c>
      <c r="I2033" s="248">
        <v>2018</v>
      </c>
      <c r="J2033" s="155"/>
      <c r="K2033" s="815"/>
      <c r="L2033" s="815"/>
      <c r="M2033" s="815"/>
      <c r="N2033" s="1"/>
      <c r="O2033" s="12"/>
    </row>
    <row r="2034" spans="1:17" ht="60.75" customHeight="1" x14ac:dyDescent="0.2">
      <c r="A2034" s="1577"/>
      <c r="B2034" s="787" t="s">
        <v>3912</v>
      </c>
      <c r="C2034" s="978" t="s">
        <v>3913</v>
      </c>
      <c r="D2034" s="786" t="s">
        <v>46</v>
      </c>
      <c r="E2034" s="884" t="s">
        <v>57</v>
      </c>
      <c r="F2034" s="806" t="s">
        <v>1233</v>
      </c>
      <c r="G2034" s="885" t="s">
        <v>1111</v>
      </c>
      <c r="H2034" s="836" t="s">
        <v>1475</v>
      </c>
      <c r="I2034" s="248"/>
      <c r="J2034" s="155"/>
      <c r="K2034" s="815"/>
      <c r="L2034" s="815"/>
      <c r="M2034" s="815"/>
      <c r="N2034" s="1"/>
      <c r="O2034" s="12"/>
    </row>
    <row r="2035" spans="1:17" ht="26.25" customHeight="1" x14ac:dyDescent="0.2">
      <c r="A2035" s="1427" t="s">
        <v>3914</v>
      </c>
      <c r="B2035" s="1427" t="s">
        <v>3915</v>
      </c>
      <c r="C2035" s="1427" t="s">
        <v>3916</v>
      </c>
      <c r="D2035" s="1400" t="s">
        <v>46</v>
      </c>
      <c r="E2035" s="1408" t="s">
        <v>57</v>
      </c>
      <c r="F2035" s="806" t="s">
        <v>1160</v>
      </c>
      <c r="G2035" s="891" t="s">
        <v>1118</v>
      </c>
      <c r="H2035" s="836" t="s">
        <v>2647</v>
      </c>
      <c r="I2035" s="885"/>
      <c r="J2035" s="815">
        <v>350</v>
      </c>
      <c r="K2035" s="815"/>
      <c r="L2035" s="815"/>
      <c r="M2035" s="815"/>
      <c r="N2035" s="1"/>
      <c r="O2035" s="12"/>
    </row>
    <row r="2036" spans="1:17" ht="26.25" customHeight="1" x14ac:dyDescent="0.2">
      <c r="A2036" s="1427"/>
      <c r="B2036" s="1427"/>
      <c r="C2036" s="1427"/>
      <c r="D2036" s="1400"/>
      <c r="E2036" s="1408"/>
      <c r="F2036" s="806" t="s">
        <v>1143</v>
      </c>
      <c r="G2036" s="891" t="s">
        <v>1111</v>
      </c>
      <c r="H2036" s="836" t="s">
        <v>1734</v>
      </c>
      <c r="I2036" s="885"/>
      <c r="J2036" s="815"/>
      <c r="K2036" s="815"/>
      <c r="L2036" s="815"/>
      <c r="M2036" s="815"/>
      <c r="N2036" s="1"/>
      <c r="O2036" s="12"/>
    </row>
    <row r="2037" spans="1:17" ht="26.25" customHeight="1" x14ac:dyDescent="0.2">
      <c r="A2037" s="1427"/>
      <c r="B2037" s="806" t="s">
        <v>3917</v>
      </c>
      <c r="C2037" s="839" t="s">
        <v>3918</v>
      </c>
      <c r="D2037" s="801" t="s">
        <v>28</v>
      </c>
      <c r="E2037" s="802" t="s">
        <v>57</v>
      </c>
      <c r="F2037" s="806" t="s">
        <v>1166</v>
      </c>
      <c r="G2037" s="891" t="s">
        <v>1111</v>
      </c>
      <c r="H2037" s="806" t="s">
        <v>3528</v>
      </c>
      <c r="I2037" s="802"/>
      <c r="J2037" s="815"/>
      <c r="K2037" s="815"/>
      <c r="L2037" s="815"/>
      <c r="M2037" s="815"/>
      <c r="N2037" s="1"/>
      <c r="O2037" s="12"/>
    </row>
    <row r="2038" spans="1:17" ht="26.25" customHeight="1" x14ac:dyDescent="0.2">
      <c r="A2038" s="1656" t="s">
        <v>142</v>
      </c>
      <c r="B2038" s="1427" t="s">
        <v>3919</v>
      </c>
      <c r="C2038" s="1427" t="s">
        <v>3920</v>
      </c>
      <c r="D2038" s="1408" t="s">
        <v>58</v>
      </c>
      <c r="E2038" s="1408" t="s">
        <v>59</v>
      </c>
      <c r="F2038" s="806" t="s">
        <v>1160</v>
      </c>
      <c r="G2038" s="891" t="s">
        <v>1118</v>
      </c>
      <c r="H2038" s="836" t="s">
        <v>1733</v>
      </c>
      <c r="I2038" s="885"/>
      <c r="J2038" s="815">
        <v>1470</v>
      </c>
      <c r="K2038" s="815"/>
      <c r="L2038" s="815"/>
      <c r="M2038" s="815"/>
      <c r="N2038" s="1" t="s">
        <v>3444</v>
      </c>
      <c r="O2038" s="12"/>
    </row>
    <row r="2039" spans="1:17" ht="26.25" customHeight="1" x14ac:dyDescent="0.2">
      <c r="A2039" s="1262"/>
      <c r="B2039" s="1427"/>
      <c r="C2039" s="1427"/>
      <c r="D2039" s="1408"/>
      <c r="E2039" s="1408"/>
      <c r="F2039" s="806" t="s">
        <v>1143</v>
      </c>
      <c r="G2039" s="891" t="s">
        <v>1111</v>
      </c>
      <c r="H2039" s="836" t="s">
        <v>1734</v>
      </c>
      <c r="I2039" s="885"/>
      <c r="J2039" s="815"/>
      <c r="K2039" s="815"/>
      <c r="L2039" s="815"/>
      <c r="M2039" s="815"/>
      <c r="N2039" s="1"/>
      <c r="O2039" s="12"/>
    </row>
    <row r="2040" spans="1:17" ht="26.25" customHeight="1" x14ac:dyDescent="0.2">
      <c r="A2040" s="1262"/>
      <c r="B2040" s="806" t="s">
        <v>3921</v>
      </c>
      <c r="C2040" s="839" t="s">
        <v>3922</v>
      </c>
      <c r="D2040" s="801" t="s">
        <v>46</v>
      </c>
      <c r="E2040" s="802" t="s">
        <v>57</v>
      </c>
      <c r="F2040" s="806" t="s">
        <v>1115</v>
      </c>
      <c r="G2040" s="891" t="s">
        <v>1111</v>
      </c>
      <c r="H2040" s="836" t="s">
        <v>3127</v>
      </c>
      <c r="I2040" s="885"/>
      <c r="J2040" s="815">
        <v>11.5</v>
      </c>
      <c r="K2040" s="815"/>
      <c r="L2040" s="815"/>
      <c r="M2040" s="815"/>
      <c r="N2040" s="1" t="s">
        <v>3444</v>
      </c>
      <c r="O2040" s="12"/>
    </row>
    <row r="2041" spans="1:17" ht="26.25" customHeight="1" x14ac:dyDescent="0.2">
      <c r="A2041" s="1262"/>
      <c r="B2041" s="1427" t="s">
        <v>3923</v>
      </c>
      <c r="C2041" s="1427" t="s">
        <v>3924</v>
      </c>
      <c r="D2041" s="1400" t="s">
        <v>46</v>
      </c>
      <c r="E2041" s="1408" t="s">
        <v>57</v>
      </c>
      <c r="F2041" s="1528" t="s">
        <v>1233</v>
      </c>
      <c r="G2041" s="1649" t="s">
        <v>1111</v>
      </c>
      <c r="H2041" s="1655" t="s">
        <v>3621</v>
      </c>
      <c r="I2041" s="802">
        <v>2018</v>
      </c>
      <c r="J2041" s="815">
        <v>1000</v>
      </c>
      <c r="K2041" s="815"/>
      <c r="L2041" s="815"/>
      <c r="M2041" s="815"/>
      <c r="N2041" s="1" t="s">
        <v>3444</v>
      </c>
      <c r="O2041" s="787" t="s">
        <v>1160</v>
      </c>
      <c r="P2041" s="11" t="s">
        <v>1118</v>
      </c>
      <c r="Q2041" s="988" t="s">
        <v>1733</v>
      </c>
    </row>
    <row r="2042" spans="1:17" ht="26.25" customHeight="1" x14ac:dyDescent="0.2">
      <c r="A2042" s="1262"/>
      <c r="B2042" s="1427"/>
      <c r="C2042" s="1427"/>
      <c r="D2042" s="1400"/>
      <c r="E2042" s="1408"/>
      <c r="F2042" s="1528"/>
      <c r="G2042" s="1649"/>
      <c r="H2042" s="1542"/>
      <c r="I2042" s="802"/>
      <c r="J2042" s="815"/>
      <c r="K2042" s="815"/>
      <c r="L2042" s="815"/>
      <c r="M2042" s="815"/>
      <c r="N2042" s="1"/>
      <c r="O2042" s="787" t="s">
        <v>1143</v>
      </c>
      <c r="P2042" s="11" t="s">
        <v>1111</v>
      </c>
      <c r="Q2042" s="988" t="s">
        <v>1734</v>
      </c>
    </row>
    <row r="2043" spans="1:17" ht="26.25" customHeight="1" x14ac:dyDescent="0.2">
      <c r="A2043" s="1262"/>
      <c r="B2043" s="806" t="s">
        <v>267</v>
      </c>
      <c r="C2043" s="839" t="s">
        <v>63</v>
      </c>
      <c r="D2043" s="801" t="s">
        <v>46</v>
      </c>
      <c r="E2043" s="802" t="s">
        <v>57</v>
      </c>
      <c r="F2043" s="806" t="s">
        <v>1115</v>
      </c>
      <c r="G2043" s="891" t="s">
        <v>1111</v>
      </c>
      <c r="H2043" s="836" t="s">
        <v>1506</v>
      </c>
      <c r="I2043" s="885"/>
      <c r="J2043" s="815">
        <v>18.7</v>
      </c>
      <c r="K2043" s="815"/>
      <c r="L2043" s="815"/>
      <c r="M2043" s="815"/>
      <c r="N2043" s="1" t="s">
        <v>3444</v>
      </c>
      <c r="O2043" s="12"/>
    </row>
    <row r="2044" spans="1:17" ht="39.75" customHeight="1" x14ac:dyDescent="0.2">
      <c r="A2044" s="1262"/>
      <c r="B2044" s="806" t="s">
        <v>3925</v>
      </c>
      <c r="C2044" s="839" t="s">
        <v>3926</v>
      </c>
      <c r="D2044" s="801" t="s">
        <v>46</v>
      </c>
      <c r="E2044" s="802" t="s">
        <v>57</v>
      </c>
      <c r="F2044" s="806" t="s">
        <v>1233</v>
      </c>
      <c r="G2044" s="891" t="s">
        <v>1111</v>
      </c>
      <c r="H2044" s="836" t="s">
        <v>1506</v>
      </c>
      <c r="I2044" s="885"/>
      <c r="J2044" s="815"/>
      <c r="K2044" s="815"/>
      <c r="L2044" s="815"/>
      <c r="M2044" s="815"/>
      <c r="N2044" s="1"/>
      <c r="O2044" s="12"/>
    </row>
    <row r="2045" spans="1:17" ht="39.75" customHeight="1" x14ac:dyDescent="0.2">
      <c r="A2045" s="1262"/>
      <c r="B2045" s="806" t="s">
        <v>414</v>
      </c>
      <c r="C2045" s="839" t="s">
        <v>3927</v>
      </c>
      <c r="D2045" s="801" t="s">
        <v>46</v>
      </c>
      <c r="E2045" s="802" t="s">
        <v>57</v>
      </c>
      <c r="F2045" s="806" t="s">
        <v>1233</v>
      </c>
      <c r="G2045" s="885" t="s">
        <v>1111</v>
      </c>
      <c r="H2045" s="836" t="s">
        <v>3621</v>
      </c>
      <c r="I2045" s="248">
        <v>2018</v>
      </c>
      <c r="J2045" s="815"/>
      <c r="K2045" s="815"/>
      <c r="L2045" s="815"/>
      <c r="M2045" s="815"/>
      <c r="N2045" s="1"/>
      <c r="O2045" s="12"/>
    </row>
    <row r="2046" spans="1:17" ht="39.75" customHeight="1" x14ac:dyDescent="0.2">
      <c r="A2046" s="1262"/>
      <c r="B2046" s="787" t="s">
        <v>3928</v>
      </c>
      <c r="C2046" s="978" t="s">
        <v>3929</v>
      </c>
      <c r="D2046" s="786" t="s">
        <v>46</v>
      </c>
      <c r="E2046" s="884" t="s">
        <v>57</v>
      </c>
      <c r="F2046" s="806" t="s">
        <v>1233</v>
      </c>
      <c r="G2046" s="885" t="s">
        <v>1111</v>
      </c>
      <c r="H2046" s="836" t="s">
        <v>1338</v>
      </c>
      <c r="I2046" s="248"/>
      <c r="J2046" s="815"/>
      <c r="K2046" s="815"/>
      <c r="L2046" s="815"/>
      <c r="M2046" s="815"/>
      <c r="N2046" s="1"/>
      <c r="O2046" s="12"/>
    </row>
    <row r="2047" spans="1:17" ht="39.75" customHeight="1" x14ac:dyDescent="0.2">
      <c r="A2047" s="1262"/>
      <c r="B2047" s="787" t="s">
        <v>464</v>
      </c>
      <c r="C2047" s="978" t="s">
        <v>3930</v>
      </c>
      <c r="D2047" s="786" t="s">
        <v>46</v>
      </c>
      <c r="E2047" s="884" t="s">
        <v>57</v>
      </c>
      <c r="F2047" s="806" t="s">
        <v>1233</v>
      </c>
      <c r="G2047" s="885" t="s">
        <v>1111</v>
      </c>
      <c r="H2047" s="836" t="s">
        <v>3621</v>
      </c>
      <c r="I2047" s="248"/>
      <c r="J2047" s="815"/>
      <c r="K2047" s="815"/>
      <c r="L2047" s="815"/>
      <c r="M2047" s="815"/>
      <c r="N2047" s="1"/>
      <c r="O2047" s="12"/>
    </row>
    <row r="2048" spans="1:17" ht="39.75" customHeight="1" x14ac:dyDescent="0.2">
      <c r="A2048" s="1577"/>
      <c r="B2048" s="787" t="s">
        <v>3931</v>
      </c>
      <c r="C2048" s="978" t="s">
        <v>3932</v>
      </c>
      <c r="D2048" s="786" t="s">
        <v>46</v>
      </c>
      <c r="E2048" s="884" t="s">
        <v>57</v>
      </c>
      <c r="F2048" s="806" t="s">
        <v>1233</v>
      </c>
      <c r="G2048" s="885" t="s">
        <v>1111</v>
      </c>
      <c r="H2048" s="836" t="s">
        <v>1475</v>
      </c>
      <c r="I2048" s="248"/>
      <c r="J2048" s="815"/>
      <c r="K2048" s="815"/>
      <c r="L2048" s="815"/>
      <c r="M2048" s="815"/>
      <c r="N2048" s="1"/>
      <c r="O2048" s="12"/>
    </row>
    <row r="2049" spans="1:17" ht="22.5" customHeight="1" x14ac:dyDescent="0.2">
      <c r="A2049" s="1656" t="s">
        <v>143</v>
      </c>
      <c r="B2049" s="1427" t="s">
        <v>3933</v>
      </c>
      <c r="C2049" s="1427" t="s">
        <v>3934</v>
      </c>
      <c r="D2049" s="1400" t="s">
        <v>46</v>
      </c>
      <c r="E2049" s="1408" t="s">
        <v>57</v>
      </c>
      <c r="F2049" s="1427" t="s">
        <v>1233</v>
      </c>
      <c r="G2049" s="1649" t="s">
        <v>1111</v>
      </c>
      <c r="H2049" s="1655" t="s">
        <v>1506</v>
      </c>
      <c r="I2049" s="248">
        <v>2018</v>
      </c>
      <c r="J2049" s="815">
        <v>1470</v>
      </c>
      <c r="K2049" s="815"/>
      <c r="L2049" s="815"/>
      <c r="M2049" s="815"/>
      <c r="N2049" s="1" t="s">
        <v>3444</v>
      </c>
      <c r="O2049" s="849" t="s">
        <v>1160</v>
      </c>
      <c r="P2049" s="874" t="s">
        <v>1118</v>
      </c>
      <c r="Q2049" s="875" t="s">
        <v>2647</v>
      </c>
    </row>
    <row r="2050" spans="1:17" ht="23.25" customHeight="1" x14ac:dyDescent="0.2">
      <c r="A2050" s="1262"/>
      <c r="B2050" s="1427"/>
      <c r="C2050" s="1427"/>
      <c r="D2050" s="1400"/>
      <c r="E2050" s="1408"/>
      <c r="F2050" s="1427"/>
      <c r="G2050" s="1649"/>
      <c r="H2050" s="1542"/>
      <c r="I2050" s="248"/>
      <c r="J2050" s="815"/>
      <c r="K2050" s="815"/>
      <c r="L2050" s="815"/>
      <c r="M2050" s="815"/>
      <c r="N2050" s="1"/>
      <c r="O2050" s="806" t="s">
        <v>1143</v>
      </c>
      <c r="P2050" s="891" t="s">
        <v>1111</v>
      </c>
      <c r="Q2050" s="836" t="s">
        <v>1734</v>
      </c>
    </row>
    <row r="2051" spans="1:17" ht="26.25" customHeight="1" x14ac:dyDescent="0.2">
      <c r="A2051" s="1262"/>
      <c r="B2051" s="806" t="s">
        <v>268</v>
      </c>
      <c r="C2051" s="839" t="s">
        <v>3935</v>
      </c>
      <c r="D2051" s="801" t="s">
        <v>46</v>
      </c>
      <c r="E2051" s="802" t="s">
        <v>57</v>
      </c>
      <c r="F2051" s="806" t="s">
        <v>1115</v>
      </c>
      <c r="G2051" s="891" t="s">
        <v>1111</v>
      </c>
      <c r="H2051" s="836" t="s">
        <v>1546</v>
      </c>
      <c r="I2051" s="885"/>
      <c r="J2051" s="815">
        <v>97.5</v>
      </c>
      <c r="K2051" s="815"/>
      <c r="L2051" s="815"/>
      <c r="M2051" s="815"/>
      <c r="N2051" s="1" t="s">
        <v>3444</v>
      </c>
      <c r="O2051" s="12"/>
    </row>
    <row r="2052" spans="1:17" ht="26.25" customHeight="1" x14ac:dyDescent="0.2">
      <c r="A2052" s="1262"/>
      <c r="B2052" s="787" t="s">
        <v>3936</v>
      </c>
      <c r="C2052" s="978" t="s">
        <v>3937</v>
      </c>
      <c r="D2052" s="786" t="s">
        <v>46</v>
      </c>
      <c r="E2052" s="884" t="s">
        <v>57</v>
      </c>
      <c r="F2052" s="806" t="s">
        <v>1233</v>
      </c>
      <c r="G2052" s="885" t="s">
        <v>1111</v>
      </c>
      <c r="H2052" s="836" t="s">
        <v>1338</v>
      </c>
      <c r="I2052" s="885"/>
      <c r="J2052" s="815"/>
      <c r="K2052" s="815"/>
      <c r="L2052" s="815"/>
      <c r="M2052" s="815"/>
      <c r="N2052" s="1"/>
      <c r="O2052" s="12"/>
    </row>
    <row r="2053" spans="1:17" ht="26.25" customHeight="1" x14ac:dyDescent="0.2">
      <c r="A2053" s="1262"/>
      <c r="B2053" s="787" t="s">
        <v>475</v>
      </c>
      <c r="C2053" s="978" t="s">
        <v>499</v>
      </c>
      <c r="D2053" s="884" t="s">
        <v>46</v>
      </c>
      <c r="E2053" s="884" t="s">
        <v>57</v>
      </c>
      <c r="F2053" s="806" t="s">
        <v>1233</v>
      </c>
      <c r="G2053" s="885" t="s">
        <v>1111</v>
      </c>
      <c r="H2053" s="836" t="s">
        <v>3938</v>
      </c>
      <c r="I2053" s="885"/>
      <c r="J2053" s="815"/>
      <c r="K2053" s="815"/>
      <c r="L2053" s="815"/>
      <c r="M2053" s="815"/>
      <c r="N2053" s="1"/>
      <c r="O2053" s="12"/>
    </row>
    <row r="2054" spans="1:17" ht="26.25" customHeight="1" x14ac:dyDescent="0.2">
      <c r="A2054" s="1262"/>
      <c r="B2054" s="787" t="s">
        <v>500</v>
      </c>
      <c r="C2054" s="978" t="s">
        <v>511</v>
      </c>
      <c r="D2054" s="884" t="s">
        <v>58</v>
      </c>
      <c r="E2054" s="884" t="s">
        <v>59</v>
      </c>
      <c r="F2054" s="806" t="s">
        <v>1233</v>
      </c>
      <c r="G2054" s="885" t="s">
        <v>1111</v>
      </c>
      <c r="H2054" s="836" t="s">
        <v>1546</v>
      </c>
      <c r="I2054" s="885"/>
      <c r="J2054" s="815"/>
      <c r="K2054" s="815"/>
      <c r="L2054" s="815"/>
      <c r="M2054" s="815"/>
      <c r="N2054" s="1"/>
      <c r="O2054" s="12"/>
    </row>
    <row r="2055" spans="1:17" ht="22.5" customHeight="1" x14ac:dyDescent="0.2">
      <c r="A2055" s="1656" t="s">
        <v>3939</v>
      </c>
      <c r="B2055" s="1427" t="s">
        <v>3940</v>
      </c>
      <c r="C2055" s="1427" t="s">
        <v>3941</v>
      </c>
      <c r="D2055" s="1408" t="s">
        <v>58</v>
      </c>
      <c r="E2055" s="1408" t="s">
        <v>59</v>
      </c>
      <c r="F2055" s="806" t="s">
        <v>1160</v>
      </c>
      <c r="G2055" s="891" t="s">
        <v>1118</v>
      </c>
      <c r="H2055" s="836" t="s">
        <v>2647</v>
      </c>
      <c r="I2055" s="885"/>
      <c r="J2055" s="815">
        <v>500</v>
      </c>
      <c r="K2055" s="815"/>
      <c r="L2055" s="815"/>
      <c r="M2055" s="815"/>
      <c r="N2055" s="1" t="s">
        <v>3444</v>
      </c>
      <c r="O2055" s="12"/>
    </row>
    <row r="2056" spans="1:17" ht="25.5" customHeight="1" x14ac:dyDescent="0.2">
      <c r="A2056" s="1262"/>
      <c r="B2056" s="1427"/>
      <c r="C2056" s="1427"/>
      <c r="D2056" s="1408"/>
      <c r="E2056" s="1408"/>
      <c r="F2056" s="806" t="s">
        <v>1143</v>
      </c>
      <c r="G2056" s="891" t="s">
        <v>1111</v>
      </c>
      <c r="H2056" s="836" t="s">
        <v>1734</v>
      </c>
      <c r="I2056" s="885"/>
      <c r="J2056" s="815"/>
      <c r="K2056" s="815"/>
      <c r="L2056" s="815"/>
      <c r="M2056" s="815"/>
      <c r="N2056" s="1"/>
      <c r="O2056" s="12"/>
    </row>
    <row r="2057" spans="1:17" ht="25.5" customHeight="1" x14ac:dyDescent="0.2">
      <c r="A2057" s="1262"/>
      <c r="B2057" s="806" t="s">
        <v>3942</v>
      </c>
      <c r="C2057" s="839" t="s">
        <v>3943</v>
      </c>
      <c r="D2057" s="802" t="s">
        <v>46</v>
      </c>
      <c r="E2057" s="802" t="s">
        <v>57</v>
      </c>
      <c r="F2057" s="806" t="s">
        <v>1160</v>
      </c>
      <c r="G2057" s="891" t="s">
        <v>1118</v>
      </c>
      <c r="H2057" s="836" t="s">
        <v>1506</v>
      </c>
      <c r="I2057" s="885"/>
      <c r="J2057" s="815"/>
      <c r="K2057" s="815"/>
      <c r="L2057" s="815"/>
      <c r="M2057" s="815"/>
      <c r="N2057" s="1"/>
      <c r="O2057" s="12"/>
    </row>
    <row r="2058" spans="1:17" ht="36.75" customHeight="1" x14ac:dyDescent="0.2">
      <c r="A2058" s="1262"/>
      <c r="B2058" s="806" t="s">
        <v>3944</v>
      </c>
      <c r="C2058" s="839" t="s">
        <v>3945</v>
      </c>
      <c r="D2058" s="801" t="s">
        <v>46</v>
      </c>
      <c r="E2058" s="802" t="s">
        <v>57</v>
      </c>
      <c r="F2058" s="806" t="s">
        <v>1233</v>
      </c>
      <c r="G2058" s="891" t="s">
        <v>1111</v>
      </c>
      <c r="H2058" s="836" t="s">
        <v>1546</v>
      </c>
      <c r="I2058" s="885"/>
      <c r="J2058" s="815"/>
      <c r="K2058" s="815"/>
      <c r="L2058" s="815"/>
      <c r="M2058" s="815"/>
      <c r="N2058" s="1"/>
      <c r="O2058" s="12"/>
    </row>
    <row r="2059" spans="1:17" ht="36.75" customHeight="1" x14ac:dyDescent="0.2">
      <c r="A2059" s="1577"/>
      <c r="B2059" s="224" t="s">
        <v>3946</v>
      </c>
      <c r="C2059" s="2" t="s">
        <v>3947</v>
      </c>
      <c r="D2059" s="786" t="s">
        <v>46</v>
      </c>
      <c r="E2059" s="884" t="s">
        <v>57</v>
      </c>
      <c r="F2059" s="806" t="s">
        <v>1233</v>
      </c>
      <c r="G2059" s="885" t="s">
        <v>1111</v>
      </c>
      <c r="H2059" s="836" t="s">
        <v>1546</v>
      </c>
      <c r="I2059" s="885"/>
      <c r="J2059" s="815"/>
      <c r="K2059" s="815"/>
      <c r="L2059" s="815"/>
      <c r="M2059" s="815"/>
      <c r="N2059" s="1"/>
      <c r="O2059" s="12"/>
    </row>
    <row r="2060" spans="1:17" ht="26.25" customHeight="1" x14ac:dyDescent="0.2">
      <c r="A2060" s="1656" t="s">
        <v>144</v>
      </c>
      <c r="B2060" s="1427" t="s">
        <v>269</v>
      </c>
      <c r="C2060" s="1427" t="s">
        <v>415</v>
      </c>
      <c r="D2060" s="1408" t="s">
        <v>58</v>
      </c>
      <c r="E2060" s="1408" t="s">
        <v>59</v>
      </c>
      <c r="F2060" s="1427" t="s">
        <v>1233</v>
      </c>
      <c r="G2060" s="1649" t="s">
        <v>1111</v>
      </c>
      <c r="H2060" s="1655" t="s">
        <v>1546</v>
      </c>
      <c r="I2060" s="802">
        <v>2018</v>
      </c>
      <c r="J2060" s="815">
        <v>950</v>
      </c>
      <c r="K2060" s="815"/>
      <c r="L2060" s="815"/>
      <c r="M2060" s="815"/>
      <c r="N2060" s="1" t="s">
        <v>3444</v>
      </c>
      <c r="O2060" s="787" t="s">
        <v>1160</v>
      </c>
      <c r="P2060" s="11" t="s">
        <v>1118</v>
      </c>
      <c r="Q2060" s="988" t="s">
        <v>1338</v>
      </c>
    </row>
    <row r="2061" spans="1:17" ht="26.25" customHeight="1" x14ac:dyDescent="0.2">
      <c r="A2061" s="1262"/>
      <c r="B2061" s="1427"/>
      <c r="C2061" s="1427"/>
      <c r="D2061" s="1408"/>
      <c r="E2061" s="1408"/>
      <c r="F2061" s="1427"/>
      <c r="G2061" s="1649"/>
      <c r="H2061" s="1542"/>
      <c r="I2061" s="802"/>
      <c r="J2061" s="815"/>
      <c r="K2061" s="815"/>
      <c r="L2061" s="815"/>
      <c r="M2061" s="815"/>
      <c r="N2061" s="1"/>
      <c r="O2061" s="787" t="s">
        <v>1143</v>
      </c>
      <c r="P2061" s="11" t="s">
        <v>1111</v>
      </c>
      <c r="Q2061" s="988" t="s">
        <v>3453</v>
      </c>
    </row>
    <row r="2062" spans="1:17" ht="23.25" customHeight="1" x14ac:dyDescent="0.2">
      <c r="A2062" s="1262"/>
      <c r="B2062" s="1427" t="s">
        <v>3948</v>
      </c>
      <c r="C2062" s="1427" t="s">
        <v>3949</v>
      </c>
      <c r="D2062" s="1408" t="s">
        <v>58</v>
      </c>
      <c r="E2062" s="1408" t="s">
        <v>59</v>
      </c>
      <c r="F2062" s="806" t="s">
        <v>1160</v>
      </c>
      <c r="G2062" s="891" t="s">
        <v>1118</v>
      </c>
      <c r="H2062" s="836" t="s">
        <v>2647</v>
      </c>
      <c r="I2062" s="885"/>
      <c r="J2062" s="815">
        <v>500</v>
      </c>
      <c r="K2062" s="815">
        <v>600</v>
      </c>
      <c r="L2062" s="815"/>
      <c r="M2062" s="815"/>
      <c r="N2062" s="1" t="s">
        <v>3444</v>
      </c>
      <c r="O2062" s="12"/>
    </row>
    <row r="2063" spans="1:17" ht="23.25" customHeight="1" x14ac:dyDescent="0.2">
      <c r="A2063" s="1262"/>
      <c r="B2063" s="1427"/>
      <c r="C2063" s="1427"/>
      <c r="D2063" s="1408"/>
      <c r="E2063" s="1408"/>
      <c r="F2063" s="806" t="s">
        <v>1143</v>
      </c>
      <c r="G2063" s="891" t="s">
        <v>1111</v>
      </c>
      <c r="H2063" s="836" t="s">
        <v>1734</v>
      </c>
      <c r="I2063" s="885"/>
      <c r="J2063" s="815"/>
      <c r="K2063" s="815"/>
      <c r="L2063" s="815"/>
      <c r="M2063" s="815"/>
      <c r="N2063" s="1"/>
      <c r="O2063" s="12"/>
    </row>
    <row r="2064" spans="1:17" ht="26.25" customHeight="1" x14ac:dyDescent="0.2">
      <c r="A2064" s="1262"/>
      <c r="B2064" s="1427" t="s">
        <v>3950</v>
      </c>
      <c r="C2064" s="1427" t="s">
        <v>3951</v>
      </c>
      <c r="D2064" s="1408" t="s">
        <v>58</v>
      </c>
      <c r="E2064" s="1408" t="s">
        <v>59</v>
      </c>
      <c r="F2064" s="806" t="s">
        <v>1160</v>
      </c>
      <c r="G2064" s="891" t="s">
        <v>1118</v>
      </c>
      <c r="H2064" s="836" t="s">
        <v>1733</v>
      </c>
      <c r="I2064" s="885"/>
      <c r="J2064" s="815">
        <v>150</v>
      </c>
      <c r="K2064" s="815">
        <v>250</v>
      </c>
      <c r="L2064" s="815"/>
      <c r="M2064" s="815"/>
      <c r="N2064" s="1" t="s">
        <v>3444</v>
      </c>
      <c r="O2064" s="12"/>
    </row>
    <row r="2065" spans="1:17" ht="26.25" customHeight="1" x14ac:dyDescent="0.2">
      <c r="A2065" s="1262"/>
      <c r="B2065" s="1427"/>
      <c r="C2065" s="1427"/>
      <c r="D2065" s="1408"/>
      <c r="E2065" s="1408"/>
      <c r="F2065" s="806" t="s">
        <v>1143</v>
      </c>
      <c r="G2065" s="891" t="s">
        <v>1111</v>
      </c>
      <c r="H2065" s="836" t="s">
        <v>1734</v>
      </c>
      <c r="I2065" s="885"/>
      <c r="J2065" s="815"/>
      <c r="K2065" s="815"/>
      <c r="L2065" s="815"/>
      <c r="M2065" s="815"/>
      <c r="N2065" s="1"/>
      <c r="O2065" s="12"/>
    </row>
    <row r="2066" spans="1:17" ht="26.25" customHeight="1" x14ac:dyDescent="0.2">
      <c r="A2066" s="1577"/>
      <c r="B2066" s="224" t="s">
        <v>3952</v>
      </c>
      <c r="C2066" s="2" t="s">
        <v>3953</v>
      </c>
      <c r="D2066" s="786" t="s">
        <v>46</v>
      </c>
      <c r="E2066" s="884" t="s">
        <v>57</v>
      </c>
      <c r="F2066" s="806" t="s">
        <v>1233</v>
      </c>
      <c r="G2066" s="885" t="s">
        <v>1111</v>
      </c>
      <c r="H2066" s="836" t="s">
        <v>1546</v>
      </c>
      <c r="I2066" s="885"/>
      <c r="J2066" s="815"/>
      <c r="K2066" s="815"/>
      <c r="L2066" s="815"/>
      <c r="M2066" s="815"/>
      <c r="N2066" s="1"/>
      <c r="O2066" s="12"/>
    </row>
    <row r="2067" spans="1:17" ht="26.25" customHeight="1" x14ac:dyDescent="0.2">
      <c r="A2067" s="1656" t="s">
        <v>145</v>
      </c>
      <c r="B2067" s="1427" t="s">
        <v>3954</v>
      </c>
      <c r="C2067" s="1427" t="s">
        <v>3955</v>
      </c>
      <c r="D2067" s="1408" t="s">
        <v>58</v>
      </c>
      <c r="E2067" s="1408" t="s">
        <v>59</v>
      </c>
      <c r="F2067" s="806" t="s">
        <v>1160</v>
      </c>
      <c r="G2067" s="891" t="s">
        <v>1118</v>
      </c>
      <c r="H2067" s="836" t="s">
        <v>2647</v>
      </c>
      <c r="I2067" s="885"/>
      <c r="J2067" s="815">
        <f>600-200</f>
        <v>400</v>
      </c>
      <c r="K2067" s="815"/>
      <c r="L2067" s="815"/>
      <c r="M2067" s="815"/>
      <c r="N2067" s="1" t="s">
        <v>3444</v>
      </c>
      <c r="O2067" s="12"/>
    </row>
    <row r="2068" spans="1:17" ht="26.25" customHeight="1" x14ac:dyDescent="0.2">
      <c r="A2068" s="1262"/>
      <c r="B2068" s="1427"/>
      <c r="C2068" s="1427"/>
      <c r="D2068" s="1408"/>
      <c r="E2068" s="1408"/>
      <c r="F2068" s="806" t="s">
        <v>1143</v>
      </c>
      <c r="G2068" s="891" t="s">
        <v>1111</v>
      </c>
      <c r="H2068" s="836" t="s">
        <v>1734</v>
      </c>
      <c r="I2068" s="885"/>
      <c r="J2068" s="815"/>
      <c r="K2068" s="815"/>
      <c r="L2068" s="815"/>
      <c r="M2068" s="815"/>
      <c r="N2068" s="1"/>
      <c r="O2068" s="12"/>
    </row>
    <row r="2069" spans="1:17" ht="26.25" customHeight="1" x14ac:dyDescent="0.2">
      <c r="A2069" s="1262"/>
      <c r="B2069" s="1427" t="s">
        <v>270</v>
      </c>
      <c r="C2069" s="1427" t="s">
        <v>3956</v>
      </c>
      <c r="D2069" s="1408" t="s">
        <v>58</v>
      </c>
      <c r="E2069" s="1408" t="s">
        <v>59</v>
      </c>
      <c r="F2069" s="806" t="s">
        <v>1160</v>
      </c>
      <c r="G2069" s="891" t="s">
        <v>1118</v>
      </c>
      <c r="H2069" s="836" t="s">
        <v>2647</v>
      </c>
      <c r="I2069" s="885"/>
      <c r="J2069" s="815">
        <v>200</v>
      </c>
      <c r="K2069" s="815"/>
      <c r="L2069" s="815"/>
      <c r="M2069" s="815"/>
      <c r="N2069" s="1"/>
      <c r="O2069" s="12"/>
    </row>
    <row r="2070" spans="1:17" ht="26.25" customHeight="1" x14ac:dyDescent="0.2">
      <c r="A2070" s="1262"/>
      <c r="B2070" s="1427"/>
      <c r="C2070" s="1427"/>
      <c r="D2070" s="1408"/>
      <c r="E2070" s="1408"/>
      <c r="F2070" s="806" t="s">
        <v>1143</v>
      </c>
      <c r="G2070" s="891" t="s">
        <v>1111</v>
      </c>
      <c r="H2070" s="836" t="s">
        <v>1734</v>
      </c>
      <c r="I2070" s="885"/>
      <c r="J2070" s="815"/>
      <c r="K2070" s="815"/>
      <c r="L2070" s="815"/>
      <c r="M2070" s="815"/>
      <c r="N2070" s="1"/>
      <c r="O2070" s="12"/>
    </row>
    <row r="2071" spans="1:17" ht="27" customHeight="1" x14ac:dyDescent="0.2">
      <c r="A2071" s="1262"/>
      <c r="B2071" s="806" t="s">
        <v>3957</v>
      </c>
      <c r="C2071" s="839" t="s">
        <v>3958</v>
      </c>
      <c r="D2071" s="802" t="s">
        <v>58</v>
      </c>
      <c r="E2071" s="802" t="s">
        <v>59</v>
      </c>
      <c r="F2071" s="806" t="s">
        <v>1115</v>
      </c>
      <c r="G2071" s="891" t="s">
        <v>1111</v>
      </c>
      <c r="H2071" s="836" t="s">
        <v>1546</v>
      </c>
      <c r="I2071" s="885"/>
      <c r="J2071" s="815">
        <v>51.2</v>
      </c>
      <c r="K2071" s="815"/>
      <c r="L2071" s="815"/>
      <c r="M2071" s="815"/>
      <c r="N2071" s="1" t="s">
        <v>3444</v>
      </c>
      <c r="O2071" s="12"/>
    </row>
    <row r="2072" spans="1:17" ht="42" customHeight="1" x14ac:dyDescent="0.2">
      <c r="A2072" s="1262"/>
      <c r="B2072" s="806" t="s">
        <v>3959</v>
      </c>
      <c r="C2072" s="839" t="s">
        <v>3960</v>
      </c>
      <c r="D2072" s="802" t="s">
        <v>58</v>
      </c>
      <c r="E2072" s="802" t="s">
        <v>59</v>
      </c>
      <c r="F2072" s="806" t="s">
        <v>3503</v>
      </c>
      <c r="G2072" s="885" t="s">
        <v>1257</v>
      </c>
      <c r="H2072" s="836" t="s">
        <v>3961</v>
      </c>
      <c r="I2072" s="885">
        <v>2018</v>
      </c>
      <c r="J2072" s="815"/>
      <c r="K2072" s="815"/>
      <c r="L2072" s="815"/>
      <c r="M2072" s="815"/>
      <c r="N2072" s="1"/>
      <c r="O2072" s="12"/>
    </row>
    <row r="2073" spans="1:17" ht="42" customHeight="1" x14ac:dyDescent="0.2">
      <c r="A2073" s="1577"/>
      <c r="B2073" s="787" t="s">
        <v>3962</v>
      </c>
      <c r="C2073" s="978" t="s">
        <v>3963</v>
      </c>
      <c r="D2073" s="884" t="s">
        <v>58</v>
      </c>
      <c r="E2073" s="884" t="s">
        <v>59</v>
      </c>
      <c r="F2073" s="806" t="s">
        <v>1233</v>
      </c>
      <c r="G2073" s="885" t="s">
        <v>1111</v>
      </c>
      <c r="H2073" s="836" t="s">
        <v>1546</v>
      </c>
      <c r="I2073" s="885"/>
      <c r="J2073" s="815"/>
      <c r="K2073" s="815"/>
      <c r="L2073" s="815"/>
      <c r="M2073" s="815"/>
      <c r="N2073" s="1"/>
      <c r="O2073" s="12"/>
    </row>
    <row r="2074" spans="1:17" ht="21.75" customHeight="1" x14ac:dyDescent="0.2">
      <c r="A2074" s="1656" t="s">
        <v>146</v>
      </c>
      <c r="B2074" s="1427" t="s">
        <v>3964</v>
      </c>
      <c r="C2074" s="1427" t="s">
        <v>3965</v>
      </c>
      <c r="D2074" s="1408" t="s">
        <v>58</v>
      </c>
      <c r="E2074" s="1408" t="s">
        <v>59</v>
      </c>
      <c r="F2074" s="1427" t="s">
        <v>1233</v>
      </c>
      <c r="G2074" s="1649" t="s">
        <v>1111</v>
      </c>
      <c r="H2074" s="1655" t="s">
        <v>1546</v>
      </c>
      <c r="I2074" s="802">
        <v>2018</v>
      </c>
      <c r="J2074" s="815">
        <v>1470</v>
      </c>
      <c r="K2074" s="815"/>
      <c r="L2074" s="815"/>
      <c r="M2074" s="815"/>
      <c r="N2074" s="1" t="s">
        <v>3444</v>
      </c>
      <c r="O2074" s="787" t="s">
        <v>1160</v>
      </c>
      <c r="P2074" s="240" t="s">
        <v>1118</v>
      </c>
      <c r="Q2074" s="244" t="s">
        <v>1338</v>
      </c>
    </row>
    <row r="2075" spans="1:17" ht="29.25" customHeight="1" x14ac:dyDescent="0.2">
      <c r="A2075" s="1262"/>
      <c r="B2075" s="1427"/>
      <c r="C2075" s="1427"/>
      <c r="D2075" s="1408"/>
      <c r="E2075" s="1408"/>
      <c r="F2075" s="1427"/>
      <c r="G2075" s="1649"/>
      <c r="H2075" s="1542"/>
      <c r="I2075" s="802"/>
      <c r="J2075" s="815"/>
      <c r="K2075" s="815"/>
      <c r="L2075" s="815"/>
      <c r="M2075" s="815"/>
      <c r="N2075" s="1"/>
      <c r="O2075" s="787" t="s">
        <v>1143</v>
      </c>
      <c r="P2075" s="240" t="s">
        <v>1111</v>
      </c>
      <c r="Q2075" s="244" t="s">
        <v>3453</v>
      </c>
    </row>
    <row r="2076" spans="1:17" ht="41.25" customHeight="1" x14ac:dyDescent="0.2">
      <c r="A2076" s="1262"/>
      <c r="B2076" s="806" t="s">
        <v>416</v>
      </c>
      <c r="C2076" s="839" t="s">
        <v>3966</v>
      </c>
      <c r="D2076" s="802" t="s">
        <v>58</v>
      </c>
      <c r="E2076" s="802" t="s">
        <v>59</v>
      </c>
      <c r="F2076" s="806" t="s">
        <v>1233</v>
      </c>
      <c r="G2076" s="885" t="s">
        <v>1111</v>
      </c>
      <c r="H2076" s="839" t="s">
        <v>3967</v>
      </c>
      <c r="I2076" s="802"/>
      <c r="J2076" s="815"/>
      <c r="K2076" s="815"/>
      <c r="L2076" s="815"/>
      <c r="M2076" s="815"/>
      <c r="N2076" s="1"/>
      <c r="O2076" s="830"/>
      <c r="P2076" s="228"/>
      <c r="Q2076" s="229"/>
    </row>
    <row r="2077" spans="1:17" ht="29.25" customHeight="1" x14ac:dyDescent="0.2">
      <c r="A2077" s="1577"/>
      <c r="B2077" s="787" t="s">
        <v>3968</v>
      </c>
      <c r="C2077" s="978" t="s">
        <v>3969</v>
      </c>
      <c r="D2077" s="884" t="s">
        <v>46</v>
      </c>
      <c r="E2077" s="884" t="s">
        <v>57</v>
      </c>
      <c r="F2077" s="806" t="s">
        <v>1233</v>
      </c>
      <c r="G2077" s="885" t="s">
        <v>1111</v>
      </c>
      <c r="H2077" s="839" t="s">
        <v>1338</v>
      </c>
      <c r="I2077" s="802"/>
      <c r="J2077" s="815"/>
      <c r="K2077" s="815"/>
      <c r="L2077" s="815"/>
      <c r="M2077" s="815"/>
      <c r="N2077" s="1"/>
      <c r="O2077" s="830"/>
      <c r="P2077" s="228"/>
      <c r="Q2077" s="229"/>
    </row>
    <row r="2078" spans="1:17" ht="27" customHeight="1" x14ac:dyDescent="0.2">
      <c r="A2078" s="1427" t="s">
        <v>3970</v>
      </c>
      <c r="B2078" s="1427" t="s">
        <v>3971</v>
      </c>
      <c r="C2078" s="1427" t="s">
        <v>3972</v>
      </c>
      <c r="D2078" s="1408" t="s">
        <v>58</v>
      </c>
      <c r="E2078" s="1408" t="s">
        <v>59</v>
      </c>
      <c r="F2078" s="806" t="s">
        <v>1160</v>
      </c>
      <c r="G2078" s="891" t="s">
        <v>1118</v>
      </c>
      <c r="H2078" s="836" t="s">
        <v>1733</v>
      </c>
      <c r="I2078" s="885"/>
      <c r="J2078" s="815">
        <v>400</v>
      </c>
      <c r="K2078" s="815"/>
      <c r="L2078" s="815"/>
      <c r="M2078" s="815"/>
      <c r="N2078" s="1" t="s">
        <v>3444</v>
      </c>
      <c r="O2078" s="12"/>
    </row>
    <row r="2079" spans="1:17" ht="27" customHeight="1" x14ac:dyDescent="0.2">
      <c r="A2079" s="1427"/>
      <c r="B2079" s="1427"/>
      <c r="C2079" s="1427"/>
      <c r="D2079" s="1408"/>
      <c r="E2079" s="1408"/>
      <c r="F2079" s="806" t="s">
        <v>1143</v>
      </c>
      <c r="G2079" s="891" t="s">
        <v>1111</v>
      </c>
      <c r="H2079" s="836" t="s">
        <v>1734</v>
      </c>
      <c r="I2079" s="885"/>
      <c r="J2079" s="815"/>
      <c r="K2079" s="815"/>
      <c r="L2079" s="815"/>
      <c r="M2079" s="815"/>
      <c r="N2079" s="1"/>
      <c r="O2079" s="12"/>
    </row>
    <row r="2080" spans="1:17" ht="24" customHeight="1" x14ac:dyDescent="0.2">
      <c r="A2080" s="1427"/>
      <c r="B2080" s="1427" t="s">
        <v>3973</v>
      </c>
      <c r="C2080" s="1427" t="s">
        <v>3974</v>
      </c>
      <c r="D2080" s="1400" t="s">
        <v>46</v>
      </c>
      <c r="E2080" s="1408" t="s">
        <v>57</v>
      </c>
      <c r="F2080" s="806" t="s">
        <v>1160</v>
      </c>
      <c r="G2080" s="891" t="s">
        <v>1118</v>
      </c>
      <c r="H2080" s="836" t="s">
        <v>1733</v>
      </c>
      <c r="I2080" s="885"/>
      <c r="J2080" s="815">
        <v>500</v>
      </c>
      <c r="K2080" s="815"/>
      <c r="L2080" s="815"/>
      <c r="M2080" s="815"/>
      <c r="N2080" s="1" t="s">
        <v>3444</v>
      </c>
      <c r="O2080" s="12"/>
    </row>
    <row r="2081" spans="1:17" ht="23.25" customHeight="1" x14ac:dyDescent="0.2">
      <c r="A2081" s="1427"/>
      <c r="B2081" s="1427"/>
      <c r="C2081" s="1427"/>
      <c r="D2081" s="1400"/>
      <c r="E2081" s="1408"/>
      <c r="F2081" s="806" t="s">
        <v>1143</v>
      </c>
      <c r="G2081" s="891" t="s">
        <v>1111</v>
      </c>
      <c r="H2081" s="836" t="s">
        <v>1734</v>
      </c>
      <c r="I2081" s="885"/>
      <c r="J2081" s="815"/>
      <c r="K2081" s="815"/>
      <c r="L2081" s="815"/>
      <c r="M2081" s="815"/>
      <c r="N2081" s="1"/>
      <c r="O2081" s="12"/>
    </row>
    <row r="2082" spans="1:17" ht="27" customHeight="1" x14ac:dyDescent="0.2">
      <c r="A2082" s="1427"/>
      <c r="B2082" s="806" t="s">
        <v>3975</v>
      </c>
      <c r="C2082" s="839" t="s">
        <v>3976</v>
      </c>
      <c r="D2082" s="801" t="s">
        <v>46</v>
      </c>
      <c r="E2082" s="802" t="s">
        <v>57</v>
      </c>
      <c r="F2082" s="806" t="s">
        <v>1115</v>
      </c>
      <c r="G2082" s="891" t="s">
        <v>1111</v>
      </c>
      <c r="H2082" s="836" t="s">
        <v>3977</v>
      </c>
      <c r="I2082" s="885"/>
      <c r="J2082" s="815">
        <v>53.5</v>
      </c>
      <c r="K2082" s="815"/>
      <c r="L2082" s="815"/>
      <c r="M2082" s="815"/>
      <c r="N2082" s="1" t="s">
        <v>3444</v>
      </c>
      <c r="O2082" s="12"/>
    </row>
    <row r="2083" spans="1:17" ht="46.5" customHeight="1" x14ac:dyDescent="0.2">
      <c r="A2083" s="1427"/>
      <c r="B2083" s="805" t="s">
        <v>3978</v>
      </c>
      <c r="C2083" s="839" t="s">
        <v>3979</v>
      </c>
      <c r="D2083" s="801" t="s">
        <v>46</v>
      </c>
      <c r="E2083" s="802" t="s">
        <v>57</v>
      </c>
      <c r="F2083" s="806" t="s">
        <v>1233</v>
      </c>
      <c r="G2083" s="891" t="s">
        <v>1111</v>
      </c>
      <c r="H2083" s="836" t="s">
        <v>1506</v>
      </c>
      <c r="I2083" s="885"/>
      <c r="J2083" s="815"/>
      <c r="K2083" s="815"/>
      <c r="L2083" s="815"/>
      <c r="M2083" s="815"/>
      <c r="N2083" s="1"/>
      <c r="O2083" s="12"/>
    </row>
    <row r="2084" spans="1:17" ht="46.5" customHeight="1" x14ac:dyDescent="0.2">
      <c r="A2084" s="1427"/>
      <c r="B2084" s="805" t="s">
        <v>3980</v>
      </c>
      <c r="C2084" s="180" t="s">
        <v>3981</v>
      </c>
      <c r="D2084" s="802" t="s">
        <v>58</v>
      </c>
      <c r="E2084" s="802" t="s">
        <v>59</v>
      </c>
      <c r="F2084" s="806" t="s">
        <v>1233</v>
      </c>
      <c r="G2084" s="885" t="s">
        <v>1111</v>
      </c>
      <c r="H2084" s="836" t="s">
        <v>3982</v>
      </c>
      <c r="I2084" s="248">
        <v>2018</v>
      </c>
      <c r="J2084" s="815"/>
      <c r="K2084" s="815"/>
      <c r="L2084" s="815"/>
      <c r="M2084" s="815"/>
      <c r="N2084" s="1"/>
      <c r="O2084" s="12"/>
    </row>
    <row r="2085" spans="1:17" ht="27" customHeight="1" x14ac:dyDescent="0.2">
      <c r="A2085" s="1427" t="s">
        <v>147</v>
      </c>
      <c r="B2085" s="1427" t="s">
        <v>271</v>
      </c>
      <c r="C2085" s="1427" t="s">
        <v>3983</v>
      </c>
      <c r="D2085" s="1408" t="s">
        <v>58</v>
      </c>
      <c r="E2085" s="1408" t="s">
        <v>59</v>
      </c>
      <c r="F2085" s="806" t="s">
        <v>1160</v>
      </c>
      <c r="G2085" s="891" t="s">
        <v>1118</v>
      </c>
      <c r="H2085" s="836" t="s">
        <v>2647</v>
      </c>
      <c r="I2085" s="885"/>
      <c r="J2085" s="815">
        <v>1470</v>
      </c>
      <c r="K2085" s="815"/>
      <c r="L2085" s="815"/>
      <c r="M2085" s="815"/>
      <c r="N2085" s="1" t="s">
        <v>3444</v>
      </c>
      <c r="O2085" s="12"/>
    </row>
    <row r="2086" spans="1:17" ht="24.75" customHeight="1" x14ac:dyDescent="0.2">
      <c r="A2086" s="1427"/>
      <c r="B2086" s="1427"/>
      <c r="C2086" s="1427"/>
      <c r="D2086" s="1408"/>
      <c r="E2086" s="1408"/>
      <c r="F2086" s="806" t="s">
        <v>1143</v>
      </c>
      <c r="G2086" s="891" t="s">
        <v>1111</v>
      </c>
      <c r="H2086" s="836" t="s">
        <v>1734</v>
      </c>
      <c r="I2086" s="885"/>
      <c r="J2086" s="815"/>
      <c r="K2086" s="815"/>
      <c r="L2086" s="815"/>
      <c r="M2086" s="815"/>
      <c r="N2086" s="1"/>
      <c r="O2086" s="12"/>
    </row>
    <row r="2087" spans="1:17" ht="27" customHeight="1" x14ac:dyDescent="0.2">
      <c r="A2087" s="1427"/>
      <c r="B2087" s="806" t="s">
        <v>3984</v>
      </c>
      <c r="C2087" s="839" t="s">
        <v>3985</v>
      </c>
      <c r="D2087" s="801" t="s">
        <v>46</v>
      </c>
      <c r="E2087" s="802" t="s">
        <v>57</v>
      </c>
      <c r="F2087" s="806" t="s">
        <v>1115</v>
      </c>
      <c r="G2087" s="891" t="s">
        <v>1111</v>
      </c>
      <c r="H2087" s="836" t="s">
        <v>1546</v>
      </c>
      <c r="I2087" s="885"/>
      <c r="J2087" s="815">
        <v>4.5999999999999996</v>
      </c>
      <c r="K2087" s="815"/>
      <c r="L2087" s="815"/>
      <c r="M2087" s="815"/>
      <c r="N2087" s="1" t="s">
        <v>3444</v>
      </c>
      <c r="O2087" s="12"/>
    </row>
    <row r="2088" spans="1:17" ht="27" customHeight="1" x14ac:dyDescent="0.2">
      <c r="A2088" s="1656" t="s">
        <v>3986</v>
      </c>
      <c r="B2088" s="806" t="s">
        <v>3987</v>
      </c>
      <c r="C2088" s="839" t="s">
        <v>3988</v>
      </c>
      <c r="D2088" s="801" t="s">
        <v>46</v>
      </c>
      <c r="E2088" s="802" t="s">
        <v>57</v>
      </c>
      <c r="F2088" s="806" t="s">
        <v>1115</v>
      </c>
      <c r="G2088" s="891" t="s">
        <v>1111</v>
      </c>
      <c r="H2088" s="836" t="s">
        <v>1546</v>
      </c>
      <c r="I2088" s="885"/>
      <c r="J2088" s="815">
        <v>102.2</v>
      </c>
      <c r="K2088" s="815"/>
      <c r="L2088" s="815"/>
      <c r="M2088" s="815"/>
      <c r="N2088" s="1" t="s">
        <v>3444</v>
      </c>
      <c r="O2088" s="12"/>
    </row>
    <row r="2089" spans="1:17" ht="42" customHeight="1" x14ac:dyDescent="0.2">
      <c r="A2089" s="1262"/>
      <c r="B2089" s="806" t="s">
        <v>3989</v>
      </c>
      <c r="C2089" s="839" t="s">
        <v>3990</v>
      </c>
      <c r="D2089" s="801" t="s">
        <v>46</v>
      </c>
      <c r="E2089" s="802" t="s">
        <v>57</v>
      </c>
      <c r="F2089" s="806" t="s">
        <v>1115</v>
      </c>
      <c r="G2089" s="891" t="s">
        <v>1111</v>
      </c>
      <c r="H2089" s="836" t="s">
        <v>1546</v>
      </c>
      <c r="I2089" s="885"/>
      <c r="J2089" s="815">
        <v>66.5</v>
      </c>
      <c r="K2089" s="815"/>
      <c r="L2089" s="815"/>
      <c r="M2089" s="815"/>
      <c r="N2089" s="1" t="s">
        <v>3444</v>
      </c>
      <c r="O2089" s="12"/>
    </row>
    <row r="2090" spans="1:17" ht="24.75" customHeight="1" x14ac:dyDescent="0.2">
      <c r="A2090" s="1262"/>
      <c r="B2090" s="1427" t="s">
        <v>3991</v>
      </c>
      <c r="C2090" s="1528" t="s">
        <v>3992</v>
      </c>
      <c r="D2090" s="1400" t="s">
        <v>46</v>
      </c>
      <c r="E2090" s="1408" t="s">
        <v>57</v>
      </c>
      <c r="F2090" s="1427" t="s">
        <v>1233</v>
      </c>
      <c r="G2090" s="1649" t="s">
        <v>1111</v>
      </c>
      <c r="H2090" s="1655" t="s">
        <v>1546</v>
      </c>
      <c r="I2090" s="802">
        <v>2018</v>
      </c>
      <c r="J2090" s="815"/>
      <c r="K2090" s="815"/>
      <c r="L2090" s="815"/>
      <c r="M2090" s="815"/>
      <c r="N2090" s="1"/>
      <c r="O2090" s="806" t="s">
        <v>1160</v>
      </c>
      <c r="P2090" s="891" t="s">
        <v>1118</v>
      </c>
      <c r="Q2090" s="244" t="s">
        <v>1338</v>
      </c>
    </row>
    <row r="2091" spans="1:17" ht="32.25" customHeight="1" x14ac:dyDescent="0.2">
      <c r="A2091" s="1262"/>
      <c r="B2091" s="1427"/>
      <c r="C2091" s="1528"/>
      <c r="D2091" s="1400"/>
      <c r="E2091" s="1408"/>
      <c r="F2091" s="1427"/>
      <c r="G2091" s="1649"/>
      <c r="H2091" s="1542"/>
      <c r="I2091" s="802"/>
      <c r="J2091" s="815"/>
      <c r="K2091" s="815"/>
      <c r="L2091" s="815"/>
      <c r="M2091" s="815"/>
      <c r="N2091" s="1"/>
      <c r="O2091" s="806" t="s">
        <v>1143</v>
      </c>
      <c r="P2091" s="891" t="s">
        <v>1111</v>
      </c>
      <c r="Q2091" s="244" t="s">
        <v>3800</v>
      </c>
    </row>
    <row r="2092" spans="1:17" ht="32.25" customHeight="1" x14ac:dyDescent="0.2">
      <c r="A2092" s="1577"/>
      <c r="B2092" s="787" t="s">
        <v>3993</v>
      </c>
      <c r="C2092" s="978" t="s">
        <v>3994</v>
      </c>
      <c r="D2092" s="884" t="s">
        <v>58</v>
      </c>
      <c r="E2092" s="884" t="s">
        <v>59</v>
      </c>
      <c r="F2092" s="806" t="s">
        <v>1233</v>
      </c>
      <c r="G2092" s="885" t="s">
        <v>1111</v>
      </c>
      <c r="H2092" s="839" t="s">
        <v>1475</v>
      </c>
      <c r="I2092" s="802"/>
      <c r="J2092" s="815"/>
      <c r="K2092" s="815"/>
      <c r="L2092" s="815"/>
      <c r="M2092" s="815"/>
      <c r="N2092" s="1"/>
      <c r="O2092" s="830"/>
      <c r="P2092" s="228"/>
      <c r="Q2092" s="229"/>
    </row>
    <row r="2093" spans="1:17" ht="22.5" customHeight="1" x14ac:dyDescent="0.2">
      <c r="A2093" s="1427" t="s">
        <v>148</v>
      </c>
      <c r="B2093" s="1427" t="s">
        <v>3995</v>
      </c>
      <c r="C2093" s="1427" t="s">
        <v>3996</v>
      </c>
      <c r="D2093" s="1400" t="s">
        <v>46</v>
      </c>
      <c r="E2093" s="1408" t="s">
        <v>57</v>
      </c>
      <c r="F2093" s="806" t="s">
        <v>1160</v>
      </c>
      <c r="G2093" s="891" t="s">
        <v>1118</v>
      </c>
      <c r="H2093" s="836" t="s">
        <v>2647</v>
      </c>
      <c r="I2093" s="885"/>
      <c r="J2093" s="815">
        <v>400</v>
      </c>
      <c r="K2093" s="815"/>
      <c r="L2093" s="815"/>
      <c r="M2093" s="815"/>
      <c r="N2093" s="1" t="s">
        <v>3444</v>
      </c>
      <c r="O2093" s="12"/>
    </row>
    <row r="2094" spans="1:17" ht="27" customHeight="1" x14ac:dyDescent="0.2">
      <c r="A2094" s="1427"/>
      <c r="B2094" s="1427"/>
      <c r="C2094" s="1427"/>
      <c r="D2094" s="1400"/>
      <c r="E2094" s="1408"/>
      <c r="F2094" s="806" t="s">
        <v>1143</v>
      </c>
      <c r="G2094" s="891" t="s">
        <v>1111</v>
      </c>
      <c r="H2094" s="836" t="s">
        <v>1734</v>
      </c>
      <c r="I2094" s="885"/>
      <c r="J2094" s="815"/>
      <c r="K2094" s="815"/>
      <c r="L2094" s="815"/>
      <c r="M2094" s="815"/>
      <c r="N2094" s="1"/>
      <c r="O2094" s="12"/>
    </row>
    <row r="2095" spans="1:17" ht="23.25" customHeight="1" x14ac:dyDescent="0.2">
      <c r="A2095" s="1427"/>
      <c r="B2095" s="1427" t="s">
        <v>3997</v>
      </c>
      <c r="C2095" s="1427" t="s">
        <v>3998</v>
      </c>
      <c r="D2095" s="1400" t="s">
        <v>46</v>
      </c>
      <c r="E2095" s="1408" t="s">
        <v>57</v>
      </c>
      <c r="F2095" s="806" t="s">
        <v>1160</v>
      </c>
      <c r="G2095" s="891" t="s">
        <v>1118</v>
      </c>
      <c r="H2095" s="836" t="s">
        <v>1338</v>
      </c>
      <c r="I2095" s="885"/>
      <c r="J2095" s="815">
        <v>191.1</v>
      </c>
      <c r="K2095" s="815"/>
      <c r="L2095" s="815"/>
      <c r="M2095" s="815"/>
      <c r="N2095" s="1" t="s">
        <v>3444</v>
      </c>
      <c r="O2095" s="12"/>
    </row>
    <row r="2096" spans="1:17" ht="23.25" customHeight="1" x14ac:dyDescent="0.2">
      <c r="A2096" s="1427"/>
      <c r="B2096" s="1427"/>
      <c r="C2096" s="1427"/>
      <c r="D2096" s="1400"/>
      <c r="E2096" s="1408"/>
      <c r="F2096" s="806" t="s">
        <v>1143</v>
      </c>
      <c r="G2096" s="891" t="s">
        <v>1111</v>
      </c>
      <c r="H2096" s="836" t="s">
        <v>1734</v>
      </c>
      <c r="I2096" s="885"/>
      <c r="J2096" s="815"/>
      <c r="K2096" s="815"/>
      <c r="L2096" s="815"/>
      <c r="M2096" s="815"/>
      <c r="N2096" s="1"/>
      <c r="O2096" s="12"/>
    </row>
    <row r="2097" spans="1:17" ht="24.75" customHeight="1" x14ac:dyDescent="0.2">
      <c r="A2097" s="1427"/>
      <c r="B2097" s="806" t="s">
        <v>3999</v>
      </c>
      <c r="C2097" s="839" t="s">
        <v>4000</v>
      </c>
      <c r="D2097" s="801" t="s">
        <v>46</v>
      </c>
      <c r="E2097" s="802" t="s">
        <v>57</v>
      </c>
      <c r="F2097" s="806" t="s">
        <v>1115</v>
      </c>
      <c r="G2097" s="891" t="s">
        <v>1111</v>
      </c>
      <c r="H2097" s="836" t="s">
        <v>1546</v>
      </c>
      <c r="I2097" s="885"/>
      <c r="J2097" s="815">
        <v>50.5</v>
      </c>
      <c r="K2097" s="815"/>
      <c r="L2097" s="815"/>
      <c r="M2097" s="815"/>
      <c r="N2097" s="1" t="s">
        <v>3444</v>
      </c>
      <c r="O2097" s="12"/>
    </row>
    <row r="2098" spans="1:17" ht="30.75" customHeight="1" x14ac:dyDescent="0.2">
      <c r="A2098" s="1427"/>
      <c r="B2098" s="806" t="s">
        <v>358</v>
      </c>
      <c r="C2098" s="839" t="s">
        <v>4001</v>
      </c>
      <c r="D2098" s="801" t="s">
        <v>48</v>
      </c>
      <c r="E2098" s="802" t="s">
        <v>57</v>
      </c>
      <c r="F2098" s="806" t="s">
        <v>1233</v>
      </c>
      <c r="G2098" s="885" t="s">
        <v>1111</v>
      </c>
      <c r="H2098" s="839" t="s">
        <v>1546</v>
      </c>
      <c r="I2098" s="802">
        <v>2018</v>
      </c>
      <c r="J2098" s="815"/>
      <c r="K2098" s="815"/>
      <c r="L2098" s="815"/>
      <c r="M2098" s="815"/>
      <c r="N2098" s="1"/>
      <c r="O2098" s="217" t="s">
        <v>1228</v>
      </c>
      <c r="P2098" s="218" t="s">
        <v>1111</v>
      </c>
      <c r="Q2098" s="806" t="s">
        <v>1338</v>
      </c>
    </row>
    <row r="2099" spans="1:17" ht="49.5" customHeight="1" x14ac:dyDescent="0.2">
      <c r="A2099" s="1427"/>
      <c r="B2099" s="806" t="s">
        <v>4002</v>
      </c>
      <c r="C2099" s="180" t="s">
        <v>4003</v>
      </c>
      <c r="D2099" s="802" t="s">
        <v>58</v>
      </c>
      <c r="E2099" s="802" t="s">
        <v>59</v>
      </c>
      <c r="F2099" s="806" t="s">
        <v>1233</v>
      </c>
      <c r="G2099" s="885" t="s">
        <v>1111</v>
      </c>
      <c r="H2099" s="806" t="s">
        <v>1546</v>
      </c>
      <c r="I2099" s="802">
        <v>2018</v>
      </c>
      <c r="J2099" s="815"/>
      <c r="K2099" s="815"/>
      <c r="L2099" s="815"/>
      <c r="M2099" s="815"/>
      <c r="N2099" s="1"/>
      <c r="O2099" s="12"/>
    </row>
    <row r="2100" spans="1:17" ht="23.25" customHeight="1" x14ac:dyDescent="0.2">
      <c r="A2100" s="1656" t="s">
        <v>149</v>
      </c>
      <c r="B2100" s="1427" t="s">
        <v>272</v>
      </c>
      <c r="C2100" s="1427" t="s">
        <v>418</v>
      </c>
      <c r="D2100" s="1408" t="s">
        <v>58</v>
      </c>
      <c r="E2100" s="1408" t="s">
        <v>59</v>
      </c>
      <c r="F2100" s="1427" t="s">
        <v>1233</v>
      </c>
      <c r="G2100" s="1649" t="s">
        <v>1111</v>
      </c>
      <c r="H2100" s="1655" t="s">
        <v>1546</v>
      </c>
      <c r="I2100" s="802">
        <v>2018</v>
      </c>
      <c r="J2100" s="815">
        <v>1470</v>
      </c>
      <c r="K2100" s="815"/>
      <c r="L2100" s="815"/>
      <c r="M2100" s="815"/>
      <c r="N2100" s="1" t="s">
        <v>3444</v>
      </c>
      <c r="O2100" s="787" t="s">
        <v>1160</v>
      </c>
      <c r="P2100" s="245" t="s">
        <v>1118</v>
      </c>
      <c r="Q2100" s="988" t="s">
        <v>1733</v>
      </c>
    </row>
    <row r="2101" spans="1:17" ht="27" customHeight="1" x14ac:dyDescent="0.2">
      <c r="A2101" s="1262"/>
      <c r="B2101" s="1427"/>
      <c r="C2101" s="1427"/>
      <c r="D2101" s="1408"/>
      <c r="E2101" s="1408"/>
      <c r="F2101" s="1427"/>
      <c r="G2101" s="1649"/>
      <c r="H2101" s="1542"/>
      <c r="I2101" s="802"/>
      <c r="J2101" s="815"/>
      <c r="K2101" s="815"/>
      <c r="L2101" s="815"/>
      <c r="M2101" s="815"/>
      <c r="N2101" s="1"/>
      <c r="O2101" s="780" t="s">
        <v>1143</v>
      </c>
      <c r="P2101" s="246" t="s">
        <v>1111</v>
      </c>
      <c r="Q2101" s="988" t="s">
        <v>1734</v>
      </c>
    </row>
    <row r="2102" spans="1:17" ht="27" customHeight="1" x14ac:dyDescent="0.2">
      <c r="A2102" s="1262"/>
      <c r="B2102" s="806" t="s">
        <v>4004</v>
      </c>
      <c r="C2102" s="839" t="s">
        <v>4005</v>
      </c>
      <c r="D2102" s="802" t="s">
        <v>46</v>
      </c>
      <c r="E2102" s="802" t="s">
        <v>57</v>
      </c>
      <c r="F2102" s="806" t="s">
        <v>1233</v>
      </c>
      <c r="G2102" s="891" t="s">
        <v>1111</v>
      </c>
      <c r="H2102" s="836" t="s">
        <v>1546</v>
      </c>
      <c r="I2102" s="885"/>
      <c r="J2102" s="815"/>
      <c r="K2102" s="815"/>
      <c r="L2102" s="815"/>
      <c r="M2102" s="815"/>
      <c r="N2102" s="1"/>
      <c r="O2102" s="12"/>
    </row>
    <row r="2103" spans="1:17" ht="27" customHeight="1" x14ac:dyDescent="0.2">
      <c r="A2103" s="1262"/>
      <c r="B2103" s="787" t="s">
        <v>4006</v>
      </c>
      <c r="C2103" s="978" t="s">
        <v>4007</v>
      </c>
      <c r="D2103" s="884" t="s">
        <v>46</v>
      </c>
      <c r="E2103" s="884" t="s">
        <v>57</v>
      </c>
      <c r="F2103" s="806" t="s">
        <v>1233</v>
      </c>
      <c r="G2103" s="885" t="s">
        <v>1111</v>
      </c>
      <c r="H2103" s="836" t="s">
        <v>1338</v>
      </c>
      <c r="I2103" s="885"/>
      <c r="J2103" s="815"/>
      <c r="K2103" s="815"/>
      <c r="L2103" s="815"/>
      <c r="M2103" s="815"/>
      <c r="N2103" s="1"/>
      <c r="O2103" s="12"/>
    </row>
    <row r="2104" spans="1:17" ht="26.25" customHeight="1" x14ac:dyDescent="0.2">
      <c r="A2104" s="1656" t="s">
        <v>4008</v>
      </c>
      <c r="B2104" s="1427" t="s">
        <v>4009</v>
      </c>
      <c r="C2104" s="1427" t="s">
        <v>4010</v>
      </c>
      <c r="D2104" s="1400" t="s">
        <v>46</v>
      </c>
      <c r="E2104" s="1408" t="s">
        <v>57</v>
      </c>
      <c r="F2104" s="1427" t="s">
        <v>1233</v>
      </c>
      <c r="G2104" s="1649" t="s">
        <v>1111</v>
      </c>
      <c r="H2104" s="1655" t="s">
        <v>3443</v>
      </c>
      <c r="I2104" s="802">
        <v>2018</v>
      </c>
      <c r="J2104" s="815">
        <v>1470</v>
      </c>
      <c r="K2104" s="815"/>
      <c r="L2104" s="815"/>
      <c r="M2104" s="815"/>
      <c r="N2104" s="1" t="s">
        <v>3444</v>
      </c>
      <c r="O2104" s="806" t="s">
        <v>1160</v>
      </c>
      <c r="P2104" s="215" t="s">
        <v>1118</v>
      </c>
      <c r="Q2104" s="836" t="s">
        <v>1338</v>
      </c>
    </row>
    <row r="2105" spans="1:17" ht="26.25" customHeight="1" x14ac:dyDescent="0.2">
      <c r="A2105" s="1262"/>
      <c r="B2105" s="1427"/>
      <c r="C2105" s="1427"/>
      <c r="D2105" s="1400"/>
      <c r="E2105" s="1408"/>
      <c r="F2105" s="1427"/>
      <c r="G2105" s="1649"/>
      <c r="H2105" s="1542"/>
      <c r="I2105" s="802"/>
      <c r="J2105" s="815"/>
      <c r="K2105" s="815"/>
      <c r="L2105" s="815"/>
      <c r="M2105" s="815"/>
      <c r="N2105" s="1"/>
      <c r="O2105" s="806" t="s">
        <v>1143</v>
      </c>
      <c r="P2105" s="215" t="s">
        <v>1111</v>
      </c>
      <c r="Q2105" s="836" t="s">
        <v>3453</v>
      </c>
    </row>
    <row r="2106" spans="1:17" ht="26.25" customHeight="1" x14ac:dyDescent="0.2">
      <c r="A2106" s="1262"/>
      <c r="B2106" s="787" t="s">
        <v>4011</v>
      </c>
      <c r="C2106" s="978" t="s">
        <v>4012</v>
      </c>
      <c r="D2106" s="786" t="s">
        <v>46</v>
      </c>
      <c r="E2106" s="884" t="s">
        <v>57</v>
      </c>
      <c r="F2106" s="806" t="s">
        <v>1233</v>
      </c>
      <c r="G2106" s="885" t="s">
        <v>1111</v>
      </c>
      <c r="H2106" s="839" t="s">
        <v>1475</v>
      </c>
      <c r="I2106" s="802"/>
      <c r="J2106" s="815"/>
      <c r="K2106" s="815"/>
      <c r="L2106" s="815"/>
      <c r="M2106" s="815"/>
      <c r="N2106" s="1"/>
      <c r="O2106" s="806"/>
      <c r="P2106" s="215"/>
      <c r="Q2106" s="836"/>
    </row>
    <row r="2107" spans="1:17" ht="26.25" customHeight="1" x14ac:dyDescent="0.2">
      <c r="A2107" s="1577"/>
      <c r="B2107" s="787" t="s">
        <v>4013</v>
      </c>
      <c r="C2107" s="978" t="s">
        <v>4014</v>
      </c>
      <c r="D2107" s="786" t="s">
        <v>46</v>
      </c>
      <c r="E2107" s="884" t="s">
        <v>57</v>
      </c>
      <c r="F2107" s="806" t="s">
        <v>1233</v>
      </c>
      <c r="G2107" s="885" t="s">
        <v>1111</v>
      </c>
      <c r="H2107" s="839" t="s">
        <v>1338</v>
      </c>
      <c r="I2107" s="802"/>
      <c r="J2107" s="815"/>
      <c r="K2107" s="815"/>
      <c r="L2107" s="815"/>
      <c r="M2107" s="815"/>
      <c r="N2107" s="1"/>
      <c r="O2107" s="806"/>
      <c r="P2107" s="215"/>
      <c r="Q2107" s="836"/>
    </row>
    <row r="2108" spans="1:17" ht="24" customHeight="1" x14ac:dyDescent="0.2">
      <c r="A2108" s="1541" t="s">
        <v>150</v>
      </c>
      <c r="B2108" s="1427" t="s">
        <v>273</v>
      </c>
      <c r="C2108" s="1427" t="s">
        <v>4015</v>
      </c>
      <c r="D2108" s="1400" t="s">
        <v>7</v>
      </c>
      <c r="E2108" s="1408" t="s">
        <v>57</v>
      </c>
      <c r="F2108" s="1528" t="s">
        <v>1233</v>
      </c>
      <c r="G2108" s="1649" t="s">
        <v>1111</v>
      </c>
      <c r="H2108" s="1541" t="s">
        <v>1546</v>
      </c>
      <c r="I2108" s="802">
        <v>2018</v>
      </c>
      <c r="J2108" s="815">
        <v>1470</v>
      </c>
      <c r="K2108" s="815"/>
      <c r="L2108" s="815"/>
      <c r="M2108" s="815"/>
      <c r="N2108" s="1" t="s">
        <v>3444</v>
      </c>
      <c r="O2108" s="806" t="s">
        <v>1160</v>
      </c>
      <c r="P2108" s="215" t="s">
        <v>1118</v>
      </c>
      <c r="Q2108" s="836" t="s">
        <v>2647</v>
      </c>
    </row>
    <row r="2109" spans="1:17" ht="24" customHeight="1" x14ac:dyDescent="0.2">
      <c r="A2109" s="1547"/>
      <c r="B2109" s="1427"/>
      <c r="C2109" s="1427"/>
      <c r="D2109" s="1400"/>
      <c r="E2109" s="1408"/>
      <c r="F2109" s="1528"/>
      <c r="G2109" s="1649"/>
      <c r="H2109" s="1542"/>
      <c r="I2109" s="802"/>
      <c r="J2109" s="815"/>
      <c r="K2109" s="815"/>
      <c r="L2109" s="815"/>
      <c r="M2109" s="815"/>
      <c r="N2109" s="1"/>
      <c r="O2109" s="806" t="s">
        <v>1143</v>
      </c>
      <c r="P2109" s="247" t="s">
        <v>1111</v>
      </c>
      <c r="Q2109" s="836" t="s">
        <v>1734</v>
      </c>
    </row>
    <row r="2110" spans="1:17" ht="54.75" customHeight="1" x14ac:dyDescent="0.2">
      <c r="A2110" s="1547"/>
      <c r="B2110" s="806" t="s">
        <v>4016</v>
      </c>
      <c r="C2110" s="839" t="s">
        <v>4017</v>
      </c>
      <c r="D2110" s="801" t="s">
        <v>7</v>
      </c>
      <c r="E2110" s="802" t="s">
        <v>57</v>
      </c>
      <c r="F2110" s="806" t="s">
        <v>3503</v>
      </c>
      <c r="G2110" s="885" t="s">
        <v>1257</v>
      </c>
      <c r="H2110" s="839" t="s">
        <v>3443</v>
      </c>
      <c r="I2110" s="802">
        <v>2018</v>
      </c>
      <c r="J2110" s="815"/>
      <c r="K2110" s="815"/>
      <c r="L2110" s="815"/>
      <c r="M2110" s="815"/>
      <c r="N2110" s="1"/>
      <c r="O2110" s="830"/>
      <c r="P2110" s="228"/>
      <c r="Q2110" s="229"/>
    </row>
    <row r="2111" spans="1:17" ht="57.75" customHeight="1" x14ac:dyDescent="0.2">
      <c r="A2111" s="1547"/>
      <c r="B2111" s="806" t="s">
        <v>4018</v>
      </c>
      <c r="C2111" s="839" t="s">
        <v>4019</v>
      </c>
      <c r="D2111" s="801" t="s">
        <v>46</v>
      </c>
      <c r="E2111" s="802" t="s">
        <v>57</v>
      </c>
      <c r="F2111" s="806" t="s">
        <v>1233</v>
      </c>
      <c r="G2111" s="891" t="s">
        <v>1111</v>
      </c>
      <c r="H2111" s="836" t="s">
        <v>1475</v>
      </c>
      <c r="I2111" s="885"/>
      <c r="J2111" s="815"/>
      <c r="K2111" s="815"/>
      <c r="L2111" s="815"/>
      <c r="M2111" s="815"/>
      <c r="N2111" s="1"/>
      <c r="O2111" s="12"/>
    </row>
    <row r="2112" spans="1:17" ht="24" customHeight="1" x14ac:dyDescent="0.2">
      <c r="A2112" s="1547"/>
      <c r="B2112" s="806" t="s">
        <v>4020</v>
      </c>
      <c r="C2112" s="839" t="s">
        <v>4021</v>
      </c>
      <c r="D2112" s="801" t="s">
        <v>46</v>
      </c>
      <c r="E2112" s="802" t="s">
        <v>57</v>
      </c>
      <c r="F2112" s="806" t="s">
        <v>1233</v>
      </c>
      <c r="G2112" s="891" t="s">
        <v>1111</v>
      </c>
      <c r="H2112" s="836" t="s">
        <v>4022</v>
      </c>
      <c r="I2112" s="885"/>
      <c r="J2112" s="815"/>
      <c r="K2112" s="815"/>
      <c r="L2112" s="815"/>
      <c r="M2112" s="815"/>
      <c r="N2112" s="1"/>
      <c r="O2112" s="12"/>
    </row>
    <row r="2113" spans="1:17" ht="24" customHeight="1" x14ac:dyDescent="0.2">
      <c r="A2113" s="1547"/>
      <c r="B2113" s="805" t="s">
        <v>1386</v>
      </c>
      <c r="C2113" s="53" t="s">
        <v>1387</v>
      </c>
      <c r="D2113" s="801" t="s">
        <v>46</v>
      </c>
      <c r="E2113" s="802" t="s">
        <v>57</v>
      </c>
      <c r="F2113" s="806" t="s">
        <v>1233</v>
      </c>
      <c r="G2113" s="891" t="s">
        <v>1111</v>
      </c>
      <c r="H2113" s="836" t="s">
        <v>1546</v>
      </c>
      <c r="I2113" s="885"/>
      <c r="J2113" s="815"/>
      <c r="K2113" s="815"/>
      <c r="L2113" s="815"/>
      <c r="M2113" s="815"/>
      <c r="N2113" s="1"/>
      <c r="O2113" s="12"/>
    </row>
    <row r="2114" spans="1:17" ht="61.5" customHeight="1" x14ac:dyDescent="0.2">
      <c r="A2114" s="1547"/>
      <c r="B2114" s="805" t="s">
        <v>4023</v>
      </c>
      <c r="C2114" s="839" t="s">
        <v>4024</v>
      </c>
      <c r="D2114" s="801" t="s">
        <v>7</v>
      </c>
      <c r="E2114" s="802" t="s">
        <v>57</v>
      </c>
      <c r="F2114" s="806" t="s">
        <v>1233</v>
      </c>
      <c r="G2114" s="885" t="s">
        <v>1111</v>
      </c>
      <c r="H2114" s="836" t="s">
        <v>1546</v>
      </c>
      <c r="I2114" s="248">
        <v>2018</v>
      </c>
      <c r="J2114" s="815"/>
      <c r="K2114" s="815"/>
      <c r="L2114" s="815"/>
      <c r="M2114" s="815"/>
      <c r="N2114" s="1"/>
      <c r="O2114" s="12"/>
    </row>
    <row r="2115" spans="1:17" ht="61.5" customHeight="1" x14ac:dyDescent="0.2">
      <c r="A2115" s="1547"/>
      <c r="B2115" s="805" t="s">
        <v>4025</v>
      </c>
      <c r="C2115" s="839" t="s">
        <v>4026</v>
      </c>
      <c r="D2115" s="801" t="s">
        <v>46</v>
      </c>
      <c r="E2115" s="802" t="s">
        <v>57</v>
      </c>
      <c r="F2115" s="806" t="s">
        <v>1233</v>
      </c>
      <c r="G2115" s="885" t="s">
        <v>1111</v>
      </c>
      <c r="H2115" s="836" t="s">
        <v>1338</v>
      </c>
      <c r="I2115" s="248"/>
      <c r="J2115" s="815"/>
      <c r="K2115" s="815"/>
      <c r="L2115" s="815"/>
      <c r="M2115" s="815"/>
      <c r="N2115" s="1"/>
      <c r="O2115" s="12"/>
    </row>
    <row r="2116" spans="1:17" ht="61.5" customHeight="1" x14ac:dyDescent="0.2">
      <c r="A2116" s="1542"/>
      <c r="B2116" s="805" t="s">
        <v>4027</v>
      </c>
      <c r="C2116" s="839" t="s">
        <v>4028</v>
      </c>
      <c r="D2116" s="801" t="s">
        <v>46</v>
      </c>
      <c r="E2116" s="802" t="s">
        <v>57</v>
      </c>
      <c r="F2116" s="806" t="s">
        <v>1233</v>
      </c>
      <c r="G2116" s="885" t="s">
        <v>1111</v>
      </c>
      <c r="H2116" s="836" t="s">
        <v>1475</v>
      </c>
      <c r="I2116" s="248"/>
      <c r="J2116" s="815"/>
      <c r="K2116" s="815"/>
      <c r="L2116" s="815"/>
      <c r="M2116" s="815"/>
      <c r="N2116" s="1"/>
      <c r="O2116" s="12"/>
    </row>
    <row r="2117" spans="1:17" ht="24.75" customHeight="1" x14ac:dyDescent="0.2">
      <c r="A2117" s="1576" t="s">
        <v>151</v>
      </c>
      <c r="B2117" s="1427" t="s">
        <v>4029</v>
      </c>
      <c r="C2117" s="1427" t="s">
        <v>4030</v>
      </c>
      <c r="D2117" s="1400" t="s">
        <v>46</v>
      </c>
      <c r="E2117" s="1408" t="s">
        <v>57</v>
      </c>
      <c r="F2117" s="806" t="s">
        <v>1160</v>
      </c>
      <c r="G2117" s="891" t="s">
        <v>1118</v>
      </c>
      <c r="H2117" s="836" t="s">
        <v>2647</v>
      </c>
      <c r="I2117" s="248"/>
      <c r="J2117" s="815">
        <v>825</v>
      </c>
      <c r="K2117" s="815"/>
      <c r="L2117" s="815"/>
      <c r="M2117" s="815"/>
      <c r="N2117" s="1" t="s">
        <v>3444</v>
      </c>
      <c r="O2117" s="12"/>
    </row>
    <row r="2118" spans="1:17" ht="24.75" customHeight="1" x14ac:dyDescent="0.2">
      <c r="A2118" s="1262"/>
      <c r="B2118" s="1427"/>
      <c r="C2118" s="1427"/>
      <c r="D2118" s="1400"/>
      <c r="E2118" s="1408"/>
      <c r="F2118" s="806" t="s">
        <v>1143</v>
      </c>
      <c r="G2118" s="891" t="s">
        <v>1111</v>
      </c>
      <c r="H2118" s="836" t="s">
        <v>1734</v>
      </c>
      <c r="I2118" s="248"/>
      <c r="J2118" s="815"/>
      <c r="K2118" s="815"/>
      <c r="L2118" s="815"/>
      <c r="M2118" s="815"/>
      <c r="N2118" s="1"/>
      <c r="O2118" s="12"/>
    </row>
    <row r="2119" spans="1:17" ht="24.75" customHeight="1" x14ac:dyDescent="0.2">
      <c r="A2119" s="1262"/>
      <c r="B2119" s="1427" t="s">
        <v>4031</v>
      </c>
      <c r="C2119" s="1427" t="s">
        <v>4032</v>
      </c>
      <c r="D2119" s="1400" t="s">
        <v>46</v>
      </c>
      <c r="E2119" s="1408" t="s">
        <v>57</v>
      </c>
      <c r="F2119" s="1427" t="s">
        <v>1233</v>
      </c>
      <c r="G2119" s="1649" t="s">
        <v>1111</v>
      </c>
      <c r="H2119" s="839" t="s">
        <v>1338</v>
      </c>
      <c r="I2119" s="248">
        <v>2018</v>
      </c>
      <c r="J2119" s="815">
        <v>1280</v>
      </c>
      <c r="K2119" s="815"/>
      <c r="L2119" s="815"/>
      <c r="M2119" s="815"/>
      <c r="N2119" s="1" t="s">
        <v>3444</v>
      </c>
      <c r="O2119" s="806" t="s">
        <v>1160</v>
      </c>
      <c r="P2119" s="215" t="s">
        <v>1118</v>
      </c>
      <c r="Q2119" s="836" t="s">
        <v>1338</v>
      </c>
    </row>
    <row r="2120" spans="1:17" ht="24.75" customHeight="1" x14ac:dyDescent="0.2">
      <c r="A2120" s="1262"/>
      <c r="B2120" s="1427"/>
      <c r="C2120" s="1427"/>
      <c r="D2120" s="1400"/>
      <c r="E2120" s="1408"/>
      <c r="F2120" s="1427"/>
      <c r="G2120" s="1649"/>
      <c r="H2120" s="8" t="s">
        <v>4033</v>
      </c>
      <c r="I2120" s="248"/>
      <c r="J2120" s="815"/>
      <c r="K2120" s="815"/>
      <c r="L2120" s="815"/>
      <c r="M2120" s="815"/>
      <c r="N2120" s="1"/>
      <c r="O2120" s="806" t="s">
        <v>1143</v>
      </c>
      <c r="P2120" s="215" t="s">
        <v>1111</v>
      </c>
      <c r="Q2120" s="836" t="s">
        <v>3800</v>
      </c>
    </row>
    <row r="2121" spans="1:17" ht="24.75" customHeight="1" x14ac:dyDescent="0.2">
      <c r="A2121" s="1262"/>
      <c r="B2121" s="806" t="s">
        <v>4034</v>
      </c>
      <c r="C2121" s="839" t="s">
        <v>4035</v>
      </c>
      <c r="D2121" s="801" t="s">
        <v>46</v>
      </c>
      <c r="E2121" s="802" t="s">
        <v>57</v>
      </c>
      <c r="F2121" s="806" t="s">
        <v>1233</v>
      </c>
      <c r="G2121" s="891" t="s">
        <v>1111</v>
      </c>
      <c r="H2121" s="836" t="s">
        <v>1546</v>
      </c>
      <c r="I2121" s="248"/>
      <c r="J2121" s="815"/>
      <c r="K2121" s="815"/>
      <c r="L2121" s="815"/>
      <c r="M2121" s="815"/>
      <c r="N2121" s="1"/>
      <c r="O2121" s="12"/>
    </row>
    <row r="2122" spans="1:17" ht="31.5" customHeight="1" x14ac:dyDescent="0.2">
      <c r="A2122" s="1576" t="s">
        <v>152</v>
      </c>
      <c r="B2122" s="806" t="s">
        <v>4036</v>
      </c>
      <c r="C2122" s="839" t="s">
        <v>4037</v>
      </c>
      <c r="D2122" s="801" t="s">
        <v>46</v>
      </c>
      <c r="E2122" s="802" t="s">
        <v>57</v>
      </c>
      <c r="F2122" s="806" t="s">
        <v>1233</v>
      </c>
      <c r="G2122" s="885" t="s">
        <v>1111</v>
      </c>
      <c r="H2122" s="839" t="s">
        <v>4038</v>
      </c>
      <c r="I2122" s="248">
        <v>2018</v>
      </c>
      <c r="J2122" s="815">
        <f>600+200</f>
        <v>800</v>
      </c>
      <c r="K2122" s="815"/>
      <c r="L2122" s="815"/>
      <c r="M2122" s="815"/>
      <c r="N2122" s="1" t="s">
        <v>3444</v>
      </c>
      <c r="O2122" s="806" t="s">
        <v>1233</v>
      </c>
      <c r="P2122" s="247" t="s">
        <v>1111</v>
      </c>
      <c r="Q2122" s="984" t="s">
        <v>4039</v>
      </c>
    </row>
    <row r="2123" spans="1:17" ht="34.5" customHeight="1" x14ac:dyDescent="0.2">
      <c r="A2123" s="1262"/>
      <c r="B2123" s="806" t="s">
        <v>4040</v>
      </c>
      <c r="C2123" s="839" t="s">
        <v>4041</v>
      </c>
      <c r="D2123" s="801" t="s">
        <v>28</v>
      </c>
      <c r="E2123" s="802" t="s">
        <v>57</v>
      </c>
      <c r="F2123" s="806" t="s">
        <v>1166</v>
      </c>
      <c r="G2123" s="891" t="s">
        <v>1265</v>
      </c>
      <c r="H2123" s="836" t="s">
        <v>4042</v>
      </c>
      <c r="I2123" s="248"/>
      <c r="J2123" s="815"/>
      <c r="K2123" s="815"/>
      <c r="L2123" s="815"/>
      <c r="M2123" s="815"/>
      <c r="N2123" s="1"/>
      <c r="O2123" s="12"/>
    </row>
    <row r="2124" spans="1:17" ht="51.75" customHeight="1" x14ac:dyDescent="0.2">
      <c r="A2124" s="1262"/>
      <c r="B2124" s="806" t="s">
        <v>4043</v>
      </c>
      <c r="C2124" s="839" t="s">
        <v>4044</v>
      </c>
      <c r="D2124" s="801" t="s">
        <v>28</v>
      </c>
      <c r="E2124" s="802" t="s">
        <v>57</v>
      </c>
      <c r="F2124" s="806" t="s">
        <v>1166</v>
      </c>
      <c r="G2124" s="891" t="s">
        <v>1265</v>
      </c>
      <c r="H2124" s="836" t="s">
        <v>4045</v>
      </c>
      <c r="I2124" s="248"/>
      <c r="J2124" s="815"/>
      <c r="K2124" s="815"/>
      <c r="L2124" s="815"/>
      <c r="M2124" s="815"/>
      <c r="N2124" s="1"/>
      <c r="O2124" s="12"/>
    </row>
    <row r="2125" spans="1:17" ht="53.25" customHeight="1" x14ac:dyDescent="0.2">
      <c r="A2125" s="1262"/>
      <c r="B2125" s="805" t="s">
        <v>4046</v>
      </c>
      <c r="C2125" s="839" t="s">
        <v>4047</v>
      </c>
      <c r="D2125" s="801" t="s">
        <v>1277</v>
      </c>
      <c r="E2125" s="802" t="s">
        <v>57</v>
      </c>
      <c r="F2125" s="806" t="s">
        <v>1114</v>
      </c>
      <c r="G2125" s="801" t="s">
        <v>1111</v>
      </c>
      <c r="H2125" s="836" t="s">
        <v>3519</v>
      </c>
      <c r="I2125" s="248"/>
      <c r="J2125" s="815"/>
      <c r="K2125" s="815"/>
      <c r="L2125" s="815"/>
      <c r="M2125" s="815"/>
      <c r="N2125" s="1"/>
      <c r="O2125" s="12"/>
    </row>
    <row r="2126" spans="1:17" ht="62.25" customHeight="1" x14ac:dyDescent="0.2">
      <c r="A2126" s="1262"/>
      <c r="B2126" s="805" t="s">
        <v>346</v>
      </c>
      <c r="C2126" s="53" t="s">
        <v>4048</v>
      </c>
      <c r="D2126" s="801" t="s">
        <v>28</v>
      </c>
      <c r="E2126" s="802" t="s">
        <v>57</v>
      </c>
      <c r="F2126" s="806" t="s">
        <v>1233</v>
      </c>
      <c r="G2126" s="885" t="s">
        <v>1111</v>
      </c>
      <c r="H2126" s="839" t="s">
        <v>4049</v>
      </c>
      <c r="I2126" s="248">
        <v>2018</v>
      </c>
      <c r="J2126" s="815"/>
      <c r="K2126" s="815"/>
      <c r="L2126" s="815"/>
      <c r="M2126" s="815"/>
      <c r="N2126" s="1"/>
      <c r="O2126" s="806" t="s">
        <v>3522</v>
      </c>
      <c r="P2126" s="891" t="s">
        <v>1111</v>
      </c>
      <c r="Q2126" s="806" t="s">
        <v>3528</v>
      </c>
    </row>
    <row r="2127" spans="1:17" ht="62.25" customHeight="1" x14ac:dyDescent="0.2">
      <c r="A2127" s="1262"/>
      <c r="B2127" s="786" t="s">
        <v>4050</v>
      </c>
      <c r="C2127" s="2" t="s">
        <v>4051</v>
      </c>
      <c r="D2127" s="786" t="s">
        <v>28</v>
      </c>
      <c r="E2127" s="786" t="s">
        <v>57</v>
      </c>
      <c r="F2127" s="806" t="s">
        <v>3843</v>
      </c>
      <c r="G2127" s="891" t="s">
        <v>1111</v>
      </c>
      <c r="H2127" s="839" t="s">
        <v>4052</v>
      </c>
      <c r="I2127" s="248"/>
      <c r="J2127" s="815"/>
      <c r="K2127" s="815"/>
      <c r="L2127" s="815"/>
      <c r="M2127" s="815"/>
      <c r="N2127" s="1"/>
      <c r="O2127" s="830"/>
      <c r="P2127" s="228"/>
      <c r="Q2127" s="830"/>
    </row>
    <row r="2128" spans="1:17" ht="62.25" customHeight="1" x14ac:dyDescent="0.2">
      <c r="A2128" s="1262"/>
      <c r="B2128" s="805" t="s">
        <v>4053</v>
      </c>
      <c r="C2128" s="839" t="s">
        <v>4054</v>
      </c>
      <c r="D2128" s="801" t="s">
        <v>26</v>
      </c>
      <c r="E2128" s="802" t="s">
        <v>57</v>
      </c>
      <c r="F2128" s="806" t="s">
        <v>3843</v>
      </c>
      <c r="G2128" s="885" t="s">
        <v>1257</v>
      </c>
      <c r="H2128" s="839" t="s">
        <v>4055</v>
      </c>
      <c r="I2128" s="802">
        <v>2018</v>
      </c>
      <c r="J2128" s="815"/>
      <c r="K2128" s="815"/>
      <c r="L2128" s="815"/>
      <c r="M2128" s="815"/>
      <c r="N2128" s="1"/>
      <c r="O2128" s="830"/>
      <c r="P2128" s="228"/>
      <c r="Q2128" s="830"/>
    </row>
    <row r="2129" spans="1:17" ht="22.5" customHeight="1" x14ac:dyDescent="0.2">
      <c r="A2129" s="1427" t="s">
        <v>4056</v>
      </c>
      <c r="B2129" s="1427" t="s">
        <v>4057</v>
      </c>
      <c r="C2129" s="1427" t="s">
        <v>4058</v>
      </c>
      <c r="D2129" s="1400" t="s">
        <v>46</v>
      </c>
      <c r="E2129" s="1408" t="s">
        <v>57</v>
      </c>
      <c r="F2129" s="1427" t="s">
        <v>1233</v>
      </c>
      <c r="G2129" s="1649" t="s">
        <v>1111</v>
      </c>
      <c r="H2129" s="1541" t="s">
        <v>1546</v>
      </c>
      <c r="I2129" s="802">
        <v>2018</v>
      </c>
      <c r="J2129" s="815">
        <v>1470</v>
      </c>
      <c r="K2129" s="815"/>
      <c r="L2129" s="815"/>
      <c r="M2129" s="815"/>
      <c r="N2129" s="1" t="s">
        <v>3444</v>
      </c>
      <c r="O2129" s="806" t="s">
        <v>1160</v>
      </c>
      <c r="P2129" s="891" t="s">
        <v>1118</v>
      </c>
      <c r="Q2129" s="836" t="s">
        <v>1338</v>
      </c>
    </row>
    <row r="2130" spans="1:17" ht="22.5" customHeight="1" x14ac:dyDescent="0.2">
      <c r="A2130" s="1427"/>
      <c r="B2130" s="1427"/>
      <c r="C2130" s="1427"/>
      <c r="D2130" s="1400"/>
      <c r="E2130" s="1408"/>
      <c r="F2130" s="1427"/>
      <c r="G2130" s="1649"/>
      <c r="H2130" s="1542"/>
      <c r="I2130" s="802"/>
      <c r="J2130" s="815"/>
      <c r="K2130" s="815"/>
      <c r="L2130" s="815"/>
      <c r="M2130" s="815"/>
      <c r="N2130" s="1"/>
      <c r="O2130" s="848" t="s">
        <v>1143</v>
      </c>
      <c r="P2130" s="873" t="s">
        <v>1111</v>
      </c>
      <c r="Q2130" s="868" t="s">
        <v>3453</v>
      </c>
    </row>
    <row r="2131" spans="1:17" ht="22.5" customHeight="1" x14ac:dyDescent="0.2">
      <c r="A2131" s="1541" t="s">
        <v>4059</v>
      </c>
      <c r="B2131" s="1427" t="s">
        <v>274</v>
      </c>
      <c r="C2131" s="1427" t="s">
        <v>4060</v>
      </c>
      <c r="D2131" s="1400" t="s">
        <v>7</v>
      </c>
      <c r="E2131" s="1408" t="s">
        <v>57</v>
      </c>
      <c r="F2131" s="806" t="s">
        <v>1160</v>
      </c>
      <c r="G2131" s="891" t="s">
        <v>1118</v>
      </c>
      <c r="H2131" s="836" t="s">
        <v>2647</v>
      </c>
      <c r="I2131" s="885"/>
      <c r="J2131" s="815">
        <v>1470</v>
      </c>
      <c r="K2131" s="815"/>
      <c r="L2131" s="815"/>
      <c r="M2131" s="815"/>
      <c r="N2131" s="1" t="s">
        <v>3444</v>
      </c>
      <c r="O2131" s="12"/>
    </row>
    <row r="2132" spans="1:17" ht="22.5" customHeight="1" x14ac:dyDescent="0.2">
      <c r="A2132" s="1547"/>
      <c r="B2132" s="1427"/>
      <c r="C2132" s="1427"/>
      <c r="D2132" s="1400"/>
      <c r="E2132" s="1408"/>
      <c r="F2132" s="806" t="s">
        <v>1143</v>
      </c>
      <c r="G2132" s="891" t="s">
        <v>1111</v>
      </c>
      <c r="H2132" s="836" t="s">
        <v>1734</v>
      </c>
      <c r="I2132" s="885"/>
      <c r="J2132" s="815"/>
      <c r="K2132" s="815"/>
      <c r="L2132" s="815"/>
      <c r="M2132" s="815"/>
      <c r="N2132" s="1"/>
      <c r="O2132" s="12"/>
    </row>
    <row r="2133" spans="1:17" ht="24.75" customHeight="1" x14ac:dyDescent="0.2">
      <c r="A2133" s="1547"/>
      <c r="B2133" s="1427" t="s">
        <v>1388</v>
      </c>
      <c r="C2133" s="1427" t="s">
        <v>4061</v>
      </c>
      <c r="D2133" s="1400" t="s">
        <v>7</v>
      </c>
      <c r="E2133" s="1408" t="s">
        <v>57</v>
      </c>
      <c r="F2133" s="1427" t="s">
        <v>1233</v>
      </c>
      <c r="G2133" s="1649" t="s">
        <v>1111</v>
      </c>
      <c r="H2133" s="1541" t="s">
        <v>1546</v>
      </c>
      <c r="I2133" s="802">
        <v>2018</v>
      </c>
      <c r="J2133" s="815">
        <v>195</v>
      </c>
      <c r="K2133" s="815"/>
      <c r="L2133" s="815"/>
      <c r="M2133" s="815"/>
      <c r="N2133" s="1" t="s">
        <v>3444</v>
      </c>
      <c r="O2133" s="787" t="s">
        <v>1160</v>
      </c>
      <c r="P2133" s="11" t="s">
        <v>1118</v>
      </c>
      <c r="Q2133" s="988" t="s">
        <v>1338</v>
      </c>
    </row>
    <row r="2134" spans="1:17" ht="25.5" customHeight="1" x14ac:dyDescent="0.2">
      <c r="A2134" s="1547"/>
      <c r="B2134" s="1427"/>
      <c r="C2134" s="1427"/>
      <c r="D2134" s="1400"/>
      <c r="E2134" s="1408"/>
      <c r="F2134" s="1427"/>
      <c r="G2134" s="1649"/>
      <c r="H2134" s="1542"/>
      <c r="I2134" s="802"/>
      <c r="J2134" s="815"/>
      <c r="K2134" s="815"/>
      <c r="L2134" s="815"/>
      <c r="M2134" s="815"/>
      <c r="N2134" s="1"/>
      <c r="O2134" s="787" t="s">
        <v>1143</v>
      </c>
      <c r="P2134" s="11" t="s">
        <v>1111</v>
      </c>
      <c r="Q2134" s="988" t="s">
        <v>3453</v>
      </c>
    </row>
    <row r="2135" spans="1:17" ht="26.25" customHeight="1" x14ac:dyDescent="0.2">
      <c r="A2135" s="1547"/>
      <c r="B2135" s="1427" t="s">
        <v>4062</v>
      </c>
      <c r="C2135" s="1427" t="s">
        <v>4063</v>
      </c>
      <c r="D2135" s="1400" t="s">
        <v>44</v>
      </c>
      <c r="E2135" s="1408" t="s">
        <v>22</v>
      </c>
      <c r="F2135" s="806" t="s">
        <v>4064</v>
      </c>
      <c r="G2135" s="801" t="s">
        <v>2994</v>
      </c>
      <c r="H2135" s="1427" t="s">
        <v>4065</v>
      </c>
      <c r="I2135" s="802"/>
      <c r="J2135" s="43">
        <v>1100</v>
      </c>
      <c r="K2135" s="126"/>
      <c r="L2135" s="815"/>
      <c r="M2135" s="815"/>
      <c r="N2135" s="1" t="s">
        <v>1842</v>
      </c>
      <c r="O2135" s="12"/>
    </row>
    <row r="2136" spans="1:17" ht="26.25" customHeight="1" x14ac:dyDescent="0.2">
      <c r="A2136" s="1547"/>
      <c r="B2136" s="1427"/>
      <c r="C2136" s="1427"/>
      <c r="D2136" s="1400"/>
      <c r="E2136" s="1408"/>
      <c r="F2136" s="806" t="s">
        <v>1143</v>
      </c>
      <c r="G2136" s="801" t="s">
        <v>1200</v>
      </c>
      <c r="H2136" s="1427"/>
      <c r="I2136" s="802"/>
      <c r="J2136" s="43"/>
      <c r="K2136" s="126"/>
      <c r="L2136" s="815"/>
      <c r="M2136" s="815"/>
      <c r="N2136" s="1"/>
      <c r="O2136" s="12"/>
    </row>
    <row r="2137" spans="1:17" ht="47.25" customHeight="1" x14ac:dyDescent="0.2">
      <c r="A2137" s="1547"/>
      <c r="B2137" s="806" t="s">
        <v>4066</v>
      </c>
      <c r="C2137" s="839" t="s">
        <v>4067</v>
      </c>
      <c r="D2137" s="801" t="s">
        <v>28</v>
      </c>
      <c r="E2137" s="802" t="s">
        <v>57</v>
      </c>
      <c r="F2137" s="806" t="s">
        <v>1119</v>
      </c>
      <c r="G2137" s="801" t="s">
        <v>1265</v>
      </c>
      <c r="H2137" s="806" t="s">
        <v>4068</v>
      </c>
      <c r="I2137" s="802"/>
      <c r="J2137" s="43"/>
      <c r="K2137" s="126"/>
      <c r="L2137" s="815"/>
      <c r="M2137" s="815"/>
      <c r="N2137" s="1"/>
      <c r="O2137" s="12"/>
    </row>
    <row r="2138" spans="1:17" ht="32.25" customHeight="1" x14ac:dyDescent="0.2">
      <c r="A2138" s="1547"/>
      <c r="B2138" s="805" t="s">
        <v>4069</v>
      </c>
      <c r="C2138" s="839" t="s">
        <v>4070</v>
      </c>
      <c r="D2138" s="801" t="s">
        <v>28</v>
      </c>
      <c r="E2138" s="802" t="s">
        <v>57</v>
      </c>
      <c r="F2138" s="806" t="s">
        <v>1119</v>
      </c>
      <c r="G2138" s="891" t="s">
        <v>1111</v>
      </c>
      <c r="H2138" s="806" t="s">
        <v>3812</v>
      </c>
      <c r="I2138" s="802"/>
      <c r="J2138" s="43"/>
      <c r="K2138" s="126"/>
      <c r="L2138" s="815"/>
      <c r="M2138" s="815"/>
      <c r="N2138" s="1"/>
      <c r="O2138" s="12"/>
    </row>
    <row r="2139" spans="1:17" ht="32.25" customHeight="1" x14ac:dyDescent="0.2">
      <c r="A2139" s="1547"/>
      <c r="B2139" s="805" t="s">
        <v>4071</v>
      </c>
      <c r="C2139" s="53" t="s">
        <v>4072</v>
      </c>
      <c r="D2139" s="801" t="s">
        <v>48</v>
      </c>
      <c r="E2139" s="802" t="s">
        <v>57</v>
      </c>
      <c r="F2139" s="806" t="s">
        <v>1233</v>
      </c>
      <c r="G2139" s="891" t="s">
        <v>1111</v>
      </c>
      <c r="H2139" s="806" t="s">
        <v>1575</v>
      </c>
      <c r="I2139" s="802"/>
      <c r="J2139" s="43"/>
      <c r="K2139" s="126"/>
      <c r="L2139" s="815"/>
      <c r="M2139" s="815"/>
      <c r="N2139" s="1"/>
      <c r="O2139" s="12"/>
    </row>
    <row r="2140" spans="1:17" ht="65.25" customHeight="1" x14ac:dyDescent="0.2">
      <c r="A2140" s="1547"/>
      <c r="B2140" s="805" t="s">
        <v>4073</v>
      </c>
      <c r="C2140" s="53" t="s">
        <v>4074</v>
      </c>
      <c r="D2140" s="801" t="s">
        <v>7</v>
      </c>
      <c r="E2140" s="802" t="s">
        <v>57</v>
      </c>
      <c r="F2140" s="806" t="s">
        <v>1233</v>
      </c>
      <c r="G2140" s="885" t="s">
        <v>1111</v>
      </c>
      <c r="H2140" s="839" t="s">
        <v>1546</v>
      </c>
      <c r="I2140" s="802">
        <v>2018</v>
      </c>
      <c r="J2140" s="43"/>
      <c r="K2140" s="126"/>
      <c r="L2140" s="815"/>
      <c r="M2140" s="815"/>
      <c r="N2140" s="1"/>
      <c r="O2140" s="239" t="s">
        <v>1233</v>
      </c>
      <c r="P2140" s="1015" t="s">
        <v>1111</v>
      </c>
      <c r="Q2140" s="239" t="s">
        <v>4075</v>
      </c>
    </row>
    <row r="2141" spans="1:17" ht="65.25" customHeight="1" x14ac:dyDescent="0.2">
      <c r="A2141" s="1547"/>
      <c r="B2141" s="1561" t="s">
        <v>4076</v>
      </c>
      <c r="C2141" s="1657" t="s">
        <v>4077</v>
      </c>
      <c r="D2141" s="1543" t="s">
        <v>46</v>
      </c>
      <c r="E2141" s="1539" t="s">
        <v>50</v>
      </c>
      <c r="F2141" s="839" t="s">
        <v>1231</v>
      </c>
      <c r="G2141" s="885" t="s">
        <v>4078</v>
      </c>
      <c r="H2141" s="1655" t="s">
        <v>4079</v>
      </c>
      <c r="I2141" s="802"/>
      <c r="J2141" s="43"/>
      <c r="K2141" s="126"/>
      <c r="L2141" s="815"/>
      <c r="M2141" s="815"/>
      <c r="N2141" s="1"/>
      <c r="O2141" s="830"/>
      <c r="P2141" s="228"/>
      <c r="Q2141" s="830"/>
    </row>
    <row r="2142" spans="1:17" ht="20.25" customHeight="1" x14ac:dyDescent="0.2">
      <c r="A2142" s="1542"/>
      <c r="B2142" s="1562"/>
      <c r="C2142" s="1658"/>
      <c r="D2142" s="1544"/>
      <c r="E2142" s="1540"/>
      <c r="F2142" s="839" t="s">
        <v>4080</v>
      </c>
      <c r="G2142" s="885" t="s">
        <v>1829</v>
      </c>
      <c r="H2142" s="1542"/>
      <c r="I2142" s="802"/>
      <c r="J2142" s="43"/>
      <c r="K2142" s="126"/>
      <c r="L2142" s="815"/>
      <c r="M2142" s="815"/>
      <c r="N2142" s="1"/>
      <c r="O2142" s="830"/>
      <c r="P2142" s="228"/>
      <c r="Q2142" s="830"/>
    </row>
    <row r="2143" spans="1:17" ht="24.75" customHeight="1" x14ac:dyDescent="0.2">
      <c r="A2143" s="1427" t="s">
        <v>4081</v>
      </c>
      <c r="B2143" s="1427" t="s">
        <v>4082</v>
      </c>
      <c r="C2143" s="1427" t="s">
        <v>4083</v>
      </c>
      <c r="D2143" s="1400" t="s">
        <v>46</v>
      </c>
      <c r="E2143" s="1408" t="s">
        <v>57</v>
      </c>
      <c r="F2143" s="806" t="s">
        <v>1160</v>
      </c>
      <c r="G2143" s="891" t="s">
        <v>1118</v>
      </c>
      <c r="H2143" s="836" t="s">
        <v>2647</v>
      </c>
      <c r="I2143" s="885"/>
      <c r="J2143" s="815">
        <f>920+70</f>
        <v>990</v>
      </c>
      <c r="K2143" s="815"/>
      <c r="L2143" s="815"/>
      <c r="M2143" s="815"/>
      <c r="N2143" s="1" t="s">
        <v>3444</v>
      </c>
      <c r="O2143" s="12"/>
    </row>
    <row r="2144" spans="1:17" ht="24.75" customHeight="1" x14ac:dyDescent="0.2">
      <c r="A2144" s="1427"/>
      <c r="B2144" s="1427"/>
      <c r="C2144" s="1427"/>
      <c r="D2144" s="1400"/>
      <c r="E2144" s="1408"/>
      <c r="F2144" s="806" t="s">
        <v>1143</v>
      </c>
      <c r="G2144" s="891" t="s">
        <v>1111</v>
      </c>
      <c r="H2144" s="836" t="s">
        <v>1734</v>
      </c>
      <c r="I2144" s="885"/>
      <c r="J2144" s="815"/>
      <c r="K2144" s="815"/>
      <c r="L2144" s="815"/>
      <c r="M2144" s="815"/>
      <c r="N2144" s="1"/>
      <c r="O2144" s="12"/>
    </row>
    <row r="2145" spans="1:17" ht="40.5" customHeight="1" x14ac:dyDescent="0.2">
      <c r="A2145" s="1427"/>
      <c r="B2145" s="806" t="s">
        <v>4084</v>
      </c>
      <c r="C2145" s="839" t="s">
        <v>4085</v>
      </c>
      <c r="D2145" s="801" t="s">
        <v>28</v>
      </c>
      <c r="E2145" s="802" t="s">
        <v>57</v>
      </c>
      <c r="F2145" s="806" t="s">
        <v>1119</v>
      </c>
      <c r="G2145" s="801" t="s">
        <v>1265</v>
      </c>
      <c r="H2145" s="836" t="s">
        <v>4086</v>
      </c>
      <c r="I2145" s="885"/>
      <c r="J2145" s="815"/>
      <c r="K2145" s="815"/>
      <c r="L2145" s="815"/>
      <c r="M2145" s="815"/>
      <c r="N2145" s="1"/>
      <c r="O2145" s="12"/>
    </row>
    <row r="2146" spans="1:17" ht="24.75" customHeight="1" x14ac:dyDescent="0.2">
      <c r="A2146" s="1427"/>
      <c r="B2146" s="806" t="s">
        <v>4087</v>
      </c>
      <c r="C2146" s="839" t="s">
        <v>4088</v>
      </c>
      <c r="D2146" s="801" t="s">
        <v>46</v>
      </c>
      <c r="E2146" s="802" t="s">
        <v>57</v>
      </c>
      <c r="F2146" s="806" t="s">
        <v>1233</v>
      </c>
      <c r="G2146" s="891" t="s">
        <v>1111</v>
      </c>
      <c r="H2146" s="836" t="s">
        <v>1546</v>
      </c>
      <c r="I2146" s="885"/>
      <c r="J2146" s="815">
        <v>45.7</v>
      </c>
      <c r="K2146" s="815"/>
      <c r="L2146" s="815"/>
      <c r="M2146" s="815"/>
      <c r="N2146" s="1" t="s">
        <v>3444</v>
      </c>
      <c r="O2146" s="12"/>
    </row>
    <row r="2147" spans="1:17" ht="86.25" customHeight="1" x14ac:dyDescent="0.2">
      <c r="A2147" s="1427"/>
      <c r="B2147" s="805" t="s">
        <v>4089</v>
      </c>
      <c r="C2147" s="53" t="s">
        <v>4090</v>
      </c>
      <c r="D2147" s="801" t="s">
        <v>46</v>
      </c>
      <c r="E2147" s="802" t="s">
        <v>57</v>
      </c>
      <c r="F2147" s="806" t="s">
        <v>1233</v>
      </c>
      <c r="G2147" s="885" t="s">
        <v>1111</v>
      </c>
      <c r="H2147" s="839" t="s">
        <v>1546</v>
      </c>
      <c r="I2147" s="802">
        <v>2018</v>
      </c>
      <c r="J2147" s="815"/>
      <c r="K2147" s="815"/>
      <c r="L2147" s="815"/>
      <c r="M2147" s="815"/>
      <c r="N2147" s="1"/>
      <c r="O2147" s="806" t="s">
        <v>1233</v>
      </c>
      <c r="P2147" s="891" t="s">
        <v>1111</v>
      </c>
      <c r="Q2147" s="836" t="s">
        <v>1506</v>
      </c>
    </row>
    <row r="2148" spans="1:17" ht="42" customHeight="1" x14ac:dyDescent="0.2">
      <c r="A2148" s="1576" t="s">
        <v>4091</v>
      </c>
      <c r="B2148" s="1427" t="s">
        <v>4092</v>
      </c>
      <c r="C2148" s="1427" t="s">
        <v>4093</v>
      </c>
      <c r="D2148" s="1400" t="s">
        <v>46</v>
      </c>
      <c r="E2148" s="1408" t="s">
        <v>57</v>
      </c>
      <c r="F2148" s="1427" t="s">
        <v>1233</v>
      </c>
      <c r="G2148" s="1649" t="s">
        <v>1111</v>
      </c>
      <c r="H2148" s="1541" t="s">
        <v>4094</v>
      </c>
      <c r="I2148" s="802">
        <v>2018</v>
      </c>
      <c r="J2148" s="815">
        <v>1000</v>
      </c>
      <c r="K2148" s="815"/>
      <c r="L2148" s="815"/>
      <c r="M2148" s="815"/>
      <c r="N2148" s="1" t="s">
        <v>3444</v>
      </c>
      <c r="O2148" s="806" t="s">
        <v>1160</v>
      </c>
      <c r="P2148" s="891" t="s">
        <v>1118</v>
      </c>
      <c r="Q2148" s="836" t="s">
        <v>1338</v>
      </c>
    </row>
    <row r="2149" spans="1:17" ht="24.75" customHeight="1" x14ac:dyDescent="0.2">
      <c r="A2149" s="1262"/>
      <c r="B2149" s="1427"/>
      <c r="C2149" s="1427"/>
      <c r="D2149" s="1400"/>
      <c r="E2149" s="1408"/>
      <c r="F2149" s="1427"/>
      <c r="G2149" s="1649"/>
      <c r="H2149" s="1542"/>
      <c r="I2149" s="802"/>
      <c r="J2149" s="815"/>
      <c r="K2149" s="815"/>
      <c r="L2149" s="815"/>
      <c r="M2149" s="815"/>
      <c r="N2149" s="1"/>
      <c r="O2149" s="806" t="s">
        <v>1143</v>
      </c>
      <c r="P2149" s="891" t="s">
        <v>1111</v>
      </c>
      <c r="Q2149" s="836" t="s">
        <v>4095</v>
      </c>
    </row>
    <row r="2150" spans="1:17" ht="35.25" customHeight="1" x14ac:dyDescent="0.2">
      <c r="A2150" s="1262"/>
      <c r="B2150" s="806" t="s">
        <v>4096</v>
      </c>
      <c r="C2150" s="839" t="s">
        <v>4097</v>
      </c>
      <c r="D2150" s="801" t="s">
        <v>46</v>
      </c>
      <c r="E2150" s="802" t="s">
        <v>57</v>
      </c>
      <c r="F2150" s="806" t="s">
        <v>1233</v>
      </c>
      <c r="G2150" s="891" t="s">
        <v>1111</v>
      </c>
      <c r="H2150" s="836" t="s">
        <v>4094</v>
      </c>
      <c r="I2150" s="885"/>
      <c r="J2150" s="815">
        <v>155.5</v>
      </c>
      <c r="K2150" s="815"/>
      <c r="L2150" s="815"/>
      <c r="M2150" s="815"/>
      <c r="N2150" s="1" t="s">
        <v>3444</v>
      </c>
      <c r="O2150" s="12"/>
    </row>
    <row r="2151" spans="1:17" ht="27" customHeight="1" x14ac:dyDescent="0.2">
      <c r="A2151" s="1262"/>
      <c r="B2151" s="806" t="s">
        <v>4098</v>
      </c>
      <c r="C2151" s="839" t="s">
        <v>4099</v>
      </c>
      <c r="D2151" s="801" t="s">
        <v>48</v>
      </c>
      <c r="E2151" s="802" t="s">
        <v>57</v>
      </c>
      <c r="F2151" s="806" t="s">
        <v>1233</v>
      </c>
      <c r="G2151" s="891" t="s">
        <v>1111</v>
      </c>
      <c r="H2151" s="836" t="s">
        <v>1546</v>
      </c>
      <c r="I2151" s="885"/>
      <c r="J2151" s="815"/>
      <c r="K2151" s="815"/>
      <c r="L2151" s="815"/>
      <c r="M2151" s="815"/>
      <c r="N2151" s="1"/>
      <c r="O2151" s="12"/>
    </row>
    <row r="2152" spans="1:17" ht="27" customHeight="1" x14ac:dyDescent="0.2">
      <c r="A2152" s="1577"/>
      <c r="B2152" s="224" t="s">
        <v>4100</v>
      </c>
      <c r="C2152" s="2" t="s">
        <v>4101</v>
      </c>
      <c r="D2152" s="786" t="s">
        <v>28</v>
      </c>
      <c r="E2152" s="884" t="s">
        <v>59</v>
      </c>
      <c r="F2152" s="806" t="s">
        <v>1233</v>
      </c>
      <c r="G2152" s="891" t="s">
        <v>1111</v>
      </c>
      <c r="H2152" s="836" t="s">
        <v>1475</v>
      </c>
      <c r="I2152" s="885"/>
      <c r="J2152" s="815"/>
      <c r="K2152" s="815"/>
      <c r="L2152" s="815"/>
      <c r="M2152" s="815"/>
      <c r="N2152" s="1"/>
      <c r="O2152" s="12"/>
    </row>
    <row r="2153" spans="1:17" ht="22.5" customHeight="1" x14ac:dyDescent="0.2">
      <c r="A2153" s="1576" t="s">
        <v>4102</v>
      </c>
      <c r="B2153" s="1427" t="s">
        <v>4103</v>
      </c>
      <c r="C2153" s="1427" t="s">
        <v>4104</v>
      </c>
      <c r="D2153" s="1400" t="s">
        <v>46</v>
      </c>
      <c r="E2153" s="1408" t="s">
        <v>57</v>
      </c>
      <c r="F2153" s="806" t="s">
        <v>1160</v>
      </c>
      <c r="G2153" s="891" t="s">
        <v>1118</v>
      </c>
      <c r="H2153" s="836" t="s">
        <v>2647</v>
      </c>
      <c r="I2153" s="885"/>
      <c r="J2153" s="815">
        <v>1470</v>
      </c>
      <c r="K2153" s="815"/>
      <c r="L2153" s="815"/>
      <c r="M2153" s="815"/>
      <c r="N2153" s="1" t="s">
        <v>3444</v>
      </c>
      <c r="O2153" s="12"/>
    </row>
    <row r="2154" spans="1:17" ht="21" customHeight="1" x14ac:dyDescent="0.2">
      <c r="A2154" s="1262"/>
      <c r="B2154" s="1427"/>
      <c r="C2154" s="1427"/>
      <c r="D2154" s="1400"/>
      <c r="E2154" s="1408"/>
      <c r="F2154" s="806" t="s">
        <v>1143</v>
      </c>
      <c r="G2154" s="891" t="s">
        <v>1111</v>
      </c>
      <c r="H2154" s="836" t="s">
        <v>1734</v>
      </c>
      <c r="I2154" s="885"/>
      <c r="J2154" s="815"/>
      <c r="K2154" s="815"/>
      <c r="L2154" s="815"/>
      <c r="M2154" s="815"/>
      <c r="N2154" s="1"/>
      <c r="O2154" s="12"/>
    </row>
    <row r="2155" spans="1:17" ht="22.5" customHeight="1" x14ac:dyDescent="0.2">
      <c r="A2155" s="1262"/>
      <c r="B2155" s="1427" t="s">
        <v>4105</v>
      </c>
      <c r="C2155" s="1427" t="s">
        <v>4106</v>
      </c>
      <c r="D2155" s="1400" t="s">
        <v>46</v>
      </c>
      <c r="E2155" s="1408" t="s">
        <v>57</v>
      </c>
      <c r="F2155" s="806" t="s">
        <v>1160</v>
      </c>
      <c r="G2155" s="891" t="s">
        <v>1118</v>
      </c>
      <c r="H2155" s="836" t="s">
        <v>2647</v>
      </c>
      <c r="I2155" s="885"/>
      <c r="J2155" s="815">
        <f>400+100</f>
        <v>500</v>
      </c>
      <c r="K2155" s="815"/>
      <c r="L2155" s="815"/>
      <c r="M2155" s="815"/>
      <c r="N2155" s="1" t="s">
        <v>3444</v>
      </c>
      <c r="O2155" s="12"/>
    </row>
    <row r="2156" spans="1:17" ht="22.5" customHeight="1" x14ac:dyDescent="0.2">
      <c r="A2156" s="1262"/>
      <c r="B2156" s="1427"/>
      <c r="C2156" s="1427"/>
      <c r="D2156" s="1400"/>
      <c r="E2156" s="1408"/>
      <c r="F2156" s="806" t="s">
        <v>1143</v>
      </c>
      <c r="G2156" s="891" t="s">
        <v>1111</v>
      </c>
      <c r="H2156" s="836" t="s">
        <v>1734</v>
      </c>
      <c r="I2156" s="885"/>
      <c r="J2156" s="815"/>
      <c r="K2156" s="815"/>
      <c r="L2156" s="815"/>
      <c r="M2156" s="815"/>
      <c r="N2156" s="1"/>
      <c r="O2156" s="12"/>
    </row>
    <row r="2157" spans="1:17" ht="27" customHeight="1" x14ac:dyDescent="0.2">
      <c r="A2157" s="1262"/>
      <c r="B2157" s="806" t="s">
        <v>4107</v>
      </c>
      <c r="C2157" s="839" t="s">
        <v>4108</v>
      </c>
      <c r="D2157" s="801" t="s">
        <v>46</v>
      </c>
      <c r="E2157" s="802" t="s">
        <v>57</v>
      </c>
      <c r="F2157" s="806" t="s">
        <v>1233</v>
      </c>
      <c r="G2157" s="891" t="s">
        <v>1111</v>
      </c>
      <c r="H2157" s="836" t="s">
        <v>1546</v>
      </c>
      <c r="I2157" s="885"/>
      <c r="J2157" s="815">
        <v>123.8</v>
      </c>
      <c r="K2157" s="815"/>
      <c r="L2157" s="815"/>
      <c r="M2157" s="815"/>
      <c r="N2157" s="1" t="s">
        <v>3444</v>
      </c>
      <c r="O2157" s="12"/>
    </row>
    <row r="2158" spans="1:17" ht="34.5" customHeight="1" x14ac:dyDescent="0.2">
      <c r="A2158" s="1262"/>
      <c r="B2158" s="806" t="s">
        <v>4109</v>
      </c>
      <c r="C2158" s="839" t="s">
        <v>4110</v>
      </c>
      <c r="D2158" s="801" t="s">
        <v>46</v>
      </c>
      <c r="E2158" s="802" t="s">
        <v>57</v>
      </c>
      <c r="F2158" s="806" t="s">
        <v>1233</v>
      </c>
      <c r="G2158" s="891" t="s">
        <v>1111</v>
      </c>
      <c r="H2158" s="836" t="s">
        <v>4111</v>
      </c>
      <c r="I2158" s="885"/>
      <c r="J2158" s="815"/>
      <c r="K2158" s="815"/>
      <c r="L2158" s="815"/>
      <c r="M2158" s="815"/>
      <c r="N2158" s="1"/>
      <c r="O2158" s="12"/>
    </row>
    <row r="2159" spans="1:17" ht="63" customHeight="1" x14ac:dyDescent="0.2">
      <c r="A2159" s="1262"/>
      <c r="B2159" s="805" t="s">
        <v>4112</v>
      </c>
      <c r="C2159" s="53" t="s">
        <v>4113</v>
      </c>
      <c r="D2159" s="801" t="s">
        <v>46</v>
      </c>
      <c r="E2159" s="802" t="s">
        <v>57</v>
      </c>
      <c r="F2159" s="806" t="s">
        <v>1233</v>
      </c>
      <c r="G2159" s="885" t="s">
        <v>1111</v>
      </c>
      <c r="H2159" s="839" t="s">
        <v>1546</v>
      </c>
      <c r="I2159" s="802">
        <v>2018</v>
      </c>
      <c r="J2159" s="815"/>
      <c r="K2159" s="815"/>
      <c r="L2159" s="815"/>
      <c r="M2159" s="815"/>
      <c r="N2159" s="1"/>
      <c r="O2159" s="830"/>
      <c r="P2159" s="228"/>
      <c r="Q2159" s="229"/>
    </row>
    <row r="2160" spans="1:17" ht="63" customHeight="1" x14ac:dyDescent="0.2">
      <c r="A2160" s="1262"/>
      <c r="B2160" s="805" t="s">
        <v>4114</v>
      </c>
      <c r="C2160" s="839" t="s">
        <v>4115</v>
      </c>
      <c r="D2160" s="801" t="s">
        <v>46</v>
      </c>
      <c r="E2160" s="802" t="s">
        <v>57</v>
      </c>
      <c r="F2160" s="806" t="s">
        <v>3503</v>
      </c>
      <c r="G2160" s="885" t="s">
        <v>1257</v>
      </c>
      <c r="H2160" s="839" t="s">
        <v>3528</v>
      </c>
      <c r="I2160" s="802">
        <v>2018</v>
      </c>
      <c r="J2160" s="815"/>
      <c r="K2160" s="815"/>
      <c r="L2160" s="815"/>
      <c r="M2160" s="815"/>
      <c r="N2160" s="1"/>
      <c r="O2160" s="830"/>
      <c r="P2160" s="228"/>
      <c r="Q2160" s="229"/>
    </row>
    <row r="2161" spans="1:17" ht="63" customHeight="1" x14ac:dyDescent="0.2">
      <c r="A2161" s="1577"/>
      <c r="B2161" s="224" t="s">
        <v>4116</v>
      </c>
      <c r="C2161" s="978" t="s">
        <v>4117</v>
      </c>
      <c r="D2161" s="786" t="s">
        <v>46</v>
      </c>
      <c r="E2161" s="884" t="s">
        <v>57</v>
      </c>
      <c r="F2161" s="806" t="s">
        <v>1233</v>
      </c>
      <c r="G2161" s="885" t="s">
        <v>1111</v>
      </c>
      <c r="H2161" s="839" t="s">
        <v>4111</v>
      </c>
      <c r="I2161" s="802"/>
      <c r="J2161" s="815"/>
      <c r="K2161" s="815"/>
      <c r="L2161" s="815"/>
      <c r="M2161" s="815"/>
      <c r="N2161" s="1"/>
      <c r="O2161" s="830"/>
      <c r="P2161" s="228"/>
      <c r="Q2161" s="229"/>
    </row>
    <row r="2162" spans="1:17" ht="23.25" customHeight="1" x14ac:dyDescent="0.2">
      <c r="A2162" s="1427" t="s">
        <v>4118</v>
      </c>
      <c r="B2162" s="1541" t="s">
        <v>4119</v>
      </c>
      <c r="C2162" s="1541" t="s">
        <v>4120</v>
      </c>
      <c r="D2162" s="1543" t="s">
        <v>46</v>
      </c>
      <c r="E2162" s="1539" t="s">
        <v>57</v>
      </c>
      <c r="F2162" s="806" t="s">
        <v>1160</v>
      </c>
      <c r="G2162" s="891" t="s">
        <v>1118</v>
      </c>
      <c r="H2162" s="836" t="s">
        <v>2647</v>
      </c>
      <c r="I2162" s="885"/>
      <c r="J2162" s="815">
        <f>1000+500</f>
        <v>1500</v>
      </c>
      <c r="K2162" s="815"/>
      <c r="L2162" s="815"/>
      <c r="M2162" s="815"/>
      <c r="N2162" s="1" t="s">
        <v>3444</v>
      </c>
      <c r="O2162" s="12"/>
    </row>
    <row r="2163" spans="1:17" ht="27.75" customHeight="1" x14ac:dyDescent="0.2">
      <c r="A2163" s="1427"/>
      <c r="B2163" s="1542"/>
      <c r="C2163" s="1542"/>
      <c r="D2163" s="1544"/>
      <c r="E2163" s="1540"/>
      <c r="F2163" s="806" t="s">
        <v>1143</v>
      </c>
      <c r="G2163" s="891" t="s">
        <v>1111</v>
      </c>
      <c r="H2163" s="836" t="s">
        <v>1734</v>
      </c>
      <c r="I2163" s="885"/>
      <c r="J2163" s="815"/>
      <c r="K2163" s="815"/>
      <c r="L2163" s="815"/>
      <c r="M2163" s="815"/>
      <c r="N2163" s="1"/>
      <c r="O2163" s="12"/>
    </row>
    <row r="2164" spans="1:17" ht="24" customHeight="1" x14ac:dyDescent="0.2">
      <c r="A2164" s="1427"/>
      <c r="B2164" s="1427" t="s">
        <v>4121</v>
      </c>
      <c r="C2164" s="1627" t="s">
        <v>4122</v>
      </c>
      <c r="D2164" s="1408" t="s">
        <v>46</v>
      </c>
      <c r="E2164" s="1408" t="s">
        <v>22</v>
      </c>
      <c r="F2164" s="1427" t="s">
        <v>4123</v>
      </c>
      <c r="G2164" s="1408" t="s">
        <v>1829</v>
      </c>
      <c r="H2164" s="1541" t="s">
        <v>2582</v>
      </c>
      <c r="I2164" s="802">
        <v>2018</v>
      </c>
      <c r="J2164" s="106">
        <v>2000</v>
      </c>
      <c r="K2164" s="106">
        <v>2400</v>
      </c>
      <c r="L2164" s="815"/>
      <c r="M2164" s="815"/>
      <c r="N2164" s="1" t="s">
        <v>1842</v>
      </c>
      <c r="O2164" s="806" t="s">
        <v>4064</v>
      </c>
      <c r="P2164" s="801" t="s">
        <v>2994</v>
      </c>
      <c r="Q2164" s="1541" t="s">
        <v>4124</v>
      </c>
    </row>
    <row r="2165" spans="1:17" ht="24" customHeight="1" x14ac:dyDescent="0.2">
      <c r="A2165" s="1427"/>
      <c r="B2165" s="1427"/>
      <c r="C2165" s="1627"/>
      <c r="D2165" s="1408"/>
      <c r="E2165" s="1408"/>
      <c r="F2165" s="1427"/>
      <c r="G2165" s="1408"/>
      <c r="H2165" s="1542"/>
      <c r="I2165" s="802"/>
      <c r="J2165" s="106"/>
      <c r="K2165" s="106"/>
      <c r="L2165" s="815"/>
      <c r="M2165" s="815"/>
      <c r="N2165" s="1"/>
      <c r="O2165" s="806" t="s">
        <v>1143</v>
      </c>
      <c r="P2165" s="801" t="s">
        <v>2249</v>
      </c>
      <c r="Q2165" s="1542"/>
    </row>
    <row r="2166" spans="1:17" ht="62.25" customHeight="1" x14ac:dyDescent="0.2">
      <c r="A2166" s="1427"/>
      <c r="B2166" s="806" t="s">
        <v>4125</v>
      </c>
      <c r="C2166" s="180" t="s">
        <v>4126</v>
      </c>
      <c r="D2166" s="802" t="s">
        <v>46</v>
      </c>
      <c r="E2166" s="802" t="s">
        <v>57</v>
      </c>
      <c r="F2166" s="806" t="s">
        <v>1233</v>
      </c>
      <c r="G2166" s="801" t="s">
        <v>2249</v>
      </c>
      <c r="H2166" s="836" t="s">
        <v>1339</v>
      </c>
      <c r="I2166" s="885"/>
      <c r="J2166" s="106"/>
      <c r="K2166" s="106"/>
      <c r="L2166" s="815"/>
      <c r="M2166" s="815"/>
      <c r="N2166" s="1"/>
      <c r="O2166" s="12"/>
    </row>
    <row r="2167" spans="1:17" ht="44.25" customHeight="1" x14ac:dyDescent="0.2">
      <c r="A2167" s="1427"/>
      <c r="B2167" s="805" t="s">
        <v>4127</v>
      </c>
      <c r="C2167" s="839" t="s">
        <v>4128</v>
      </c>
      <c r="D2167" s="801" t="s">
        <v>46</v>
      </c>
      <c r="E2167" s="802" t="s">
        <v>57</v>
      </c>
      <c r="F2167" s="806" t="s">
        <v>1233</v>
      </c>
      <c r="G2167" s="891" t="s">
        <v>1111</v>
      </c>
      <c r="H2167" s="836" t="s">
        <v>1546</v>
      </c>
      <c r="I2167" s="885"/>
      <c r="J2167" s="106"/>
      <c r="K2167" s="106"/>
      <c r="L2167" s="815"/>
      <c r="M2167" s="815"/>
      <c r="N2167" s="1"/>
      <c r="O2167" s="12"/>
    </row>
    <row r="2168" spans="1:17" ht="44.25" customHeight="1" x14ac:dyDescent="0.2">
      <c r="A2168" s="1427"/>
      <c r="B2168" s="805" t="s">
        <v>4129</v>
      </c>
      <c r="C2168" s="53" t="s">
        <v>4130</v>
      </c>
      <c r="D2168" s="801" t="s">
        <v>46</v>
      </c>
      <c r="E2168" s="802" t="s">
        <v>57</v>
      </c>
      <c r="F2168" s="806" t="s">
        <v>1233</v>
      </c>
      <c r="G2168" s="891" t="s">
        <v>1111</v>
      </c>
      <c r="H2168" s="806" t="s">
        <v>1546</v>
      </c>
      <c r="I2168" s="802"/>
      <c r="J2168" s="106"/>
      <c r="K2168" s="106"/>
      <c r="L2168" s="815"/>
      <c r="M2168" s="815"/>
      <c r="N2168" s="1"/>
      <c r="O2168" s="12"/>
    </row>
    <row r="2169" spans="1:17" ht="44.25" customHeight="1" x14ac:dyDescent="0.2">
      <c r="A2169" s="1427"/>
      <c r="B2169" s="805" t="s">
        <v>4131</v>
      </c>
      <c r="C2169" s="53" t="s">
        <v>4132</v>
      </c>
      <c r="D2169" s="801" t="s">
        <v>46</v>
      </c>
      <c r="E2169" s="802" t="s">
        <v>57</v>
      </c>
      <c r="F2169" s="806" t="s">
        <v>1233</v>
      </c>
      <c r="G2169" s="885" t="s">
        <v>1111</v>
      </c>
      <c r="H2169" s="806" t="s">
        <v>1546</v>
      </c>
      <c r="I2169" s="802">
        <v>2018</v>
      </c>
      <c r="J2169" s="106"/>
      <c r="K2169" s="106"/>
      <c r="L2169" s="815"/>
      <c r="M2169" s="815"/>
      <c r="N2169" s="1"/>
      <c r="O2169" s="12"/>
    </row>
    <row r="2170" spans="1:17" ht="27.75" customHeight="1" x14ac:dyDescent="0.2">
      <c r="A2170" s="1427" t="s">
        <v>4133</v>
      </c>
      <c r="B2170" s="1427" t="s">
        <v>4119</v>
      </c>
      <c r="C2170" s="1427" t="s">
        <v>4134</v>
      </c>
      <c r="D2170" s="1400" t="s">
        <v>46</v>
      </c>
      <c r="E2170" s="1408" t="s">
        <v>57</v>
      </c>
      <c r="F2170" s="806" t="s">
        <v>1160</v>
      </c>
      <c r="G2170" s="891" t="s">
        <v>1118</v>
      </c>
      <c r="H2170" s="836" t="s">
        <v>2647</v>
      </c>
      <c r="I2170" s="885"/>
      <c r="J2170" s="815">
        <v>470</v>
      </c>
      <c r="K2170" s="815"/>
      <c r="L2170" s="815"/>
      <c r="M2170" s="815"/>
      <c r="N2170" s="1" t="s">
        <v>3444</v>
      </c>
      <c r="O2170" s="12"/>
    </row>
    <row r="2171" spans="1:17" ht="27.75" customHeight="1" x14ac:dyDescent="0.2">
      <c r="A2171" s="1427"/>
      <c r="B2171" s="1427"/>
      <c r="C2171" s="1427"/>
      <c r="D2171" s="1400"/>
      <c r="E2171" s="1408"/>
      <c r="F2171" s="806" t="s">
        <v>1143</v>
      </c>
      <c r="G2171" s="891" t="s">
        <v>1111</v>
      </c>
      <c r="H2171" s="836" t="s">
        <v>1734</v>
      </c>
      <c r="I2171" s="885"/>
      <c r="J2171" s="815"/>
      <c r="K2171" s="815"/>
      <c r="L2171" s="815"/>
      <c r="M2171" s="815"/>
      <c r="N2171" s="1"/>
      <c r="O2171" s="12"/>
    </row>
    <row r="2172" spans="1:17" ht="24.75" customHeight="1" x14ac:dyDescent="0.2">
      <c r="A2172" s="1576" t="s">
        <v>156</v>
      </c>
      <c r="B2172" s="1427" t="s">
        <v>4135</v>
      </c>
      <c r="C2172" s="1427" t="s">
        <v>4136</v>
      </c>
      <c r="D2172" s="1400" t="s">
        <v>46</v>
      </c>
      <c r="E2172" s="1408" t="s">
        <v>57</v>
      </c>
      <c r="F2172" s="1427" t="s">
        <v>1233</v>
      </c>
      <c r="G2172" s="1649" t="s">
        <v>1111</v>
      </c>
      <c r="H2172" s="1541" t="s">
        <v>1546</v>
      </c>
      <c r="I2172" s="802">
        <v>2018</v>
      </c>
      <c r="J2172" s="155">
        <v>900</v>
      </c>
      <c r="K2172" s="815"/>
      <c r="L2172" s="815"/>
      <c r="M2172" s="815"/>
      <c r="N2172" s="1" t="s">
        <v>3444</v>
      </c>
      <c r="O2172" s="806" t="s">
        <v>1160</v>
      </c>
      <c r="P2172" s="891" t="s">
        <v>1118</v>
      </c>
      <c r="Q2172" s="244" t="s">
        <v>4137</v>
      </c>
    </row>
    <row r="2173" spans="1:17" ht="27" customHeight="1" x14ac:dyDescent="0.2">
      <c r="A2173" s="1262"/>
      <c r="B2173" s="1427"/>
      <c r="C2173" s="1427"/>
      <c r="D2173" s="1400"/>
      <c r="E2173" s="1408"/>
      <c r="F2173" s="1427"/>
      <c r="G2173" s="1649"/>
      <c r="H2173" s="1542"/>
      <c r="I2173" s="802"/>
      <c r="J2173" s="155"/>
      <c r="K2173" s="815"/>
      <c r="L2173" s="815"/>
      <c r="M2173" s="815"/>
      <c r="N2173" s="1"/>
      <c r="O2173" s="806" t="s">
        <v>1143</v>
      </c>
      <c r="P2173" s="891" t="s">
        <v>1111</v>
      </c>
      <c r="Q2173" s="244" t="s">
        <v>3453</v>
      </c>
    </row>
    <row r="2174" spans="1:17" ht="25.5" customHeight="1" x14ac:dyDescent="0.2">
      <c r="A2174" s="1262"/>
      <c r="B2174" s="1427" t="s">
        <v>4138</v>
      </c>
      <c r="C2174" s="1627" t="s">
        <v>4139</v>
      </c>
      <c r="D2174" s="1400" t="s">
        <v>46</v>
      </c>
      <c r="E2174" s="1408" t="s">
        <v>57</v>
      </c>
      <c r="F2174" s="806" t="s">
        <v>1160</v>
      </c>
      <c r="G2174" s="891" t="s">
        <v>1118</v>
      </c>
      <c r="H2174" s="836" t="s">
        <v>1338</v>
      </c>
      <c r="I2174" s="885"/>
      <c r="J2174" s="155">
        <v>250</v>
      </c>
      <c r="K2174" s="815"/>
      <c r="L2174" s="815"/>
      <c r="M2174" s="815"/>
      <c r="N2174" s="1" t="s">
        <v>3444</v>
      </c>
      <c r="O2174" s="12"/>
    </row>
    <row r="2175" spans="1:17" ht="27.75" customHeight="1" x14ac:dyDescent="0.2">
      <c r="A2175" s="1262"/>
      <c r="B2175" s="1427"/>
      <c r="C2175" s="1627"/>
      <c r="D2175" s="1400"/>
      <c r="E2175" s="1408"/>
      <c r="F2175" s="806" t="s">
        <v>1143</v>
      </c>
      <c r="G2175" s="891" t="s">
        <v>1111</v>
      </c>
      <c r="H2175" s="836" t="s">
        <v>4140</v>
      </c>
      <c r="I2175" s="885"/>
      <c r="J2175" s="155"/>
      <c r="K2175" s="815"/>
      <c r="L2175" s="815"/>
      <c r="M2175" s="815"/>
      <c r="N2175" s="1"/>
      <c r="O2175" s="12"/>
    </row>
    <row r="2176" spans="1:17" ht="27.75" customHeight="1" x14ac:dyDescent="0.2">
      <c r="A2176" s="1262"/>
      <c r="B2176" s="1427" t="s">
        <v>4141</v>
      </c>
      <c r="C2176" s="1627" t="s">
        <v>4142</v>
      </c>
      <c r="D2176" s="1400" t="s">
        <v>46</v>
      </c>
      <c r="E2176" s="1408" t="s">
        <v>57</v>
      </c>
      <c r="F2176" s="1427" t="s">
        <v>1233</v>
      </c>
      <c r="G2176" s="1649" t="s">
        <v>1111</v>
      </c>
      <c r="H2176" s="1541" t="s">
        <v>1546</v>
      </c>
      <c r="I2176" s="802">
        <v>2018</v>
      </c>
      <c r="J2176" s="155">
        <v>350</v>
      </c>
      <c r="K2176" s="815"/>
      <c r="L2176" s="815"/>
      <c r="M2176" s="815"/>
      <c r="N2176" s="1" t="s">
        <v>3444</v>
      </c>
      <c r="O2176" s="806" t="s">
        <v>1160</v>
      </c>
      <c r="P2176" s="891" t="s">
        <v>1118</v>
      </c>
      <c r="Q2176" s="244" t="s">
        <v>3443</v>
      </c>
    </row>
    <row r="2177" spans="1:17" ht="27.75" customHeight="1" x14ac:dyDescent="0.2">
      <c r="A2177" s="1262"/>
      <c r="B2177" s="1427"/>
      <c r="C2177" s="1627"/>
      <c r="D2177" s="1400"/>
      <c r="E2177" s="1408"/>
      <c r="F2177" s="1427"/>
      <c r="G2177" s="1649"/>
      <c r="H2177" s="1542"/>
      <c r="I2177" s="802"/>
      <c r="J2177" s="155"/>
      <c r="K2177" s="815"/>
      <c r="L2177" s="815"/>
      <c r="M2177" s="815"/>
      <c r="N2177" s="1"/>
      <c r="O2177" s="806" t="s">
        <v>1143</v>
      </c>
      <c r="P2177" s="891" t="s">
        <v>1111</v>
      </c>
      <c r="Q2177" s="244" t="s">
        <v>3453</v>
      </c>
    </row>
    <row r="2178" spans="1:17" ht="27.75" customHeight="1" x14ac:dyDescent="0.2">
      <c r="A2178" s="1262"/>
      <c r="B2178" s="806" t="s">
        <v>4143</v>
      </c>
      <c r="C2178" s="180" t="s">
        <v>4144</v>
      </c>
      <c r="D2178" s="801" t="s">
        <v>60</v>
      </c>
      <c r="E2178" s="802" t="s">
        <v>57</v>
      </c>
      <c r="F2178" s="806" t="s">
        <v>1779</v>
      </c>
      <c r="G2178" s="891" t="s">
        <v>1265</v>
      </c>
      <c r="H2178" s="836" t="s">
        <v>4145</v>
      </c>
      <c r="I2178" s="885"/>
      <c r="J2178" s="155"/>
      <c r="K2178" s="815"/>
      <c r="L2178" s="815"/>
      <c r="M2178" s="815"/>
      <c r="N2178" s="1"/>
      <c r="O2178" s="12"/>
    </row>
    <row r="2179" spans="1:17" ht="23.25" customHeight="1" x14ac:dyDescent="0.2">
      <c r="A2179" s="1262"/>
      <c r="B2179" s="1427" t="s">
        <v>4146</v>
      </c>
      <c r="C2179" s="1427" t="s">
        <v>4147</v>
      </c>
      <c r="D2179" s="1400" t="s">
        <v>46</v>
      </c>
      <c r="E2179" s="1408" t="s">
        <v>57</v>
      </c>
      <c r="F2179" s="806" t="s">
        <v>1160</v>
      </c>
      <c r="G2179" s="891" t="s">
        <v>1118</v>
      </c>
      <c r="H2179" s="836" t="s">
        <v>1733</v>
      </c>
      <c r="I2179" s="885"/>
      <c r="J2179" s="155">
        <v>768</v>
      </c>
      <c r="K2179" s="815"/>
      <c r="L2179" s="815"/>
      <c r="M2179" s="815"/>
      <c r="N2179" s="1" t="s">
        <v>3444</v>
      </c>
      <c r="O2179" s="12"/>
    </row>
    <row r="2180" spans="1:17" ht="34.5" customHeight="1" x14ac:dyDescent="0.2">
      <c r="A2180" s="1262"/>
      <c r="B2180" s="1427"/>
      <c r="C2180" s="1427"/>
      <c r="D2180" s="1400"/>
      <c r="E2180" s="1408"/>
      <c r="F2180" s="806" t="s">
        <v>1143</v>
      </c>
      <c r="G2180" s="891" t="s">
        <v>1111</v>
      </c>
      <c r="H2180" s="836" t="s">
        <v>4148</v>
      </c>
      <c r="I2180" s="885"/>
      <c r="J2180" s="155"/>
      <c r="K2180" s="815"/>
      <c r="L2180" s="815"/>
      <c r="M2180" s="815"/>
      <c r="N2180" s="1"/>
      <c r="O2180" s="12"/>
    </row>
    <row r="2181" spans="1:17" ht="49.5" customHeight="1" x14ac:dyDescent="0.2">
      <c r="A2181" s="1262"/>
      <c r="B2181" s="806" t="s">
        <v>4149</v>
      </c>
      <c r="C2181" s="180" t="s">
        <v>4150</v>
      </c>
      <c r="D2181" s="801" t="s">
        <v>46</v>
      </c>
      <c r="E2181" s="802" t="s">
        <v>57</v>
      </c>
      <c r="F2181" s="806" t="s">
        <v>1233</v>
      </c>
      <c r="G2181" s="891" t="s">
        <v>1111</v>
      </c>
      <c r="H2181" s="836" t="s">
        <v>1338</v>
      </c>
      <c r="I2181" s="885"/>
      <c r="J2181" s="155">
        <v>320</v>
      </c>
      <c r="K2181" s="815"/>
      <c r="L2181" s="815"/>
      <c r="M2181" s="815"/>
      <c r="N2181" s="1" t="s">
        <v>3444</v>
      </c>
      <c r="O2181" s="12"/>
    </row>
    <row r="2182" spans="1:17" ht="49.5" customHeight="1" x14ac:dyDescent="0.2">
      <c r="A2182" s="1262"/>
      <c r="B2182" s="806" t="s">
        <v>4151</v>
      </c>
      <c r="C2182" s="180" t="s">
        <v>4152</v>
      </c>
      <c r="D2182" s="801" t="s">
        <v>46</v>
      </c>
      <c r="E2182" s="802" t="s">
        <v>57</v>
      </c>
      <c r="F2182" s="806" t="s">
        <v>1233</v>
      </c>
      <c r="G2182" s="885" t="s">
        <v>1111</v>
      </c>
      <c r="H2182" s="839" t="s">
        <v>4153</v>
      </c>
      <c r="I2182" s="802">
        <v>2018</v>
      </c>
      <c r="J2182" s="155">
        <v>1981</v>
      </c>
      <c r="K2182" s="815"/>
      <c r="L2182" s="815"/>
      <c r="M2182" s="815"/>
      <c r="N2182" s="1"/>
      <c r="O2182" s="787" t="s">
        <v>1233</v>
      </c>
      <c r="P2182" s="608" t="s">
        <v>1111</v>
      </c>
      <c r="Q2182" s="984" t="s">
        <v>4154</v>
      </c>
    </row>
    <row r="2183" spans="1:17" ht="49.5" customHeight="1" x14ac:dyDescent="0.2">
      <c r="A2183" s="1262"/>
      <c r="B2183" s="806" t="s">
        <v>4155</v>
      </c>
      <c r="C2183" s="839" t="s">
        <v>4156</v>
      </c>
      <c r="D2183" s="801" t="s">
        <v>60</v>
      </c>
      <c r="E2183" s="802" t="s">
        <v>57</v>
      </c>
      <c r="F2183" s="806" t="s">
        <v>1779</v>
      </c>
      <c r="G2183" s="891" t="s">
        <v>1265</v>
      </c>
      <c r="H2183" s="836" t="s">
        <v>4157</v>
      </c>
      <c r="I2183" s="885"/>
      <c r="J2183" s="155"/>
      <c r="K2183" s="815"/>
      <c r="L2183" s="815"/>
      <c r="M2183" s="815"/>
      <c r="N2183" s="1"/>
      <c r="O2183" s="12"/>
    </row>
    <row r="2184" spans="1:17" ht="49.5" customHeight="1" x14ac:dyDescent="0.2">
      <c r="A2184" s="1262"/>
      <c r="B2184" s="805" t="s">
        <v>4158</v>
      </c>
      <c r="C2184" s="839" t="s">
        <v>4159</v>
      </c>
      <c r="D2184" s="801" t="s">
        <v>1277</v>
      </c>
      <c r="E2184" s="802" t="s">
        <v>57</v>
      </c>
      <c r="F2184" s="806" t="s">
        <v>1114</v>
      </c>
      <c r="G2184" s="801" t="s">
        <v>1111</v>
      </c>
      <c r="H2184" s="836" t="s">
        <v>3519</v>
      </c>
      <c r="I2184" s="885"/>
      <c r="J2184" s="155"/>
      <c r="K2184" s="815"/>
      <c r="L2184" s="815"/>
      <c r="M2184" s="815"/>
      <c r="N2184" s="1"/>
      <c r="O2184" s="12"/>
    </row>
    <row r="2185" spans="1:17" ht="49.5" customHeight="1" x14ac:dyDescent="0.2">
      <c r="A2185" s="1262"/>
      <c r="B2185" s="805" t="s">
        <v>4160</v>
      </c>
      <c r="C2185" s="839" t="s">
        <v>4161</v>
      </c>
      <c r="D2185" s="801" t="s">
        <v>46</v>
      </c>
      <c r="E2185" s="802" t="s">
        <v>57</v>
      </c>
      <c r="F2185" s="806" t="s">
        <v>1166</v>
      </c>
      <c r="G2185" s="891" t="s">
        <v>1111</v>
      </c>
      <c r="H2185" s="836" t="s">
        <v>3528</v>
      </c>
      <c r="I2185" s="885"/>
      <c r="J2185" s="155"/>
      <c r="K2185" s="815"/>
      <c r="L2185" s="815"/>
      <c r="M2185" s="815"/>
      <c r="N2185" s="1"/>
      <c r="O2185" s="12"/>
    </row>
    <row r="2186" spans="1:17" ht="49.5" customHeight="1" x14ac:dyDescent="0.2">
      <c r="A2186" s="1262"/>
      <c r="B2186" s="805" t="s">
        <v>361</v>
      </c>
      <c r="C2186" s="839" t="s">
        <v>4162</v>
      </c>
      <c r="D2186" s="801" t="s">
        <v>46</v>
      </c>
      <c r="E2186" s="802" t="s">
        <v>57</v>
      </c>
      <c r="F2186" s="806" t="s">
        <v>1233</v>
      </c>
      <c r="G2186" s="885" t="s">
        <v>1111</v>
      </c>
      <c r="H2186" s="836" t="s">
        <v>3127</v>
      </c>
      <c r="I2186" s="248">
        <v>2018</v>
      </c>
      <c r="J2186" s="155"/>
      <c r="K2186" s="815"/>
      <c r="L2186" s="815"/>
      <c r="M2186" s="815"/>
      <c r="N2186" s="1"/>
      <c r="O2186" s="12"/>
    </row>
    <row r="2187" spans="1:17" ht="49.5" customHeight="1" x14ac:dyDescent="0.2">
      <c r="A2187" s="1262"/>
      <c r="B2187" s="224" t="s">
        <v>4163</v>
      </c>
      <c r="C2187" s="978" t="s">
        <v>4164</v>
      </c>
      <c r="D2187" s="786" t="s">
        <v>46</v>
      </c>
      <c r="E2187" s="884" t="s">
        <v>57</v>
      </c>
      <c r="F2187" s="806" t="s">
        <v>1233</v>
      </c>
      <c r="G2187" s="885" t="s">
        <v>1111</v>
      </c>
      <c r="H2187" s="836" t="s">
        <v>4165</v>
      </c>
      <c r="I2187" s="248"/>
      <c r="J2187" s="155"/>
      <c r="K2187" s="815"/>
      <c r="L2187" s="815"/>
      <c r="M2187" s="815"/>
      <c r="N2187" s="1"/>
      <c r="O2187" s="12"/>
    </row>
    <row r="2188" spans="1:17" ht="49.5" customHeight="1" x14ac:dyDescent="0.2">
      <c r="A2188" s="1262"/>
      <c r="B2188" s="224" t="s">
        <v>4166</v>
      </c>
      <c r="C2188" s="978" t="s">
        <v>4167</v>
      </c>
      <c r="D2188" s="786" t="s">
        <v>46</v>
      </c>
      <c r="E2188" s="884" t="s">
        <v>57</v>
      </c>
      <c r="F2188" s="806" t="s">
        <v>1233</v>
      </c>
      <c r="G2188" s="885" t="s">
        <v>1111</v>
      </c>
      <c r="H2188" s="836" t="s">
        <v>1546</v>
      </c>
      <c r="I2188" s="248"/>
      <c r="J2188" s="155"/>
      <c r="K2188" s="815"/>
      <c r="L2188" s="815"/>
      <c r="M2188" s="815"/>
      <c r="N2188" s="1"/>
      <c r="O2188" s="12"/>
    </row>
    <row r="2189" spans="1:17" ht="49.5" customHeight="1" x14ac:dyDescent="0.2">
      <c r="A2189" s="1262"/>
      <c r="B2189" s="224" t="s">
        <v>479</v>
      </c>
      <c r="C2189" s="978" t="s">
        <v>490</v>
      </c>
      <c r="D2189" s="786" t="s">
        <v>46</v>
      </c>
      <c r="E2189" s="884" t="s">
        <v>57</v>
      </c>
      <c r="F2189" s="806" t="s">
        <v>1233</v>
      </c>
      <c r="G2189" s="885" t="s">
        <v>1111</v>
      </c>
      <c r="H2189" s="836" t="s">
        <v>4168</v>
      </c>
      <c r="I2189" s="248"/>
      <c r="J2189" s="155"/>
      <c r="K2189" s="815"/>
      <c r="L2189" s="815"/>
      <c r="M2189" s="815"/>
      <c r="N2189" s="1"/>
      <c r="O2189" s="12"/>
    </row>
    <row r="2190" spans="1:17" ht="24.75" customHeight="1" x14ac:dyDescent="0.2">
      <c r="A2190" s="1427" t="s">
        <v>4169</v>
      </c>
      <c r="B2190" s="1427" t="s">
        <v>4170</v>
      </c>
      <c r="C2190" s="1427" t="s">
        <v>4171</v>
      </c>
      <c r="D2190" s="1400" t="s">
        <v>7</v>
      </c>
      <c r="E2190" s="1408" t="s">
        <v>57</v>
      </c>
      <c r="F2190" s="806" t="s">
        <v>1160</v>
      </c>
      <c r="G2190" s="891" t="s">
        <v>1118</v>
      </c>
      <c r="H2190" s="836" t="s">
        <v>1733</v>
      </c>
      <c r="I2190" s="885"/>
      <c r="J2190" s="815">
        <v>1400</v>
      </c>
      <c r="K2190" s="815"/>
      <c r="L2190" s="815"/>
      <c r="M2190" s="815"/>
      <c r="N2190" s="1" t="s">
        <v>3444</v>
      </c>
      <c r="O2190" s="12"/>
    </row>
    <row r="2191" spans="1:17" ht="24.75" customHeight="1" x14ac:dyDescent="0.2">
      <c r="A2191" s="1427"/>
      <c r="B2191" s="1427"/>
      <c r="C2191" s="1427"/>
      <c r="D2191" s="1400"/>
      <c r="E2191" s="1408"/>
      <c r="F2191" s="806" t="s">
        <v>1143</v>
      </c>
      <c r="G2191" s="891" t="s">
        <v>1111</v>
      </c>
      <c r="H2191" s="836" t="s">
        <v>1734</v>
      </c>
      <c r="I2191" s="885"/>
      <c r="J2191" s="815"/>
      <c r="K2191" s="815"/>
      <c r="L2191" s="815"/>
      <c r="M2191" s="815"/>
      <c r="N2191" s="1"/>
      <c r="O2191" s="12"/>
    </row>
    <row r="2192" spans="1:17" ht="23.25" customHeight="1" x14ac:dyDescent="0.2">
      <c r="A2192" s="1427"/>
      <c r="B2192" s="1427" t="s">
        <v>4172</v>
      </c>
      <c r="C2192" s="1427" t="s">
        <v>4173</v>
      </c>
      <c r="D2192" s="1400" t="s">
        <v>7</v>
      </c>
      <c r="E2192" s="1408" t="s">
        <v>57</v>
      </c>
      <c r="F2192" s="1427" t="s">
        <v>1233</v>
      </c>
      <c r="G2192" s="1649" t="s">
        <v>1111</v>
      </c>
      <c r="H2192" s="839" t="s">
        <v>2647</v>
      </c>
      <c r="I2192" s="802">
        <v>2018</v>
      </c>
      <c r="J2192" s="815">
        <v>1450</v>
      </c>
      <c r="K2192" s="815"/>
      <c r="L2192" s="815"/>
      <c r="M2192" s="815"/>
      <c r="N2192" s="1" t="s">
        <v>3444</v>
      </c>
      <c r="O2192" s="806" t="s">
        <v>1160</v>
      </c>
      <c r="P2192" s="891" t="s">
        <v>1118</v>
      </c>
      <c r="Q2192" s="836" t="s">
        <v>1338</v>
      </c>
    </row>
    <row r="2193" spans="1:17" ht="24" customHeight="1" x14ac:dyDescent="0.2">
      <c r="A2193" s="1427"/>
      <c r="B2193" s="1427"/>
      <c r="C2193" s="1427"/>
      <c r="D2193" s="1400"/>
      <c r="E2193" s="1408"/>
      <c r="F2193" s="1427"/>
      <c r="G2193" s="1649"/>
      <c r="H2193" s="8" t="s">
        <v>1734</v>
      </c>
      <c r="I2193" s="802"/>
      <c r="J2193" s="815"/>
      <c r="K2193" s="815"/>
      <c r="L2193" s="815"/>
      <c r="M2193" s="815"/>
      <c r="N2193" s="1"/>
      <c r="O2193" s="806" t="s">
        <v>1143</v>
      </c>
      <c r="P2193" s="891" t="s">
        <v>1111</v>
      </c>
      <c r="Q2193" s="836" t="s">
        <v>3453</v>
      </c>
    </row>
    <row r="2194" spans="1:17" ht="26.25" customHeight="1" x14ac:dyDescent="0.2">
      <c r="A2194" s="1427"/>
      <c r="B2194" s="1427" t="s">
        <v>4174</v>
      </c>
      <c r="C2194" s="1427" t="s">
        <v>4175</v>
      </c>
      <c r="D2194" s="1400" t="s">
        <v>7</v>
      </c>
      <c r="E2194" s="1408" t="s">
        <v>57</v>
      </c>
      <c r="F2194" s="806" t="s">
        <v>1160</v>
      </c>
      <c r="G2194" s="891" t="s">
        <v>1118</v>
      </c>
      <c r="H2194" s="836" t="s">
        <v>2647</v>
      </c>
      <c r="I2194" s="885"/>
      <c r="J2194" s="815">
        <v>500</v>
      </c>
      <c r="K2194" s="815"/>
      <c r="L2194" s="815"/>
      <c r="M2194" s="815"/>
      <c r="N2194" s="1" t="s">
        <v>3444</v>
      </c>
      <c r="O2194" s="12"/>
    </row>
    <row r="2195" spans="1:17" ht="26.25" customHeight="1" x14ac:dyDescent="0.2">
      <c r="A2195" s="1427"/>
      <c r="B2195" s="1427"/>
      <c r="C2195" s="1427"/>
      <c r="D2195" s="1400"/>
      <c r="E2195" s="1408"/>
      <c r="F2195" s="806" t="s">
        <v>1143</v>
      </c>
      <c r="G2195" s="891" t="s">
        <v>1111</v>
      </c>
      <c r="H2195" s="836" t="s">
        <v>1734</v>
      </c>
      <c r="I2195" s="885"/>
      <c r="J2195" s="815"/>
      <c r="K2195" s="815"/>
      <c r="L2195" s="815"/>
      <c r="M2195" s="815"/>
      <c r="N2195" s="1"/>
      <c r="O2195" s="12"/>
    </row>
    <row r="2196" spans="1:17" ht="26.25" customHeight="1" x14ac:dyDescent="0.2">
      <c r="A2196" s="1427"/>
      <c r="B2196" s="806" t="s">
        <v>4176</v>
      </c>
      <c r="C2196" s="839" t="s">
        <v>4177</v>
      </c>
      <c r="D2196" s="801" t="s">
        <v>28</v>
      </c>
      <c r="E2196" s="802" t="s">
        <v>57</v>
      </c>
      <c r="F2196" s="806" t="s">
        <v>3522</v>
      </c>
      <c r="G2196" s="891" t="s">
        <v>1111</v>
      </c>
      <c r="H2196" s="836" t="s">
        <v>3528</v>
      </c>
      <c r="I2196" s="885"/>
      <c r="J2196" s="815"/>
      <c r="K2196" s="815"/>
      <c r="L2196" s="815"/>
      <c r="M2196" s="815"/>
      <c r="N2196" s="1"/>
      <c r="O2196" s="12"/>
    </row>
    <row r="2197" spans="1:17" ht="22.5" customHeight="1" x14ac:dyDescent="0.2">
      <c r="A2197" s="1576" t="s">
        <v>4178</v>
      </c>
      <c r="B2197" s="1427" t="s">
        <v>4179</v>
      </c>
      <c r="C2197" s="1427" t="s">
        <v>4180</v>
      </c>
      <c r="D2197" s="1400" t="s">
        <v>46</v>
      </c>
      <c r="E2197" s="1408" t="s">
        <v>57</v>
      </c>
      <c r="F2197" s="806" t="s">
        <v>1160</v>
      </c>
      <c r="G2197" s="891" t="s">
        <v>1118</v>
      </c>
      <c r="H2197" s="836" t="s">
        <v>1733</v>
      </c>
      <c r="I2197" s="885"/>
      <c r="J2197" s="155">
        <v>550</v>
      </c>
      <c r="K2197" s="815"/>
      <c r="L2197" s="815"/>
      <c r="M2197" s="815"/>
      <c r="N2197" s="1" t="s">
        <v>3444</v>
      </c>
      <c r="O2197" s="12"/>
    </row>
    <row r="2198" spans="1:17" ht="26.25" customHeight="1" x14ac:dyDescent="0.2">
      <c r="A2198" s="1262"/>
      <c r="B2198" s="1427"/>
      <c r="C2198" s="1427"/>
      <c r="D2198" s="1400"/>
      <c r="E2198" s="1408"/>
      <c r="F2198" s="806" t="s">
        <v>1143</v>
      </c>
      <c r="G2198" s="891" t="s">
        <v>1111</v>
      </c>
      <c r="H2198" s="836" t="s">
        <v>1734</v>
      </c>
      <c r="I2198" s="885"/>
      <c r="J2198" s="155"/>
      <c r="K2198" s="815"/>
      <c r="L2198" s="815"/>
      <c r="M2198" s="815"/>
      <c r="N2198" s="1"/>
      <c r="O2198" s="12"/>
    </row>
    <row r="2199" spans="1:17" ht="26.25" customHeight="1" x14ac:dyDescent="0.2">
      <c r="A2199" s="1262"/>
      <c r="B2199" s="1427" t="s">
        <v>4181</v>
      </c>
      <c r="C2199" s="1427" t="s">
        <v>4182</v>
      </c>
      <c r="D2199" s="1400" t="s">
        <v>46</v>
      </c>
      <c r="E2199" s="1408" t="s">
        <v>57</v>
      </c>
      <c r="F2199" s="806" t="s">
        <v>1160</v>
      </c>
      <c r="G2199" s="891" t="s">
        <v>1118</v>
      </c>
      <c r="H2199" s="836" t="s">
        <v>1733</v>
      </c>
      <c r="I2199" s="885"/>
      <c r="J2199" s="815">
        <v>1470</v>
      </c>
      <c r="K2199" s="815"/>
      <c r="L2199" s="815"/>
      <c r="M2199" s="815"/>
      <c r="N2199" s="1" t="s">
        <v>3444</v>
      </c>
      <c r="O2199" s="12"/>
    </row>
    <row r="2200" spans="1:17" ht="26.25" customHeight="1" x14ac:dyDescent="0.2">
      <c r="A2200" s="1262"/>
      <c r="B2200" s="1427"/>
      <c r="C2200" s="1427"/>
      <c r="D2200" s="1400"/>
      <c r="E2200" s="1408"/>
      <c r="F2200" s="806" t="s">
        <v>1143</v>
      </c>
      <c r="G2200" s="891" t="s">
        <v>1111</v>
      </c>
      <c r="H2200" s="836" t="s">
        <v>1734</v>
      </c>
      <c r="I2200" s="885"/>
      <c r="J2200" s="815"/>
      <c r="K2200" s="815"/>
      <c r="L2200" s="815"/>
      <c r="M2200" s="815"/>
      <c r="N2200" s="1"/>
      <c r="O2200" s="12"/>
    </row>
    <row r="2201" spans="1:17" ht="35.25" customHeight="1" x14ac:dyDescent="0.2">
      <c r="A2201" s="1262"/>
      <c r="B2201" s="806" t="s">
        <v>4183</v>
      </c>
      <c r="C2201" s="839" t="s">
        <v>4184</v>
      </c>
      <c r="D2201" s="801" t="s">
        <v>60</v>
      </c>
      <c r="E2201" s="802" t="s">
        <v>57</v>
      </c>
      <c r="F2201" s="806" t="s">
        <v>1119</v>
      </c>
      <c r="G2201" s="801" t="s">
        <v>1265</v>
      </c>
      <c r="H2201" s="836" t="s">
        <v>4185</v>
      </c>
      <c r="I2201" s="885"/>
      <c r="J2201" s="815"/>
      <c r="K2201" s="815"/>
      <c r="L2201" s="815"/>
      <c r="M2201" s="815"/>
      <c r="N2201" s="1"/>
      <c r="O2201" s="12"/>
    </row>
    <row r="2202" spans="1:17" ht="26.25" customHeight="1" x14ac:dyDescent="0.2">
      <c r="A2202" s="1262"/>
      <c r="B2202" s="806" t="s">
        <v>4186</v>
      </c>
      <c r="C2202" s="839" t="s">
        <v>4187</v>
      </c>
      <c r="D2202" s="801" t="s">
        <v>46</v>
      </c>
      <c r="E2202" s="802" t="s">
        <v>57</v>
      </c>
      <c r="F2202" s="806" t="s">
        <v>1233</v>
      </c>
      <c r="G2202" s="891" t="s">
        <v>1111</v>
      </c>
      <c r="H2202" s="836" t="s">
        <v>1506</v>
      </c>
      <c r="I2202" s="885"/>
      <c r="J2202" s="815"/>
      <c r="K2202" s="815"/>
      <c r="L2202" s="815"/>
      <c r="M2202" s="815"/>
      <c r="N2202" s="1"/>
      <c r="O2202" s="12"/>
    </row>
    <row r="2203" spans="1:17" ht="26.25" customHeight="1" x14ac:dyDescent="0.2">
      <c r="A2203" s="1262"/>
      <c r="B2203" s="806" t="s">
        <v>4188</v>
      </c>
      <c r="C2203" s="839" t="s">
        <v>4189</v>
      </c>
      <c r="D2203" s="801" t="s">
        <v>46</v>
      </c>
      <c r="E2203" s="802" t="s">
        <v>57</v>
      </c>
      <c r="F2203" s="806" t="s">
        <v>1233</v>
      </c>
      <c r="G2203" s="891" t="s">
        <v>1111</v>
      </c>
      <c r="H2203" s="836" t="s">
        <v>1506</v>
      </c>
      <c r="I2203" s="885"/>
      <c r="J2203" s="815"/>
      <c r="K2203" s="815"/>
      <c r="L2203" s="815"/>
      <c r="M2203" s="815"/>
      <c r="N2203" s="1"/>
      <c r="O2203" s="12"/>
    </row>
    <row r="2204" spans="1:17" ht="45" customHeight="1" x14ac:dyDescent="0.2">
      <c r="A2204" s="1262"/>
      <c r="B2204" s="805" t="s">
        <v>4190</v>
      </c>
      <c r="C2204" s="53" t="s">
        <v>4191</v>
      </c>
      <c r="D2204" s="801" t="s">
        <v>46</v>
      </c>
      <c r="E2204" s="802" t="s">
        <v>57</v>
      </c>
      <c r="F2204" s="806" t="s">
        <v>1233</v>
      </c>
      <c r="G2204" s="891" t="s">
        <v>1111</v>
      </c>
      <c r="H2204" s="836" t="s">
        <v>1475</v>
      </c>
      <c r="I2204" s="885"/>
      <c r="J2204" s="815"/>
      <c r="K2204" s="815"/>
      <c r="L2204" s="815"/>
      <c r="M2204" s="815"/>
      <c r="N2204" s="1"/>
      <c r="O2204" s="12"/>
    </row>
    <row r="2205" spans="1:17" ht="45" customHeight="1" x14ac:dyDescent="0.2">
      <c r="A2205" s="1262"/>
      <c r="B2205" s="805" t="s">
        <v>4192</v>
      </c>
      <c r="C2205" s="53" t="s">
        <v>4193</v>
      </c>
      <c r="D2205" s="801" t="s">
        <v>46</v>
      </c>
      <c r="E2205" s="802" t="s">
        <v>57</v>
      </c>
      <c r="F2205" s="806" t="s">
        <v>1233</v>
      </c>
      <c r="G2205" s="885" t="s">
        <v>1111</v>
      </c>
      <c r="H2205" s="839" t="s">
        <v>1546</v>
      </c>
      <c r="I2205" s="802">
        <v>2018</v>
      </c>
      <c r="J2205" s="815"/>
      <c r="K2205" s="815"/>
      <c r="L2205" s="815"/>
      <c r="M2205" s="815"/>
      <c r="N2205" s="1"/>
      <c r="O2205" s="787" t="s">
        <v>1233</v>
      </c>
      <c r="P2205" s="11" t="s">
        <v>1111</v>
      </c>
      <c r="Q2205" s="787" t="s">
        <v>1546</v>
      </c>
    </row>
    <row r="2206" spans="1:17" ht="45" customHeight="1" x14ac:dyDescent="0.2">
      <c r="A2206" s="1262"/>
      <c r="B2206" s="224" t="s">
        <v>4194</v>
      </c>
      <c r="C2206" s="2" t="s">
        <v>4195</v>
      </c>
      <c r="D2206" s="786" t="s">
        <v>28</v>
      </c>
      <c r="E2206" s="884" t="s">
        <v>57</v>
      </c>
      <c r="F2206" s="806" t="s">
        <v>1779</v>
      </c>
      <c r="G2206" s="891" t="s">
        <v>1111</v>
      </c>
      <c r="H2206" s="839" t="s">
        <v>4196</v>
      </c>
      <c r="I2206" s="802"/>
      <c r="J2206" s="815"/>
      <c r="K2206" s="815"/>
      <c r="L2206" s="815"/>
      <c r="M2206" s="815"/>
      <c r="N2206" s="1"/>
      <c r="O2206" s="830"/>
      <c r="P2206" s="228"/>
      <c r="Q2206" s="830"/>
    </row>
    <row r="2207" spans="1:17" ht="45" customHeight="1" x14ac:dyDescent="0.2">
      <c r="A2207" s="1577"/>
      <c r="B2207" s="224" t="s">
        <v>4197</v>
      </c>
      <c r="C2207" s="2" t="s">
        <v>4198</v>
      </c>
      <c r="D2207" s="786" t="s">
        <v>28</v>
      </c>
      <c r="E2207" s="884" t="s">
        <v>57</v>
      </c>
      <c r="F2207" s="806" t="s">
        <v>1119</v>
      </c>
      <c r="G2207" s="885" t="s">
        <v>1265</v>
      </c>
      <c r="H2207" s="839" t="s">
        <v>4199</v>
      </c>
      <c r="I2207" s="802"/>
      <c r="J2207" s="815"/>
      <c r="K2207" s="815"/>
      <c r="L2207" s="815"/>
      <c r="M2207" s="815"/>
      <c r="N2207" s="1"/>
      <c r="O2207" s="830"/>
      <c r="P2207" s="228"/>
      <c r="Q2207" s="830"/>
    </row>
    <row r="2208" spans="1:17" ht="47.25" customHeight="1" x14ac:dyDescent="0.2">
      <c r="A2208" s="806" t="s">
        <v>4200</v>
      </c>
      <c r="B2208" s="806" t="s">
        <v>4201</v>
      </c>
      <c r="C2208" s="839" t="s">
        <v>4202</v>
      </c>
      <c r="D2208" s="801" t="s">
        <v>60</v>
      </c>
      <c r="E2208" s="802" t="s">
        <v>57</v>
      </c>
      <c r="F2208" s="806" t="s">
        <v>1119</v>
      </c>
      <c r="G2208" s="801" t="s">
        <v>1265</v>
      </c>
      <c r="H2208" s="836" t="s">
        <v>4203</v>
      </c>
      <c r="I2208" s="885"/>
      <c r="J2208" s="815"/>
      <c r="K2208" s="815"/>
      <c r="L2208" s="815"/>
      <c r="M2208" s="815"/>
      <c r="N2208" s="1"/>
      <c r="O2208" s="12"/>
    </row>
    <row r="2209" spans="1:17" ht="21" customHeight="1" x14ac:dyDescent="0.2">
      <c r="A2209" s="1576" t="s">
        <v>4204</v>
      </c>
      <c r="B2209" s="1427" t="s">
        <v>4205</v>
      </c>
      <c r="C2209" s="1427" t="s">
        <v>4206</v>
      </c>
      <c r="D2209" s="1400" t="s">
        <v>46</v>
      </c>
      <c r="E2209" s="1408" t="s">
        <v>57</v>
      </c>
      <c r="F2209" s="806" t="s">
        <v>1160</v>
      </c>
      <c r="G2209" s="891" t="s">
        <v>1118</v>
      </c>
      <c r="H2209" s="836" t="s">
        <v>1733</v>
      </c>
      <c r="I2209" s="885"/>
      <c r="J2209" s="155">
        <v>700</v>
      </c>
      <c r="K2209" s="815"/>
      <c r="L2209" s="815"/>
      <c r="M2209" s="815"/>
      <c r="N2209" s="1" t="s">
        <v>3444</v>
      </c>
      <c r="O2209" s="12"/>
    </row>
    <row r="2210" spans="1:17" ht="21" customHeight="1" x14ac:dyDescent="0.2">
      <c r="A2210" s="1262"/>
      <c r="B2210" s="1427"/>
      <c r="C2210" s="1427"/>
      <c r="D2210" s="1400"/>
      <c r="E2210" s="1408"/>
      <c r="F2210" s="806" t="s">
        <v>1143</v>
      </c>
      <c r="G2210" s="891" t="s">
        <v>1111</v>
      </c>
      <c r="H2210" s="836" t="s">
        <v>1734</v>
      </c>
      <c r="I2210" s="885"/>
      <c r="J2210" s="155"/>
      <c r="K2210" s="815"/>
      <c r="L2210" s="815"/>
      <c r="M2210" s="815"/>
      <c r="N2210" s="1"/>
      <c r="O2210" s="12"/>
    </row>
    <row r="2211" spans="1:17" ht="25.5" customHeight="1" x14ac:dyDescent="0.2">
      <c r="A2211" s="1262"/>
      <c r="B2211" s="1427" t="s">
        <v>4207</v>
      </c>
      <c r="C2211" s="1427" t="s">
        <v>4208</v>
      </c>
      <c r="D2211" s="1400" t="s">
        <v>46</v>
      </c>
      <c r="E2211" s="1408" t="s">
        <v>57</v>
      </c>
      <c r="F2211" s="1427" t="s">
        <v>1233</v>
      </c>
      <c r="G2211" s="1649" t="s">
        <v>1111</v>
      </c>
      <c r="H2211" s="1541" t="s">
        <v>1546</v>
      </c>
      <c r="I2211" s="802">
        <v>2018</v>
      </c>
      <c r="J2211" s="815">
        <v>1470</v>
      </c>
      <c r="K2211" s="815"/>
      <c r="L2211" s="815"/>
      <c r="M2211" s="815"/>
      <c r="N2211" s="1" t="s">
        <v>3444</v>
      </c>
      <c r="O2211" s="806" t="s">
        <v>1160</v>
      </c>
      <c r="P2211" s="215" t="s">
        <v>1118</v>
      </c>
      <c r="Q2211" s="836" t="s">
        <v>1338</v>
      </c>
    </row>
    <row r="2212" spans="1:17" ht="21" customHeight="1" x14ac:dyDescent="0.2">
      <c r="A2212" s="1262"/>
      <c r="B2212" s="1427"/>
      <c r="C2212" s="1427"/>
      <c r="D2212" s="1400"/>
      <c r="E2212" s="1408"/>
      <c r="F2212" s="1427"/>
      <c r="G2212" s="1649"/>
      <c r="H2212" s="1542"/>
      <c r="I2212" s="802"/>
      <c r="J2212" s="815"/>
      <c r="K2212" s="815"/>
      <c r="L2212" s="815"/>
      <c r="M2212" s="815"/>
      <c r="N2212" s="1"/>
      <c r="O2212" s="806" t="s">
        <v>1143</v>
      </c>
      <c r="P2212" s="215" t="s">
        <v>1111</v>
      </c>
      <c r="Q2212" s="836" t="s">
        <v>3453</v>
      </c>
    </row>
    <row r="2213" spans="1:17" ht="44.25" customHeight="1" x14ac:dyDescent="0.2">
      <c r="A2213" s="1262"/>
      <c r="B2213" s="806" t="s">
        <v>4209</v>
      </c>
      <c r="C2213" s="839" t="s">
        <v>4210</v>
      </c>
      <c r="D2213" s="801" t="s">
        <v>60</v>
      </c>
      <c r="E2213" s="802" t="s">
        <v>57</v>
      </c>
      <c r="F2213" s="806" t="s">
        <v>1779</v>
      </c>
      <c r="G2213" s="891" t="s">
        <v>1265</v>
      </c>
      <c r="H2213" s="836" t="s">
        <v>4211</v>
      </c>
      <c r="I2213" s="885"/>
      <c r="J2213" s="815"/>
      <c r="K2213" s="815"/>
      <c r="L2213" s="815"/>
      <c r="M2213" s="815"/>
      <c r="N2213" s="1"/>
      <c r="O2213" s="12"/>
    </row>
    <row r="2214" spans="1:17" ht="27.75" customHeight="1" x14ac:dyDescent="0.2">
      <c r="A2214" s="1262"/>
      <c r="B2214" s="805" t="s">
        <v>4212</v>
      </c>
      <c r="C2214" s="53" t="s">
        <v>4213</v>
      </c>
      <c r="D2214" s="801" t="s">
        <v>46</v>
      </c>
      <c r="E2214" s="802" t="s">
        <v>57</v>
      </c>
      <c r="F2214" s="806" t="s">
        <v>1233</v>
      </c>
      <c r="G2214" s="891" t="s">
        <v>1111</v>
      </c>
      <c r="H2214" s="836" t="s">
        <v>3550</v>
      </c>
      <c r="I2214" s="885"/>
      <c r="J2214" s="815"/>
      <c r="K2214" s="815"/>
      <c r="L2214" s="815"/>
      <c r="M2214" s="815"/>
      <c r="N2214" s="1"/>
      <c r="O2214" s="12"/>
    </row>
    <row r="2215" spans="1:17" ht="31.5" customHeight="1" x14ac:dyDescent="0.2">
      <c r="A2215" s="1262"/>
      <c r="B2215" s="805" t="s">
        <v>4214</v>
      </c>
      <c r="C2215" s="839" t="s">
        <v>4215</v>
      </c>
      <c r="D2215" s="801" t="s">
        <v>46</v>
      </c>
      <c r="E2215" s="802" t="s">
        <v>57</v>
      </c>
      <c r="F2215" s="806" t="s">
        <v>1233</v>
      </c>
      <c r="G2215" s="885" t="s">
        <v>1111</v>
      </c>
      <c r="H2215" s="839" t="s">
        <v>1546</v>
      </c>
      <c r="I2215" s="802">
        <v>2018</v>
      </c>
      <c r="J2215" s="815"/>
      <c r="K2215" s="815"/>
      <c r="L2215" s="815"/>
      <c r="M2215" s="815"/>
      <c r="N2215" s="1"/>
      <c r="O2215" s="806" t="s">
        <v>1233</v>
      </c>
      <c r="P2215" s="891" t="s">
        <v>1111</v>
      </c>
      <c r="Q2215" s="836" t="s">
        <v>1546</v>
      </c>
    </row>
    <row r="2216" spans="1:17" ht="31.5" customHeight="1" x14ac:dyDescent="0.2">
      <c r="A2216" s="1262"/>
      <c r="B2216" s="805" t="s">
        <v>4216</v>
      </c>
      <c r="C2216" s="53" t="s">
        <v>4217</v>
      </c>
      <c r="D2216" s="801" t="s">
        <v>46</v>
      </c>
      <c r="E2216" s="802" t="s">
        <v>57</v>
      </c>
      <c r="F2216" s="806" t="s">
        <v>1233</v>
      </c>
      <c r="G2216" s="891" t="s">
        <v>1111</v>
      </c>
      <c r="H2216" s="836" t="s">
        <v>1546</v>
      </c>
      <c r="I2216" s="885"/>
      <c r="J2216" s="815"/>
      <c r="K2216" s="815"/>
      <c r="L2216" s="815"/>
      <c r="M2216" s="815"/>
      <c r="N2216" s="1"/>
      <c r="O2216" s="12"/>
    </row>
    <row r="2217" spans="1:17" ht="31.5" customHeight="1" x14ac:dyDescent="0.2">
      <c r="A2217" s="1262"/>
      <c r="B2217" s="786" t="s">
        <v>4218</v>
      </c>
      <c r="C2217" s="2" t="s">
        <v>4219</v>
      </c>
      <c r="D2217" s="786" t="s">
        <v>46</v>
      </c>
      <c r="E2217" s="786" t="s">
        <v>57</v>
      </c>
      <c r="F2217" s="806" t="s">
        <v>1233</v>
      </c>
      <c r="G2217" s="891" t="s">
        <v>1111</v>
      </c>
      <c r="H2217" s="836" t="s">
        <v>1475</v>
      </c>
      <c r="I2217" s="885"/>
      <c r="J2217" s="815"/>
      <c r="K2217" s="815"/>
      <c r="L2217" s="815"/>
      <c r="M2217" s="815"/>
      <c r="N2217" s="1"/>
      <c r="O2217" s="12"/>
    </row>
    <row r="2218" spans="1:17" ht="31.5" customHeight="1" x14ac:dyDescent="0.2">
      <c r="A2218" s="1262"/>
      <c r="B2218" s="249" t="s">
        <v>4220</v>
      </c>
      <c r="C2218" s="250" t="s">
        <v>4221</v>
      </c>
      <c r="D2218" s="784" t="s">
        <v>46</v>
      </c>
      <c r="E2218" s="790" t="s">
        <v>57</v>
      </c>
      <c r="F2218" s="849" t="s">
        <v>1233</v>
      </c>
      <c r="G2218" s="885" t="s">
        <v>1111</v>
      </c>
      <c r="H2218" s="836" t="s">
        <v>1546</v>
      </c>
      <c r="I2218" s="885"/>
      <c r="J2218" s="815"/>
      <c r="K2218" s="815"/>
      <c r="L2218" s="815"/>
      <c r="M2218" s="815"/>
      <c r="N2218" s="1"/>
      <c r="O2218" s="12"/>
    </row>
    <row r="2219" spans="1:17" ht="31.5" customHeight="1" x14ac:dyDescent="0.2">
      <c r="A2219" s="1577"/>
      <c r="B2219" s="224" t="s">
        <v>4222</v>
      </c>
      <c r="C2219" s="2" t="s">
        <v>4223</v>
      </c>
      <c r="D2219" s="786" t="s">
        <v>46</v>
      </c>
      <c r="E2219" s="884" t="s">
        <v>57</v>
      </c>
      <c r="F2219" s="806" t="s">
        <v>1233</v>
      </c>
      <c r="G2219" s="885" t="s">
        <v>1111</v>
      </c>
      <c r="H2219" s="836" t="s">
        <v>1546</v>
      </c>
      <c r="I2219" s="885"/>
      <c r="J2219" s="815"/>
      <c r="K2219" s="815"/>
      <c r="L2219" s="815"/>
      <c r="M2219" s="815"/>
      <c r="N2219" s="1"/>
      <c r="O2219" s="12"/>
    </row>
    <row r="2220" spans="1:17" ht="22.5" customHeight="1" x14ac:dyDescent="0.2">
      <c r="A2220" s="1576" t="s">
        <v>158</v>
      </c>
      <c r="B2220" s="1427" t="s">
        <v>276</v>
      </c>
      <c r="C2220" s="1427" t="s">
        <v>4224</v>
      </c>
      <c r="D2220" s="1400" t="s">
        <v>46</v>
      </c>
      <c r="E2220" s="1408" t="s">
        <v>57</v>
      </c>
      <c r="F2220" s="1427" t="s">
        <v>1233</v>
      </c>
      <c r="G2220" s="1649" t="s">
        <v>1111</v>
      </c>
      <c r="H2220" s="1541" t="s">
        <v>1546</v>
      </c>
      <c r="I2220" s="802">
        <v>2018</v>
      </c>
      <c r="J2220" s="43">
        <v>600</v>
      </c>
      <c r="K2220" s="815"/>
      <c r="L2220" s="815"/>
      <c r="M2220" s="815"/>
      <c r="N2220" s="1" t="s">
        <v>3444</v>
      </c>
      <c r="O2220" s="806" t="s">
        <v>1160</v>
      </c>
      <c r="P2220" s="215" t="s">
        <v>1118</v>
      </c>
      <c r="Q2220" s="836" t="s">
        <v>1338</v>
      </c>
    </row>
    <row r="2221" spans="1:17" ht="22.5" customHeight="1" x14ac:dyDescent="0.2">
      <c r="A2221" s="1262"/>
      <c r="B2221" s="1427"/>
      <c r="C2221" s="1427"/>
      <c r="D2221" s="1400"/>
      <c r="E2221" s="1408"/>
      <c r="F2221" s="1427"/>
      <c r="G2221" s="1649"/>
      <c r="H2221" s="1542"/>
      <c r="I2221" s="802"/>
      <c r="J2221" s="43"/>
      <c r="K2221" s="815"/>
      <c r="L2221" s="815"/>
      <c r="M2221" s="815"/>
      <c r="N2221" s="1"/>
      <c r="O2221" s="806" t="s">
        <v>1143</v>
      </c>
      <c r="P2221" s="215" t="s">
        <v>1111</v>
      </c>
      <c r="Q2221" s="836" t="s">
        <v>4095</v>
      </c>
    </row>
    <row r="2222" spans="1:17" ht="22.5" customHeight="1" x14ac:dyDescent="0.2">
      <c r="A2222" s="1262"/>
      <c r="B2222" s="1427" t="s">
        <v>277</v>
      </c>
      <c r="C2222" s="1427" t="s">
        <v>4225</v>
      </c>
      <c r="D2222" s="1400" t="s">
        <v>46</v>
      </c>
      <c r="E2222" s="1408" t="s">
        <v>57</v>
      </c>
      <c r="F2222" s="806" t="s">
        <v>1160</v>
      </c>
      <c r="G2222" s="891" t="s">
        <v>1118</v>
      </c>
      <c r="H2222" s="836" t="s">
        <v>2647</v>
      </c>
      <c r="I2222" s="885"/>
      <c r="J2222" s="214">
        <v>40</v>
      </c>
      <c r="K2222" s="815"/>
      <c r="L2222" s="815"/>
      <c r="M2222" s="815"/>
      <c r="N2222" s="1" t="s">
        <v>3444</v>
      </c>
      <c r="O2222" s="12"/>
    </row>
    <row r="2223" spans="1:17" ht="22.5" customHeight="1" x14ac:dyDescent="0.2">
      <c r="A2223" s="1262"/>
      <c r="B2223" s="1427"/>
      <c r="C2223" s="1427"/>
      <c r="D2223" s="1400"/>
      <c r="E2223" s="1408"/>
      <c r="F2223" s="806" t="s">
        <v>1143</v>
      </c>
      <c r="G2223" s="891" t="s">
        <v>1111</v>
      </c>
      <c r="H2223" s="836" t="s">
        <v>1734</v>
      </c>
      <c r="I2223" s="885"/>
      <c r="J2223" s="214"/>
      <c r="K2223" s="815"/>
      <c r="L2223" s="815"/>
      <c r="M2223" s="815"/>
      <c r="N2223" s="1"/>
      <c r="O2223" s="12"/>
    </row>
    <row r="2224" spans="1:17" ht="22.5" customHeight="1" x14ac:dyDescent="0.2">
      <c r="A2224" s="1262"/>
      <c r="B2224" s="1427" t="s">
        <v>278</v>
      </c>
      <c r="C2224" s="1427" t="s">
        <v>4226</v>
      </c>
      <c r="D2224" s="1400" t="s">
        <v>46</v>
      </c>
      <c r="E2224" s="1408" t="s">
        <v>57</v>
      </c>
      <c r="F2224" s="806" t="s">
        <v>1160</v>
      </c>
      <c r="G2224" s="891" t="s">
        <v>1118</v>
      </c>
      <c r="H2224" s="836" t="s">
        <v>2647</v>
      </c>
      <c r="I2224" s="885"/>
      <c r="J2224" s="214">
        <v>280</v>
      </c>
      <c r="K2224" s="815"/>
      <c r="L2224" s="815"/>
      <c r="M2224" s="815"/>
      <c r="N2224" s="1" t="s">
        <v>3444</v>
      </c>
      <c r="O2224" s="12"/>
    </row>
    <row r="2225" spans="1:17" ht="22.5" customHeight="1" x14ac:dyDescent="0.2">
      <c r="A2225" s="1262"/>
      <c r="B2225" s="1427"/>
      <c r="C2225" s="1427"/>
      <c r="D2225" s="1400"/>
      <c r="E2225" s="1408"/>
      <c r="F2225" s="806" t="s">
        <v>1143</v>
      </c>
      <c r="G2225" s="891" t="s">
        <v>1111</v>
      </c>
      <c r="H2225" s="836" t="s">
        <v>1734</v>
      </c>
      <c r="I2225" s="885"/>
      <c r="J2225" s="214"/>
      <c r="K2225" s="815"/>
      <c r="L2225" s="815"/>
      <c r="M2225" s="815"/>
      <c r="N2225" s="1"/>
      <c r="O2225" s="12"/>
    </row>
    <row r="2226" spans="1:17" ht="22.5" customHeight="1" x14ac:dyDescent="0.2">
      <c r="A2226" s="1262"/>
      <c r="B2226" s="1427" t="s">
        <v>279</v>
      </c>
      <c r="C2226" s="1427" t="s">
        <v>4227</v>
      </c>
      <c r="D2226" s="1400" t="s">
        <v>46</v>
      </c>
      <c r="E2226" s="1408" t="s">
        <v>57</v>
      </c>
      <c r="F2226" s="1427" t="s">
        <v>1233</v>
      </c>
      <c r="G2226" s="1649" t="s">
        <v>1111</v>
      </c>
      <c r="H2226" s="1541" t="s">
        <v>1546</v>
      </c>
      <c r="I2226" s="802">
        <v>2018</v>
      </c>
      <c r="J2226" s="815">
        <v>900</v>
      </c>
      <c r="K2226" s="815"/>
      <c r="L2226" s="815"/>
      <c r="M2226" s="815"/>
      <c r="N2226" s="1" t="s">
        <v>3444</v>
      </c>
      <c r="O2226" s="806" t="s">
        <v>1160</v>
      </c>
      <c r="P2226" s="215" t="s">
        <v>1118</v>
      </c>
      <c r="Q2226" s="836" t="s">
        <v>1338</v>
      </c>
    </row>
    <row r="2227" spans="1:17" ht="22.5" customHeight="1" x14ac:dyDescent="0.2">
      <c r="A2227" s="1262"/>
      <c r="B2227" s="1427"/>
      <c r="C2227" s="1427"/>
      <c r="D2227" s="1400"/>
      <c r="E2227" s="1408"/>
      <c r="F2227" s="1427"/>
      <c r="G2227" s="1649"/>
      <c r="H2227" s="1542"/>
      <c r="I2227" s="802"/>
      <c r="J2227" s="815"/>
      <c r="K2227" s="815"/>
      <c r="L2227" s="815"/>
      <c r="M2227" s="815"/>
      <c r="N2227" s="1"/>
      <c r="O2227" s="806" t="s">
        <v>1143</v>
      </c>
      <c r="P2227" s="215" t="s">
        <v>1111</v>
      </c>
      <c r="Q2227" s="836" t="s">
        <v>4095</v>
      </c>
    </row>
    <row r="2228" spans="1:17" ht="27.75" customHeight="1" x14ac:dyDescent="0.2">
      <c r="A2228" s="1262"/>
      <c r="B2228" s="1427" t="s">
        <v>4228</v>
      </c>
      <c r="C2228" s="1427" t="s">
        <v>4229</v>
      </c>
      <c r="D2228" s="1400" t="s">
        <v>46</v>
      </c>
      <c r="E2228" s="1408" t="s">
        <v>57</v>
      </c>
      <c r="F2228" s="806" t="s">
        <v>1160</v>
      </c>
      <c r="G2228" s="891" t="s">
        <v>1118</v>
      </c>
      <c r="H2228" s="836" t="s">
        <v>2647</v>
      </c>
      <c r="I2228" s="885"/>
      <c r="J2228" s="155">
        <v>985.34</v>
      </c>
      <c r="K2228" s="815"/>
      <c r="L2228" s="815"/>
      <c r="M2228" s="815"/>
      <c r="N2228" s="1" t="s">
        <v>3444</v>
      </c>
      <c r="O2228" s="12"/>
    </row>
    <row r="2229" spans="1:17" ht="33.75" customHeight="1" x14ac:dyDescent="0.2">
      <c r="A2229" s="1262"/>
      <c r="B2229" s="1427"/>
      <c r="C2229" s="1427"/>
      <c r="D2229" s="1400"/>
      <c r="E2229" s="1408"/>
      <c r="F2229" s="806" t="s">
        <v>1143</v>
      </c>
      <c r="G2229" s="891" t="s">
        <v>1111</v>
      </c>
      <c r="H2229" s="836" t="s">
        <v>1734</v>
      </c>
      <c r="I2229" s="885"/>
      <c r="J2229" s="155"/>
      <c r="K2229" s="815"/>
      <c r="L2229" s="815"/>
      <c r="M2229" s="815"/>
      <c r="N2229" s="1"/>
      <c r="O2229" s="12"/>
    </row>
    <row r="2230" spans="1:17" ht="24" customHeight="1" x14ac:dyDescent="0.2">
      <c r="A2230" s="1262"/>
      <c r="B2230" s="1427" t="s">
        <v>4230</v>
      </c>
      <c r="C2230" s="1427" t="s">
        <v>4231</v>
      </c>
      <c r="D2230" s="1400" t="s">
        <v>46</v>
      </c>
      <c r="E2230" s="1408" t="s">
        <v>57</v>
      </c>
      <c r="F2230" s="1427" t="s">
        <v>1233</v>
      </c>
      <c r="G2230" s="1649" t="s">
        <v>1111</v>
      </c>
      <c r="H2230" s="1541" t="s">
        <v>1546</v>
      </c>
      <c r="I2230" s="802">
        <v>2018</v>
      </c>
      <c r="J2230" s="155">
        <v>500</v>
      </c>
      <c r="K2230" s="815"/>
      <c r="L2230" s="815"/>
      <c r="M2230" s="815"/>
      <c r="N2230" s="1" t="s">
        <v>3444</v>
      </c>
      <c r="O2230" s="806" t="s">
        <v>1160</v>
      </c>
      <c r="P2230" s="215" t="s">
        <v>1118</v>
      </c>
      <c r="Q2230" s="836" t="s">
        <v>1338</v>
      </c>
    </row>
    <row r="2231" spans="1:17" ht="24" customHeight="1" x14ac:dyDescent="0.2">
      <c r="A2231" s="1262"/>
      <c r="B2231" s="1427"/>
      <c r="C2231" s="1427"/>
      <c r="D2231" s="1400"/>
      <c r="E2231" s="1408"/>
      <c r="F2231" s="1427"/>
      <c r="G2231" s="1649"/>
      <c r="H2231" s="1542"/>
      <c r="I2231" s="802"/>
      <c r="J2231" s="155"/>
      <c r="K2231" s="815"/>
      <c r="L2231" s="815"/>
      <c r="M2231" s="815"/>
      <c r="N2231" s="1"/>
      <c r="O2231" s="806" t="s">
        <v>1143</v>
      </c>
      <c r="P2231" s="215" t="s">
        <v>1111</v>
      </c>
      <c r="Q2231" s="836" t="s">
        <v>4095</v>
      </c>
    </row>
    <row r="2232" spans="1:17" ht="24" customHeight="1" x14ac:dyDescent="0.2">
      <c r="A2232" s="1262"/>
      <c r="B2232" s="806" t="s">
        <v>330</v>
      </c>
      <c r="C2232" s="839" t="s">
        <v>331</v>
      </c>
      <c r="D2232" s="801" t="s">
        <v>46</v>
      </c>
      <c r="E2232" s="802" t="s">
        <v>57</v>
      </c>
      <c r="F2232" s="806" t="s">
        <v>1233</v>
      </c>
      <c r="G2232" s="891" t="s">
        <v>1111</v>
      </c>
      <c r="H2232" s="836" t="s">
        <v>1546</v>
      </c>
      <c r="I2232" s="885"/>
      <c r="J2232" s="155"/>
      <c r="K2232" s="815"/>
      <c r="L2232" s="815"/>
      <c r="M2232" s="815"/>
      <c r="N2232" s="1"/>
      <c r="O2232" s="12"/>
    </row>
    <row r="2233" spans="1:17" ht="42" customHeight="1" x14ac:dyDescent="0.2">
      <c r="A2233" s="1577"/>
      <c r="B2233" s="787" t="s">
        <v>4232</v>
      </c>
      <c r="C2233" s="978" t="s">
        <v>4233</v>
      </c>
      <c r="D2233" s="786" t="s">
        <v>46</v>
      </c>
      <c r="E2233" s="884" t="s">
        <v>57</v>
      </c>
      <c r="F2233" s="806" t="s">
        <v>1779</v>
      </c>
      <c r="G2233" s="891" t="s">
        <v>1111</v>
      </c>
      <c r="H2233" s="836" t="s">
        <v>4234</v>
      </c>
      <c r="I2233" s="885"/>
      <c r="J2233" s="155"/>
      <c r="K2233" s="815"/>
      <c r="L2233" s="815"/>
      <c r="M2233" s="815"/>
      <c r="N2233" s="1"/>
      <c r="O2233" s="12"/>
    </row>
    <row r="2234" spans="1:17" ht="24" customHeight="1" x14ac:dyDescent="0.2">
      <c r="A2234" s="1427" t="s">
        <v>159</v>
      </c>
      <c r="B2234" s="1427" t="s">
        <v>4235</v>
      </c>
      <c r="C2234" s="1427" t="s">
        <v>4236</v>
      </c>
      <c r="D2234" s="1400" t="s">
        <v>7</v>
      </c>
      <c r="E2234" s="1408" t="s">
        <v>57</v>
      </c>
      <c r="F2234" s="806" t="s">
        <v>1160</v>
      </c>
      <c r="G2234" s="891" t="s">
        <v>1118</v>
      </c>
      <c r="H2234" s="836" t="s">
        <v>2647</v>
      </c>
      <c r="I2234" s="885"/>
      <c r="J2234" s="815">
        <v>1470</v>
      </c>
      <c r="K2234" s="815"/>
      <c r="L2234" s="815"/>
      <c r="M2234" s="815"/>
      <c r="N2234" s="1" t="s">
        <v>3444</v>
      </c>
      <c r="O2234" s="12"/>
    </row>
    <row r="2235" spans="1:17" ht="24" customHeight="1" x14ac:dyDescent="0.2">
      <c r="A2235" s="1427"/>
      <c r="B2235" s="1427"/>
      <c r="C2235" s="1427"/>
      <c r="D2235" s="1400"/>
      <c r="E2235" s="1408"/>
      <c r="F2235" s="806" t="s">
        <v>1143</v>
      </c>
      <c r="G2235" s="891" t="s">
        <v>1111</v>
      </c>
      <c r="H2235" s="836" t="s">
        <v>1734</v>
      </c>
      <c r="I2235" s="885"/>
      <c r="J2235" s="815"/>
      <c r="K2235" s="815"/>
      <c r="L2235" s="815"/>
      <c r="M2235" s="815"/>
      <c r="N2235" s="1"/>
      <c r="O2235" s="12"/>
    </row>
    <row r="2236" spans="1:17" ht="24" customHeight="1" x14ac:dyDescent="0.2">
      <c r="A2236" s="1427"/>
      <c r="B2236" s="1427" t="s">
        <v>4237</v>
      </c>
      <c r="C2236" s="1427" t="s">
        <v>4238</v>
      </c>
      <c r="D2236" s="1400" t="s">
        <v>7</v>
      </c>
      <c r="E2236" s="1408" t="s">
        <v>57</v>
      </c>
      <c r="F2236" s="806" t="s">
        <v>1160</v>
      </c>
      <c r="G2236" s="891" t="s">
        <v>1118</v>
      </c>
      <c r="H2236" s="836" t="s">
        <v>2647</v>
      </c>
      <c r="I2236" s="885"/>
      <c r="J2236" s="815">
        <f>2200-500</f>
        <v>1700</v>
      </c>
      <c r="K2236" s="815"/>
      <c r="L2236" s="815"/>
      <c r="M2236" s="815"/>
      <c r="N2236" s="1" t="s">
        <v>3444</v>
      </c>
      <c r="O2236" s="12"/>
    </row>
    <row r="2237" spans="1:17" ht="24" customHeight="1" x14ac:dyDescent="0.2">
      <c r="A2237" s="1427"/>
      <c r="B2237" s="1427"/>
      <c r="C2237" s="1427"/>
      <c r="D2237" s="1400"/>
      <c r="E2237" s="1408"/>
      <c r="F2237" s="806" t="s">
        <v>1143</v>
      </c>
      <c r="G2237" s="891" t="s">
        <v>1111</v>
      </c>
      <c r="H2237" s="836" t="s">
        <v>1734</v>
      </c>
      <c r="I2237" s="885"/>
      <c r="J2237" s="815"/>
      <c r="K2237" s="815"/>
      <c r="L2237" s="815"/>
      <c r="M2237" s="815"/>
      <c r="N2237" s="1"/>
      <c r="O2237" s="12"/>
    </row>
    <row r="2238" spans="1:17" ht="21.75" customHeight="1" x14ac:dyDescent="0.2">
      <c r="A2238" s="1427"/>
      <c r="B2238" s="1427" t="s">
        <v>4239</v>
      </c>
      <c r="C2238" s="1427" t="s">
        <v>4240</v>
      </c>
      <c r="D2238" s="1400" t="s">
        <v>7</v>
      </c>
      <c r="E2238" s="1408" t="s">
        <v>57</v>
      </c>
      <c r="F2238" s="806" t="s">
        <v>1160</v>
      </c>
      <c r="G2238" s="891" t="s">
        <v>1118</v>
      </c>
      <c r="H2238" s="836" t="s">
        <v>1733</v>
      </c>
      <c r="I2238" s="885"/>
      <c r="J2238" s="815">
        <v>285</v>
      </c>
      <c r="K2238" s="815"/>
      <c r="L2238" s="815"/>
      <c r="M2238" s="815"/>
      <c r="N2238" s="1" t="s">
        <v>3444</v>
      </c>
      <c r="O2238" s="12"/>
    </row>
    <row r="2239" spans="1:17" ht="24" customHeight="1" x14ac:dyDescent="0.2">
      <c r="A2239" s="1427"/>
      <c r="B2239" s="1427"/>
      <c r="C2239" s="1427"/>
      <c r="D2239" s="1400"/>
      <c r="E2239" s="1408"/>
      <c r="F2239" s="806" t="s">
        <v>1143</v>
      </c>
      <c r="G2239" s="891" t="s">
        <v>1111</v>
      </c>
      <c r="H2239" s="836" t="s">
        <v>1734</v>
      </c>
      <c r="I2239" s="885"/>
      <c r="J2239" s="815"/>
      <c r="K2239" s="815"/>
      <c r="L2239" s="815"/>
      <c r="M2239" s="815"/>
      <c r="N2239" s="1"/>
      <c r="O2239" s="12"/>
    </row>
    <row r="2240" spans="1:17" ht="24" customHeight="1" x14ac:dyDescent="0.2">
      <c r="A2240" s="1427"/>
      <c r="B2240" s="1427" t="s">
        <v>4241</v>
      </c>
      <c r="C2240" s="1427" t="s">
        <v>4242</v>
      </c>
      <c r="D2240" s="1400" t="s">
        <v>7</v>
      </c>
      <c r="E2240" s="1408" t="s">
        <v>57</v>
      </c>
      <c r="F2240" s="1427" t="s">
        <v>1233</v>
      </c>
      <c r="G2240" s="1649" t="s">
        <v>1111</v>
      </c>
      <c r="H2240" s="1541" t="s">
        <v>1506</v>
      </c>
      <c r="I2240" s="802">
        <v>2018</v>
      </c>
      <c r="J2240" s="815">
        <v>659.65</v>
      </c>
      <c r="K2240" s="815"/>
      <c r="L2240" s="815"/>
      <c r="M2240" s="815"/>
      <c r="N2240" s="1" t="s">
        <v>3444</v>
      </c>
      <c r="O2240" s="806" t="s">
        <v>1160</v>
      </c>
      <c r="P2240" s="215" t="s">
        <v>1118</v>
      </c>
      <c r="Q2240" s="836" t="s">
        <v>1338</v>
      </c>
    </row>
    <row r="2241" spans="1:17" ht="24" customHeight="1" x14ac:dyDescent="0.2">
      <c r="A2241" s="1427"/>
      <c r="B2241" s="1427"/>
      <c r="C2241" s="1427"/>
      <c r="D2241" s="1400"/>
      <c r="E2241" s="1408"/>
      <c r="F2241" s="1427"/>
      <c r="G2241" s="1649"/>
      <c r="H2241" s="1542"/>
      <c r="I2241" s="802"/>
      <c r="J2241" s="815"/>
      <c r="K2241" s="815"/>
      <c r="L2241" s="815"/>
      <c r="M2241" s="815"/>
      <c r="N2241" s="1"/>
      <c r="O2241" s="806" t="s">
        <v>1143</v>
      </c>
      <c r="P2241" s="215" t="s">
        <v>1111</v>
      </c>
      <c r="Q2241" s="836" t="s">
        <v>3453</v>
      </c>
    </row>
    <row r="2242" spans="1:17" ht="24" customHeight="1" x14ac:dyDescent="0.2">
      <c r="A2242" s="1427"/>
      <c r="B2242" s="786" t="s">
        <v>4243</v>
      </c>
      <c r="C2242" s="2" t="s">
        <v>4244</v>
      </c>
      <c r="D2242" s="786" t="s">
        <v>46</v>
      </c>
      <c r="E2242" s="786" t="s">
        <v>57</v>
      </c>
      <c r="F2242" s="806" t="s">
        <v>1233</v>
      </c>
      <c r="G2242" s="885" t="s">
        <v>1111</v>
      </c>
      <c r="H2242" s="839" t="s">
        <v>1546</v>
      </c>
      <c r="I2242" s="802"/>
      <c r="J2242" s="815"/>
      <c r="K2242" s="815"/>
      <c r="L2242" s="815"/>
      <c r="M2242" s="815"/>
      <c r="N2242" s="1"/>
      <c r="O2242" s="830"/>
      <c r="P2242" s="228"/>
      <c r="Q2242" s="229"/>
    </row>
    <row r="2243" spans="1:17" ht="36" customHeight="1" x14ac:dyDescent="0.2">
      <c r="A2243" s="1427"/>
      <c r="B2243" s="805" t="s">
        <v>4245</v>
      </c>
      <c r="C2243" s="839" t="s">
        <v>4246</v>
      </c>
      <c r="D2243" s="801" t="s">
        <v>7</v>
      </c>
      <c r="E2243" s="802" t="s">
        <v>57</v>
      </c>
      <c r="F2243" s="806" t="s">
        <v>1233</v>
      </c>
      <c r="G2243" s="885" t="s">
        <v>1111</v>
      </c>
      <c r="H2243" s="839" t="s">
        <v>1546</v>
      </c>
      <c r="I2243" s="802">
        <v>2018</v>
      </c>
      <c r="J2243" s="815"/>
      <c r="K2243" s="815"/>
      <c r="L2243" s="815"/>
      <c r="M2243" s="815"/>
      <c r="N2243" s="1"/>
      <c r="O2243" s="830"/>
      <c r="P2243" s="228"/>
      <c r="Q2243" s="229"/>
    </row>
    <row r="2244" spans="1:17" ht="24" customHeight="1" x14ac:dyDescent="0.2">
      <c r="A2244" s="1576" t="s">
        <v>4247</v>
      </c>
      <c r="B2244" s="1427" t="s">
        <v>4248</v>
      </c>
      <c r="C2244" s="1427" t="s">
        <v>4249</v>
      </c>
      <c r="D2244" s="1400" t="s">
        <v>7</v>
      </c>
      <c r="E2244" s="1408" t="s">
        <v>57</v>
      </c>
      <c r="F2244" s="806" t="s">
        <v>1160</v>
      </c>
      <c r="G2244" s="891" t="s">
        <v>1118</v>
      </c>
      <c r="H2244" s="836" t="s">
        <v>2647</v>
      </c>
      <c r="I2244" s="885"/>
      <c r="J2244" s="815">
        <v>600</v>
      </c>
      <c r="K2244" s="815"/>
      <c r="L2244" s="815"/>
      <c r="M2244" s="815"/>
      <c r="N2244" s="1"/>
      <c r="O2244" s="12"/>
    </row>
    <row r="2245" spans="1:17" ht="24" customHeight="1" x14ac:dyDescent="0.2">
      <c r="A2245" s="1262"/>
      <c r="B2245" s="1427"/>
      <c r="C2245" s="1427"/>
      <c r="D2245" s="1400"/>
      <c r="E2245" s="1408"/>
      <c r="F2245" s="806" t="s">
        <v>1143</v>
      </c>
      <c r="G2245" s="891" t="s">
        <v>1111</v>
      </c>
      <c r="H2245" s="836" t="s">
        <v>1734</v>
      </c>
      <c r="I2245" s="885"/>
      <c r="J2245" s="815"/>
      <c r="K2245" s="815"/>
      <c r="L2245" s="815"/>
      <c r="M2245" s="815"/>
      <c r="N2245" s="1"/>
      <c r="O2245" s="12"/>
    </row>
    <row r="2246" spans="1:17" ht="24" customHeight="1" x14ac:dyDescent="0.2">
      <c r="A2246" s="1262"/>
      <c r="B2246" s="1427" t="s">
        <v>4250</v>
      </c>
      <c r="C2246" s="1427" t="s">
        <v>4251</v>
      </c>
      <c r="D2246" s="1400" t="s">
        <v>46</v>
      </c>
      <c r="E2246" s="1408" t="s">
        <v>57</v>
      </c>
      <c r="F2246" s="806" t="s">
        <v>1160</v>
      </c>
      <c r="G2246" s="891" t="s">
        <v>1118</v>
      </c>
      <c r="H2246" s="836" t="s">
        <v>2647</v>
      </c>
      <c r="I2246" s="885"/>
      <c r="J2246" s="815">
        <v>1050</v>
      </c>
      <c r="K2246" s="815"/>
      <c r="L2246" s="815"/>
      <c r="M2246" s="815"/>
      <c r="N2246" s="1" t="s">
        <v>3444</v>
      </c>
      <c r="O2246" s="12"/>
    </row>
    <row r="2247" spans="1:17" ht="24" customHeight="1" x14ac:dyDescent="0.2">
      <c r="A2247" s="1262"/>
      <c r="B2247" s="1427"/>
      <c r="C2247" s="1427"/>
      <c r="D2247" s="1400"/>
      <c r="E2247" s="1408"/>
      <c r="F2247" s="806" t="s">
        <v>1143</v>
      </c>
      <c r="G2247" s="891" t="s">
        <v>1111</v>
      </c>
      <c r="H2247" s="836" t="s">
        <v>4252</v>
      </c>
      <c r="I2247" s="885"/>
      <c r="J2247" s="815"/>
      <c r="K2247" s="815"/>
      <c r="L2247" s="815"/>
      <c r="M2247" s="815"/>
      <c r="N2247" s="1"/>
      <c r="O2247" s="12"/>
    </row>
    <row r="2248" spans="1:17" ht="45" customHeight="1" x14ac:dyDescent="0.2">
      <c r="A2248" s="1262"/>
      <c r="B2248" s="806" t="s">
        <v>4253</v>
      </c>
      <c r="C2248" s="839" t="s">
        <v>4254</v>
      </c>
      <c r="D2248" s="801" t="s">
        <v>3487</v>
      </c>
      <c r="E2248" s="802" t="s">
        <v>57</v>
      </c>
      <c r="F2248" s="806" t="s">
        <v>1779</v>
      </c>
      <c r="G2248" s="891" t="s">
        <v>1265</v>
      </c>
      <c r="H2248" s="836" t="s">
        <v>4255</v>
      </c>
      <c r="I2248" s="885"/>
      <c r="J2248" s="815"/>
      <c r="K2248" s="815"/>
      <c r="L2248" s="815"/>
      <c r="M2248" s="815"/>
      <c r="N2248" s="1"/>
      <c r="O2248" s="12"/>
    </row>
    <row r="2249" spans="1:17" ht="24" customHeight="1" x14ac:dyDescent="0.2">
      <c r="A2249" s="1262"/>
      <c r="B2249" s="1427" t="s">
        <v>4256</v>
      </c>
      <c r="C2249" s="1427" t="s">
        <v>4257</v>
      </c>
      <c r="D2249" s="1400" t="s">
        <v>46</v>
      </c>
      <c r="E2249" s="1408" t="s">
        <v>57</v>
      </c>
      <c r="F2249" s="806" t="s">
        <v>1160</v>
      </c>
      <c r="G2249" s="891" t="s">
        <v>1165</v>
      </c>
      <c r="H2249" s="836" t="s">
        <v>1733</v>
      </c>
      <c r="I2249" s="885"/>
      <c r="J2249" s="815"/>
      <c r="K2249" s="815"/>
      <c r="L2249" s="815"/>
      <c r="M2249" s="815"/>
      <c r="N2249" s="1"/>
      <c r="O2249" s="12"/>
    </row>
    <row r="2250" spans="1:17" ht="24" customHeight="1" x14ac:dyDescent="0.2">
      <c r="A2250" s="1262"/>
      <c r="B2250" s="1427"/>
      <c r="C2250" s="1427"/>
      <c r="D2250" s="1400"/>
      <c r="E2250" s="1408"/>
      <c r="F2250" s="806" t="s">
        <v>1143</v>
      </c>
      <c r="G2250" s="891" t="s">
        <v>1111</v>
      </c>
      <c r="H2250" s="836" t="s">
        <v>1734</v>
      </c>
      <c r="I2250" s="885"/>
      <c r="J2250" s="815"/>
      <c r="K2250" s="815"/>
      <c r="L2250" s="815"/>
      <c r="M2250" s="815"/>
      <c r="N2250" s="1"/>
      <c r="O2250" s="12"/>
    </row>
    <row r="2251" spans="1:17" ht="24" customHeight="1" x14ac:dyDescent="0.2">
      <c r="A2251" s="1262"/>
      <c r="B2251" s="806" t="s">
        <v>4258</v>
      </c>
      <c r="C2251" s="839" t="s">
        <v>4259</v>
      </c>
      <c r="D2251" s="801" t="s">
        <v>44</v>
      </c>
      <c r="E2251" s="802" t="s">
        <v>22</v>
      </c>
      <c r="F2251" s="806" t="s">
        <v>1540</v>
      </c>
      <c r="G2251" s="801" t="s">
        <v>2249</v>
      </c>
      <c r="H2251" s="806" t="s">
        <v>2582</v>
      </c>
      <c r="I2251" s="802"/>
      <c r="J2251" s="43">
        <v>400</v>
      </c>
      <c r="K2251" s="126"/>
      <c r="L2251" s="815"/>
      <c r="M2251" s="815"/>
      <c r="N2251" s="1" t="s">
        <v>1842</v>
      </c>
      <c r="O2251" s="12"/>
    </row>
    <row r="2252" spans="1:17" ht="24" customHeight="1" x14ac:dyDescent="0.2">
      <c r="A2252" s="1262"/>
      <c r="B2252" s="806" t="s">
        <v>332</v>
      </c>
      <c r="C2252" s="839" t="s">
        <v>4260</v>
      </c>
      <c r="D2252" s="801" t="s">
        <v>46</v>
      </c>
      <c r="E2252" s="802" t="s">
        <v>57</v>
      </c>
      <c r="F2252" s="806" t="s">
        <v>1233</v>
      </c>
      <c r="G2252" s="891" t="s">
        <v>1111</v>
      </c>
      <c r="H2252" s="836" t="s">
        <v>1546</v>
      </c>
      <c r="I2252" s="885"/>
      <c r="J2252" s="43"/>
      <c r="K2252" s="126"/>
      <c r="L2252" s="815"/>
      <c r="M2252" s="815"/>
      <c r="N2252" s="1"/>
      <c r="O2252" s="12"/>
    </row>
    <row r="2253" spans="1:17" ht="49.5" customHeight="1" x14ac:dyDescent="0.2">
      <c r="A2253" s="1262"/>
      <c r="B2253" s="805" t="s">
        <v>4261</v>
      </c>
      <c r="C2253" s="53" t="s">
        <v>4262</v>
      </c>
      <c r="D2253" s="801" t="s">
        <v>46</v>
      </c>
      <c r="E2253" s="802" t="s">
        <v>57</v>
      </c>
      <c r="F2253" s="806" t="s">
        <v>1233</v>
      </c>
      <c r="G2253" s="885" t="s">
        <v>1111</v>
      </c>
      <c r="H2253" s="839" t="s">
        <v>1546</v>
      </c>
      <c r="I2253" s="802">
        <v>2018</v>
      </c>
      <c r="J2253" s="43"/>
      <c r="K2253" s="126"/>
      <c r="L2253" s="815"/>
      <c r="M2253" s="815"/>
      <c r="N2253" s="1"/>
      <c r="O2253" s="806" t="s">
        <v>1233</v>
      </c>
      <c r="P2253" s="215" t="s">
        <v>1111</v>
      </c>
      <c r="Q2253" s="836" t="s">
        <v>3550</v>
      </c>
    </row>
    <row r="2254" spans="1:17" ht="43.5" customHeight="1" x14ac:dyDescent="0.2">
      <c r="A2254" s="1262"/>
      <c r="B2254" s="805" t="s">
        <v>4263</v>
      </c>
      <c r="C2254" s="53" t="s">
        <v>4264</v>
      </c>
      <c r="D2254" s="801" t="s">
        <v>48</v>
      </c>
      <c r="E2254" s="802" t="s">
        <v>57</v>
      </c>
      <c r="F2254" s="806" t="s">
        <v>1233</v>
      </c>
      <c r="G2254" s="885" t="s">
        <v>1111</v>
      </c>
      <c r="H2254" s="839" t="s">
        <v>1546</v>
      </c>
      <c r="I2254" s="802">
        <v>2018</v>
      </c>
      <c r="J2254" s="43"/>
      <c r="K2254" s="126"/>
      <c r="L2254" s="815"/>
      <c r="M2254" s="815"/>
      <c r="N2254" s="1"/>
      <c r="O2254" s="251" t="s">
        <v>1233</v>
      </c>
      <c r="P2254" s="252" t="s">
        <v>1111</v>
      </c>
      <c r="Q2254" s="849" t="s">
        <v>1506</v>
      </c>
    </row>
    <row r="2255" spans="1:17" ht="43.5" customHeight="1" x14ac:dyDescent="0.2">
      <c r="A2255" s="1262"/>
      <c r="B2255" s="805" t="s">
        <v>4265</v>
      </c>
      <c r="C2255" s="839" t="s">
        <v>4266</v>
      </c>
      <c r="D2255" s="801" t="s">
        <v>46</v>
      </c>
      <c r="E2255" s="802" t="s">
        <v>57</v>
      </c>
      <c r="F2255" s="806" t="s">
        <v>1233</v>
      </c>
      <c r="G2255" s="885" t="s">
        <v>1111</v>
      </c>
      <c r="H2255" s="839" t="s">
        <v>1546</v>
      </c>
      <c r="I2255" s="802">
        <v>2018</v>
      </c>
      <c r="J2255" s="43"/>
      <c r="K2255" s="126"/>
      <c r="L2255" s="815"/>
      <c r="M2255" s="815"/>
      <c r="N2255" s="1"/>
      <c r="O2255" s="830"/>
      <c r="P2255" s="228"/>
      <c r="Q2255" s="830"/>
    </row>
    <row r="2256" spans="1:17" ht="43.5" customHeight="1" x14ac:dyDescent="0.2">
      <c r="A2256" s="1262"/>
      <c r="B2256" s="805" t="s">
        <v>4267</v>
      </c>
      <c r="C2256" s="839" t="s">
        <v>4268</v>
      </c>
      <c r="D2256" s="801" t="s">
        <v>46</v>
      </c>
      <c r="E2256" s="802" t="s">
        <v>57</v>
      </c>
      <c r="F2256" s="806" t="s">
        <v>1233</v>
      </c>
      <c r="G2256" s="885" t="s">
        <v>1111</v>
      </c>
      <c r="H2256" s="839" t="s">
        <v>4269</v>
      </c>
      <c r="I2256" s="802">
        <v>2018</v>
      </c>
      <c r="J2256" s="43"/>
      <c r="K2256" s="126"/>
      <c r="L2256" s="815"/>
      <c r="M2256" s="815"/>
      <c r="N2256" s="1"/>
      <c r="O2256" s="830"/>
      <c r="P2256" s="228"/>
      <c r="Q2256" s="830"/>
    </row>
    <row r="2257" spans="1:17" ht="43.5" customHeight="1" x14ac:dyDescent="0.2">
      <c r="A2257" s="1262"/>
      <c r="B2257" s="805" t="s">
        <v>4270</v>
      </c>
      <c r="C2257" s="839" t="s">
        <v>4271</v>
      </c>
      <c r="D2257" s="801" t="s">
        <v>28</v>
      </c>
      <c r="E2257" s="802" t="s">
        <v>57</v>
      </c>
      <c r="F2257" s="806" t="s">
        <v>4272</v>
      </c>
      <c r="G2257" s="885" t="s">
        <v>1257</v>
      </c>
      <c r="H2257" s="839" t="s">
        <v>4273</v>
      </c>
      <c r="I2257" s="802">
        <v>2018</v>
      </c>
      <c r="J2257" s="43"/>
      <c r="K2257" s="126"/>
      <c r="L2257" s="815"/>
      <c r="M2257" s="815"/>
      <c r="N2257" s="1"/>
      <c r="O2257" s="830"/>
      <c r="P2257" s="228"/>
      <c r="Q2257" s="830"/>
    </row>
    <row r="2258" spans="1:17" ht="43.5" customHeight="1" x14ac:dyDescent="0.2">
      <c r="A2258" s="1577"/>
      <c r="B2258" s="224" t="s">
        <v>4274</v>
      </c>
      <c r="C2258" s="978" t="s">
        <v>4275</v>
      </c>
      <c r="D2258" s="786" t="s">
        <v>46</v>
      </c>
      <c r="E2258" s="884" t="s">
        <v>57</v>
      </c>
      <c r="F2258" s="806" t="s">
        <v>1233</v>
      </c>
      <c r="G2258" s="885" t="s">
        <v>1111</v>
      </c>
      <c r="H2258" s="839" t="s">
        <v>4276</v>
      </c>
      <c r="I2258" s="802"/>
      <c r="J2258" s="43"/>
      <c r="K2258" s="126"/>
      <c r="L2258" s="815"/>
      <c r="M2258" s="815"/>
      <c r="N2258" s="1"/>
      <c r="O2258" s="830"/>
      <c r="P2258" s="228"/>
      <c r="Q2258" s="830"/>
    </row>
    <row r="2259" spans="1:17" ht="27" customHeight="1" x14ac:dyDescent="0.2">
      <c r="A2259" s="1576" t="s">
        <v>4277</v>
      </c>
      <c r="B2259" s="1427" t="s">
        <v>4278</v>
      </c>
      <c r="C2259" s="1427" t="s">
        <v>4279</v>
      </c>
      <c r="D2259" s="1400" t="s">
        <v>46</v>
      </c>
      <c r="E2259" s="1408" t="s">
        <v>57</v>
      </c>
      <c r="F2259" s="1427" t="s">
        <v>1233</v>
      </c>
      <c r="G2259" s="1649" t="s">
        <v>1111</v>
      </c>
      <c r="H2259" s="1541" t="s">
        <v>1546</v>
      </c>
      <c r="I2259" s="802">
        <v>2018</v>
      </c>
      <c r="J2259" s="815">
        <v>1480</v>
      </c>
      <c r="K2259" s="815"/>
      <c r="L2259" s="815"/>
      <c r="M2259" s="815"/>
      <c r="N2259" s="1" t="s">
        <v>3444</v>
      </c>
      <c r="O2259" s="781" t="s">
        <v>1160</v>
      </c>
      <c r="P2259" s="253" t="s">
        <v>1118</v>
      </c>
      <c r="Q2259" s="875" t="s">
        <v>1338</v>
      </c>
    </row>
    <row r="2260" spans="1:17" ht="27" customHeight="1" x14ac:dyDescent="0.2">
      <c r="A2260" s="1262"/>
      <c r="B2260" s="1427"/>
      <c r="C2260" s="1427"/>
      <c r="D2260" s="1400"/>
      <c r="E2260" s="1408"/>
      <c r="F2260" s="1427"/>
      <c r="G2260" s="1649"/>
      <c r="H2260" s="1542"/>
      <c r="I2260" s="802"/>
      <c r="J2260" s="815"/>
      <c r="K2260" s="815"/>
      <c r="L2260" s="815"/>
      <c r="M2260" s="815"/>
      <c r="N2260" s="1"/>
      <c r="O2260" s="787" t="s">
        <v>1143</v>
      </c>
      <c r="P2260" s="245" t="s">
        <v>1111</v>
      </c>
      <c r="Q2260" s="836" t="s">
        <v>3453</v>
      </c>
    </row>
    <row r="2261" spans="1:17" ht="44.25" customHeight="1" x14ac:dyDescent="0.2">
      <c r="A2261" s="1262"/>
      <c r="B2261" s="805" t="s">
        <v>4280</v>
      </c>
      <c r="C2261" s="839" t="s">
        <v>4281</v>
      </c>
      <c r="D2261" s="801" t="s">
        <v>46</v>
      </c>
      <c r="E2261" s="802" t="s">
        <v>57</v>
      </c>
      <c r="F2261" s="806" t="s">
        <v>1233</v>
      </c>
      <c r="G2261" s="891" t="s">
        <v>1111</v>
      </c>
      <c r="H2261" s="836" t="s">
        <v>1338</v>
      </c>
      <c r="I2261" s="885"/>
      <c r="J2261" s="815"/>
      <c r="K2261" s="815"/>
      <c r="L2261" s="815"/>
      <c r="M2261" s="815"/>
      <c r="N2261" s="1"/>
      <c r="O2261" s="12"/>
    </row>
    <row r="2262" spans="1:17" ht="44.25" customHeight="1" x14ac:dyDescent="0.2">
      <c r="A2262" s="1262"/>
      <c r="B2262" s="805" t="s">
        <v>4282</v>
      </c>
      <c r="C2262" s="53" t="s">
        <v>4283</v>
      </c>
      <c r="D2262" s="801" t="s">
        <v>46</v>
      </c>
      <c r="E2262" s="802" t="s">
        <v>57</v>
      </c>
      <c r="F2262" s="806" t="s">
        <v>1233</v>
      </c>
      <c r="G2262" s="885" t="s">
        <v>1111</v>
      </c>
      <c r="H2262" s="839" t="s">
        <v>1338</v>
      </c>
      <c r="I2262" s="248">
        <v>2018</v>
      </c>
      <c r="J2262" s="815"/>
      <c r="K2262" s="815"/>
      <c r="L2262" s="815"/>
      <c r="M2262" s="815"/>
      <c r="N2262" s="1"/>
      <c r="O2262" s="806" t="s">
        <v>1233</v>
      </c>
      <c r="P2262" s="891" t="s">
        <v>1111</v>
      </c>
      <c r="Q2262" s="836" t="s">
        <v>1546</v>
      </c>
    </row>
    <row r="2263" spans="1:17" ht="44.25" customHeight="1" x14ac:dyDescent="0.2">
      <c r="A2263" s="1262"/>
      <c r="B2263" s="805" t="s">
        <v>419</v>
      </c>
      <c r="C2263" s="839" t="s">
        <v>4284</v>
      </c>
      <c r="D2263" s="801" t="s">
        <v>46</v>
      </c>
      <c r="E2263" s="802" t="s">
        <v>57</v>
      </c>
      <c r="F2263" s="806" t="s">
        <v>1233</v>
      </c>
      <c r="G2263" s="885" t="s">
        <v>1111</v>
      </c>
      <c r="H2263" s="836" t="s">
        <v>4285</v>
      </c>
      <c r="I2263" s="248">
        <v>2018</v>
      </c>
      <c r="J2263" s="815"/>
      <c r="K2263" s="815"/>
      <c r="L2263" s="815"/>
      <c r="M2263" s="815"/>
      <c r="N2263" s="1"/>
      <c r="O2263" s="12"/>
    </row>
    <row r="2264" spans="1:17" ht="44.25" customHeight="1" x14ac:dyDescent="0.2">
      <c r="A2264" s="1577"/>
      <c r="B2264" s="224" t="s">
        <v>4286</v>
      </c>
      <c r="C2264" s="978" t="s">
        <v>543</v>
      </c>
      <c r="D2264" s="786" t="s">
        <v>28</v>
      </c>
      <c r="E2264" s="884" t="s">
        <v>57</v>
      </c>
      <c r="F2264" s="806" t="s">
        <v>4272</v>
      </c>
      <c r="G2264" s="885" t="s">
        <v>1111</v>
      </c>
      <c r="H2264" s="836" t="s">
        <v>4287</v>
      </c>
      <c r="I2264" s="248"/>
      <c r="J2264" s="815"/>
      <c r="K2264" s="815"/>
      <c r="L2264" s="815"/>
      <c r="M2264" s="815"/>
      <c r="N2264" s="1"/>
      <c r="O2264" s="12"/>
    </row>
    <row r="2265" spans="1:17" ht="27" customHeight="1" x14ac:dyDescent="0.2">
      <c r="A2265" s="1427" t="s">
        <v>4288</v>
      </c>
      <c r="B2265" s="1427" t="s">
        <v>4289</v>
      </c>
      <c r="C2265" s="1427" t="s">
        <v>4290</v>
      </c>
      <c r="D2265" s="1400" t="s">
        <v>7</v>
      </c>
      <c r="E2265" s="1408" t="s">
        <v>57</v>
      </c>
      <c r="F2265" s="806" t="s">
        <v>1160</v>
      </c>
      <c r="G2265" s="891" t="s">
        <v>1118</v>
      </c>
      <c r="H2265" s="836" t="s">
        <v>2647</v>
      </c>
      <c r="I2265" s="248"/>
      <c r="J2265" s="75">
        <v>1100</v>
      </c>
      <c r="K2265" s="815"/>
      <c r="L2265" s="815"/>
      <c r="M2265" s="815"/>
      <c r="N2265" s="1" t="s">
        <v>3444</v>
      </c>
      <c r="O2265" s="12"/>
    </row>
    <row r="2266" spans="1:17" ht="27" customHeight="1" x14ac:dyDescent="0.2">
      <c r="A2266" s="1427"/>
      <c r="B2266" s="1427"/>
      <c r="C2266" s="1427"/>
      <c r="D2266" s="1400"/>
      <c r="E2266" s="1408"/>
      <c r="F2266" s="806" t="s">
        <v>1143</v>
      </c>
      <c r="G2266" s="891" t="s">
        <v>1111</v>
      </c>
      <c r="H2266" s="836" t="s">
        <v>1734</v>
      </c>
      <c r="I2266" s="248"/>
      <c r="J2266" s="75"/>
      <c r="K2266" s="815"/>
      <c r="L2266" s="815"/>
      <c r="M2266" s="815"/>
      <c r="N2266" s="1"/>
      <c r="O2266" s="12"/>
    </row>
    <row r="2267" spans="1:17" ht="27" customHeight="1" x14ac:dyDescent="0.2">
      <c r="A2267" s="1427"/>
      <c r="B2267" s="806" t="s">
        <v>4291</v>
      </c>
      <c r="C2267" s="839" t="s">
        <v>4292</v>
      </c>
      <c r="D2267" s="801" t="s">
        <v>46</v>
      </c>
      <c r="E2267" s="802" t="s">
        <v>57</v>
      </c>
      <c r="F2267" s="806" t="s">
        <v>1233</v>
      </c>
      <c r="G2267" s="885" t="s">
        <v>1111</v>
      </c>
      <c r="H2267" s="836" t="s">
        <v>1546</v>
      </c>
      <c r="I2267" s="248">
        <v>2018</v>
      </c>
      <c r="J2267" s="75"/>
      <c r="K2267" s="815"/>
      <c r="L2267" s="815"/>
      <c r="M2267" s="815"/>
      <c r="N2267" s="1"/>
      <c r="O2267" s="12"/>
    </row>
    <row r="2268" spans="1:17" ht="27" customHeight="1" x14ac:dyDescent="0.2">
      <c r="A2268" s="1576" t="s">
        <v>4293</v>
      </c>
      <c r="B2268" s="1427" t="s">
        <v>4294</v>
      </c>
      <c r="C2268" s="1427" t="s">
        <v>4295</v>
      </c>
      <c r="D2268" s="1400" t="s">
        <v>7</v>
      </c>
      <c r="E2268" s="1408" t="s">
        <v>57</v>
      </c>
      <c r="F2268" s="806" t="s">
        <v>1160</v>
      </c>
      <c r="G2268" s="891" t="s">
        <v>1118</v>
      </c>
      <c r="H2268" s="836" t="s">
        <v>2647</v>
      </c>
      <c r="I2268" s="248"/>
      <c r="J2268" s="75">
        <v>200</v>
      </c>
      <c r="K2268" s="815"/>
      <c r="L2268" s="815"/>
      <c r="M2268" s="815"/>
      <c r="N2268" s="1" t="s">
        <v>3444</v>
      </c>
      <c r="O2268" s="12"/>
    </row>
    <row r="2269" spans="1:17" ht="27" customHeight="1" x14ac:dyDescent="0.2">
      <c r="A2269" s="1262"/>
      <c r="B2269" s="1427"/>
      <c r="C2269" s="1427"/>
      <c r="D2269" s="1400"/>
      <c r="E2269" s="1408"/>
      <c r="F2269" s="806" t="s">
        <v>1143</v>
      </c>
      <c r="G2269" s="891" t="s">
        <v>1111</v>
      </c>
      <c r="H2269" s="836" t="s">
        <v>1734</v>
      </c>
      <c r="I2269" s="885"/>
      <c r="J2269" s="75"/>
      <c r="K2269" s="815"/>
      <c r="L2269" s="815"/>
      <c r="M2269" s="815"/>
      <c r="N2269" s="1"/>
      <c r="O2269" s="12"/>
    </row>
    <row r="2270" spans="1:17" ht="27" customHeight="1" x14ac:dyDescent="0.2">
      <c r="A2270" s="1262"/>
      <c r="B2270" s="1427" t="s">
        <v>4296</v>
      </c>
      <c r="C2270" s="1427" t="s">
        <v>4297</v>
      </c>
      <c r="D2270" s="1400" t="s">
        <v>7</v>
      </c>
      <c r="E2270" s="1408" t="s">
        <v>57</v>
      </c>
      <c r="F2270" s="1427" t="s">
        <v>1233</v>
      </c>
      <c r="G2270" s="1649" t="s">
        <v>1111</v>
      </c>
      <c r="H2270" s="1541" t="s">
        <v>1546</v>
      </c>
      <c r="I2270" s="802">
        <v>2018</v>
      </c>
      <c r="J2270" s="75">
        <v>900</v>
      </c>
      <c r="K2270" s="815"/>
      <c r="L2270" s="815"/>
      <c r="M2270" s="815"/>
      <c r="N2270" s="1" t="s">
        <v>3444</v>
      </c>
      <c r="O2270" s="806" t="s">
        <v>1160</v>
      </c>
      <c r="P2270" s="215" t="s">
        <v>1118</v>
      </c>
      <c r="Q2270" s="836" t="s">
        <v>1338</v>
      </c>
    </row>
    <row r="2271" spans="1:17" ht="27" customHeight="1" x14ac:dyDescent="0.2">
      <c r="A2271" s="1262"/>
      <c r="B2271" s="1427"/>
      <c r="C2271" s="1427"/>
      <c r="D2271" s="1400"/>
      <c r="E2271" s="1408"/>
      <c r="F2271" s="1427"/>
      <c r="G2271" s="1649"/>
      <c r="H2271" s="1542"/>
      <c r="I2271" s="802"/>
      <c r="J2271" s="75"/>
      <c r="K2271" s="815"/>
      <c r="L2271" s="815"/>
      <c r="M2271" s="815"/>
      <c r="N2271" s="1"/>
      <c r="O2271" s="806" t="s">
        <v>1143</v>
      </c>
      <c r="P2271" s="215" t="s">
        <v>1111</v>
      </c>
      <c r="Q2271" s="836" t="s">
        <v>3453</v>
      </c>
    </row>
    <row r="2272" spans="1:17" ht="27" customHeight="1" x14ac:dyDescent="0.2">
      <c r="A2272" s="1262"/>
      <c r="B2272" s="1427" t="s">
        <v>4298</v>
      </c>
      <c r="C2272" s="1427" t="s">
        <v>4299</v>
      </c>
      <c r="D2272" s="1400" t="s">
        <v>7</v>
      </c>
      <c r="E2272" s="1408" t="s">
        <v>57</v>
      </c>
      <c r="F2272" s="806" t="s">
        <v>1160</v>
      </c>
      <c r="G2272" s="891" t="s">
        <v>1118</v>
      </c>
      <c r="H2272" s="836" t="s">
        <v>1733</v>
      </c>
      <c r="I2272" s="885"/>
      <c r="J2272" s="815">
        <v>1470</v>
      </c>
      <c r="K2272" s="815"/>
      <c r="L2272" s="815"/>
      <c r="M2272" s="815"/>
      <c r="N2272" s="1" t="s">
        <v>3444</v>
      </c>
      <c r="O2272" s="12"/>
    </row>
    <row r="2273" spans="1:17" ht="27" customHeight="1" x14ac:dyDescent="0.2">
      <c r="A2273" s="1262"/>
      <c r="B2273" s="1427"/>
      <c r="C2273" s="1427"/>
      <c r="D2273" s="1400"/>
      <c r="E2273" s="1408"/>
      <c r="F2273" s="806" t="s">
        <v>1143</v>
      </c>
      <c r="G2273" s="891" t="s">
        <v>1111</v>
      </c>
      <c r="H2273" s="836" t="s">
        <v>4300</v>
      </c>
      <c r="I2273" s="885"/>
      <c r="J2273" s="815"/>
      <c r="K2273" s="815"/>
      <c r="L2273" s="815"/>
      <c r="M2273" s="815"/>
      <c r="N2273" s="1"/>
      <c r="O2273" s="12"/>
    </row>
    <row r="2274" spans="1:17" ht="37.5" customHeight="1" x14ac:dyDescent="0.2">
      <c r="A2274" s="1262"/>
      <c r="B2274" s="806" t="s">
        <v>4301</v>
      </c>
      <c r="C2274" s="806" t="s">
        <v>4302</v>
      </c>
      <c r="D2274" s="801" t="s">
        <v>28</v>
      </c>
      <c r="E2274" s="802" t="s">
        <v>57</v>
      </c>
      <c r="F2274" s="806" t="s">
        <v>1119</v>
      </c>
      <c r="G2274" s="801" t="s">
        <v>1265</v>
      </c>
      <c r="H2274" s="836" t="s">
        <v>4303</v>
      </c>
      <c r="I2274" s="885"/>
      <c r="J2274" s="815"/>
      <c r="K2274" s="815"/>
      <c r="L2274" s="815"/>
      <c r="M2274" s="815"/>
      <c r="N2274" s="1"/>
      <c r="O2274" s="12"/>
    </row>
    <row r="2275" spans="1:17" ht="48.75" customHeight="1" x14ac:dyDescent="0.2">
      <c r="A2275" s="1262"/>
      <c r="B2275" s="806" t="s">
        <v>4304</v>
      </c>
      <c r="C2275" s="806" t="s">
        <v>4305</v>
      </c>
      <c r="D2275" s="801" t="s">
        <v>28</v>
      </c>
      <c r="E2275" s="802" t="s">
        <v>57</v>
      </c>
      <c r="F2275" s="806" t="s">
        <v>1119</v>
      </c>
      <c r="G2275" s="801" t="s">
        <v>1265</v>
      </c>
      <c r="H2275" s="836" t="s">
        <v>4306</v>
      </c>
      <c r="I2275" s="885"/>
      <c r="J2275" s="815"/>
      <c r="K2275" s="815"/>
      <c r="L2275" s="815"/>
      <c r="M2275" s="815"/>
      <c r="N2275" s="1"/>
      <c r="O2275" s="12"/>
    </row>
    <row r="2276" spans="1:17" ht="70.5" customHeight="1" x14ac:dyDescent="0.2">
      <c r="A2276" s="1577"/>
      <c r="B2276" s="224" t="s">
        <v>4307</v>
      </c>
      <c r="C2276" s="2" t="s">
        <v>4308</v>
      </c>
      <c r="D2276" s="786" t="s">
        <v>28</v>
      </c>
      <c r="E2276" s="884" t="s">
        <v>57</v>
      </c>
      <c r="F2276" s="806" t="s">
        <v>1119</v>
      </c>
      <c r="G2276" s="801" t="s">
        <v>1111</v>
      </c>
      <c r="H2276" s="839" t="s">
        <v>4309</v>
      </c>
      <c r="I2276" s="802"/>
      <c r="J2276" s="815"/>
      <c r="K2276" s="815"/>
      <c r="L2276" s="815"/>
      <c r="M2276" s="815"/>
      <c r="N2276" s="1"/>
      <c r="O2276" s="830"/>
      <c r="P2276" s="228"/>
      <c r="Q2276" s="229"/>
    </row>
    <row r="2277" spans="1:17" ht="24" customHeight="1" x14ac:dyDescent="0.2">
      <c r="A2277" s="1427" t="s">
        <v>4310</v>
      </c>
      <c r="B2277" s="1427" t="s">
        <v>4311</v>
      </c>
      <c r="C2277" s="1427" t="s">
        <v>4312</v>
      </c>
      <c r="D2277" s="1400" t="s">
        <v>7</v>
      </c>
      <c r="E2277" s="1408" t="s">
        <v>57</v>
      </c>
      <c r="F2277" s="806" t="s">
        <v>1160</v>
      </c>
      <c r="G2277" s="891" t="s">
        <v>1118</v>
      </c>
      <c r="H2277" s="1521" t="s">
        <v>1475</v>
      </c>
      <c r="I2277" s="885"/>
      <c r="J2277" s="815">
        <v>600</v>
      </c>
      <c r="K2277" s="815"/>
      <c r="L2277" s="815"/>
      <c r="M2277" s="815"/>
      <c r="N2277" s="1" t="s">
        <v>3444</v>
      </c>
      <c r="O2277" s="12"/>
    </row>
    <row r="2278" spans="1:17" ht="24" customHeight="1" x14ac:dyDescent="0.2">
      <c r="A2278" s="1427"/>
      <c r="B2278" s="1427"/>
      <c r="C2278" s="1427"/>
      <c r="D2278" s="1400"/>
      <c r="E2278" s="1408"/>
      <c r="F2278" s="806" t="s">
        <v>1143</v>
      </c>
      <c r="G2278" s="891" t="s">
        <v>1111</v>
      </c>
      <c r="H2278" s="1521"/>
      <c r="I2278" s="885"/>
      <c r="J2278" s="815"/>
      <c r="K2278" s="815"/>
      <c r="L2278" s="815"/>
      <c r="M2278" s="815"/>
      <c r="N2278" s="1"/>
      <c r="O2278" s="12"/>
    </row>
    <row r="2279" spans="1:17" ht="24" customHeight="1" x14ac:dyDescent="0.2">
      <c r="A2279" s="1427"/>
      <c r="B2279" s="1427" t="s">
        <v>4313</v>
      </c>
      <c r="C2279" s="1427" t="s">
        <v>4314</v>
      </c>
      <c r="D2279" s="1400" t="s">
        <v>7</v>
      </c>
      <c r="E2279" s="1408" t="s">
        <v>57</v>
      </c>
      <c r="F2279" s="806" t="s">
        <v>1160</v>
      </c>
      <c r="G2279" s="891" t="s">
        <v>1118</v>
      </c>
      <c r="H2279" s="1521" t="s">
        <v>1475</v>
      </c>
      <c r="I2279" s="885"/>
      <c r="J2279" s="815">
        <v>350</v>
      </c>
      <c r="K2279" s="815"/>
      <c r="L2279" s="815"/>
      <c r="M2279" s="815"/>
      <c r="N2279" s="1" t="s">
        <v>3444</v>
      </c>
      <c r="O2279" s="12"/>
    </row>
    <row r="2280" spans="1:17" ht="24" customHeight="1" x14ac:dyDescent="0.2">
      <c r="A2280" s="1427"/>
      <c r="B2280" s="1427"/>
      <c r="C2280" s="1427"/>
      <c r="D2280" s="1400"/>
      <c r="E2280" s="1408"/>
      <c r="F2280" s="806" t="s">
        <v>1143</v>
      </c>
      <c r="G2280" s="891" t="s">
        <v>1111</v>
      </c>
      <c r="H2280" s="1521"/>
      <c r="I2280" s="885"/>
      <c r="J2280" s="815"/>
      <c r="K2280" s="815"/>
      <c r="L2280" s="815"/>
      <c r="M2280" s="815"/>
      <c r="N2280" s="1"/>
      <c r="O2280" s="12"/>
    </row>
    <row r="2281" spans="1:17" ht="21" customHeight="1" x14ac:dyDescent="0.2">
      <c r="A2281" s="1427"/>
      <c r="B2281" s="1427" t="s">
        <v>4315</v>
      </c>
      <c r="C2281" s="1427" t="s">
        <v>4316</v>
      </c>
      <c r="D2281" s="1400" t="s">
        <v>7</v>
      </c>
      <c r="E2281" s="1408" t="s">
        <v>57</v>
      </c>
      <c r="F2281" s="806" t="s">
        <v>1160</v>
      </c>
      <c r="G2281" s="891" t="s">
        <v>1118</v>
      </c>
      <c r="H2281" s="1521" t="s">
        <v>1475</v>
      </c>
      <c r="I2281" s="885"/>
      <c r="J2281" s="815">
        <v>340</v>
      </c>
      <c r="K2281" s="815">
        <v>400</v>
      </c>
      <c r="L2281" s="815"/>
      <c r="M2281" s="815"/>
      <c r="N2281" s="1" t="s">
        <v>3444</v>
      </c>
      <c r="O2281" s="12"/>
    </row>
    <row r="2282" spans="1:17" ht="24" customHeight="1" x14ac:dyDescent="0.2">
      <c r="A2282" s="1427"/>
      <c r="B2282" s="1427"/>
      <c r="C2282" s="1427"/>
      <c r="D2282" s="1400"/>
      <c r="E2282" s="1408"/>
      <c r="F2282" s="806" t="s">
        <v>1143</v>
      </c>
      <c r="G2282" s="891" t="s">
        <v>1111</v>
      </c>
      <c r="H2282" s="1521"/>
      <c r="I2282" s="885"/>
      <c r="J2282" s="815"/>
      <c r="K2282" s="815"/>
      <c r="L2282" s="815"/>
      <c r="M2282" s="815"/>
      <c r="N2282" s="1"/>
      <c r="O2282" s="12"/>
    </row>
    <row r="2283" spans="1:17" ht="45" customHeight="1" x14ac:dyDescent="0.2">
      <c r="A2283" s="1427"/>
      <c r="B2283" s="806" t="s">
        <v>4317</v>
      </c>
      <c r="C2283" s="839" t="s">
        <v>4318</v>
      </c>
      <c r="D2283" s="801" t="s">
        <v>7</v>
      </c>
      <c r="E2283" s="802" t="s">
        <v>57</v>
      </c>
      <c r="F2283" s="806" t="s">
        <v>1233</v>
      </c>
      <c r="G2283" s="891" t="s">
        <v>1111</v>
      </c>
      <c r="H2283" s="836" t="s">
        <v>1436</v>
      </c>
      <c r="I2283" s="885"/>
      <c r="J2283" s="815">
        <v>1195</v>
      </c>
      <c r="K2283" s="815"/>
      <c r="L2283" s="815"/>
      <c r="M2283" s="815"/>
      <c r="N2283" s="1" t="s">
        <v>3444</v>
      </c>
      <c r="O2283" s="12"/>
    </row>
    <row r="2284" spans="1:17" ht="45" customHeight="1" x14ac:dyDescent="0.2">
      <c r="A2284" s="1427"/>
      <c r="B2284" s="806" t="s">
        <v>4319</v>
      </c>
      <c r="C2284" s="839" t="s">
        <v>4320</v>
      </c>
      <c r="D2284" s="801" t="s">
        <v>7</v>
      </c>
      <c r="E2284" s="802" t="s">
        <v>57</v>
      </c>
      <c r="F2284" s="806" t="s">
        <v>1233</v>
      </c>
      <c r="G2284" s="891" t="s">
        <v>1111</v>
      </c>
      <c r="H2284" s="836" t="s">
        <v>1506</v>
      </c>
      <c r="I2284" s="885"/>
      <c r="J2284" s="815">
        <v>315</v>
      </c>
      <c r="K2284" s="815"/>
      <c r="L2284" s="815"/>
      <c r="M2284" s="815"/>
      <c r="N2284" s="1"/>
      <c r="O2284" s="12"/>
    </row>
    <row r="2285" spans="1:17" ht="45" customHeight="1" x14ac:dyDescent="0.2">
      <c r="A2285" s="1427"/>
      <c r="B2285" s="805" t="s">
        <v>4321</v>
      </c>
      <c r="C2285" s="53" t="s">
        <v>4322</v>
      </c>
      <c r="D2285" s="801" t="s">
        <v>46</v>
      </c>
      <c r="E2285" s="802" t="s">
        <v>57</v>
      </c>
      <c r="F2285" s="806" t="s">
        <v>1233</v>
      </c>
      <c r="G2285" s="891" t="s">
        <v>1111</v>
      </c>
      <c r="H2285" s="836" t="s">
        <v>1546</v>
      </c>
      <c r="I2285" s="885"/>
      <c r="J2285" s="815"/>
      <c r="K2285" s="815"/>
      <c r="L2285" s="815"/>
      <c r="M2285" s="815"/>
      <c r="N2285" s="1"/>
      <c r="O2285" s="12"/>
    </row>
    <row r="2286" spans="1:17" ht="45" customHeight="1" x14ac:dyDescent="0.2">
      <c r="A2286" s="1427"/>
      <c r="B2286" s="805" t="s">
        <v>4323</v>
      </c>
      <c r="C2286" s="53" t="s">
        <v>4324</v>
      </c>
      <c r="D2286" s="801" t="s">
        <v>46</v>
      </c>
      <c r="E2286" s="802" t="s">
        <v>57</v>
      </c>
      <c r="F2286" s="806" t="s">
        <v>3522</v>
      </c>
      <c r="G2286" s="891" t="s">
        <v>1111</v>
      </c>
      <c r="H2286" s="806" t="s">
        <v>3528</v>
      </c>
      <c r="I2286" s="802"/>
      <c r="J2286" s="815"/>
      <c r="K2286" s="815"/>
      <c r="L2286" s="815"/>
      <c r="M2286" s="815"/>
      <c r="N2286" s="1"/>
      <c r="O2286" s="12"/>
    </row>
    <row r="2287" spans="1:17" ht="45" customHeight="1" x14ac:dyDescent="0.2">
      <c r="A2287" s="1427"/>
      <c r="B2287" s="805" t="s">
        <v>362</v>
      </c>
      <c r="C2287" s="839" t="s">
        <v>4325</v>
      </c>
      <c r="D2287" s="801" t="s">
        <v>46</v>
      </c>
      <c r="E2287" s="802" t="s">
        <v>57</v>
      </c>
      <c r="F2287" s="806" t="s">
        <v>1233</v>
      </c>
      <c r="G2287" s="885" t="s">
        <v>1111</v>
      </c>
      <c r="H2287" s="806" t="s">
        <v>4326</v>
      </c>
      <c r="I2287" s="802">
        <v>2018</v>
      </c>
      <c r="J2287" s="815"/>
      <c r="K2287" s="815"/>
      <c r="L2287" s="815"/>
      <c r="M2287" s="815"/>
      <c r="N2287" s="1"/>
      <c r="O2287" s="12"/>
    </row>
    <row r="2288" spans="1:17" ht="45" customHeight="1" x14ac:dyDescent="0.2">
      <c r="A2288" s="1427"/>
      <c r="B2288" s="805" t="s">
        <v>4327</v>
      </c>
      <c r="C2288" s="839" t="s">
        <v>4328</v>
      </c>
      <c r="D2288" s="801" t="s">
        <v>46</v>
      </c>
      <c r="E2288" s="802" t="s">
        <v>57</v>
      </c>
      <c r="F2288" s="806" t="s">
        <v>3503</v>
      </c>
      <c r="G2288" s="885" t="s">
        <v>1257</v>
      </c>
      <c r="H2288" s="806" t="s">
        <v>4329</v>
      </c>
      <c r="I2288" s="802">
        <v>2018</v>
      </c>
      <c r="J2288" s="815"/>
      <c r="K2288" s="815"/>
      <c r="L2288" s="815"/>
      <c r="M2288" s="815"/>
      <c r="N2288" s="1"/>
      <c r="O2288" s="12"/>
    </row>
    <row r="2289" spans="1:17" ht="24.75" customHeight="1" x14ac:dyDescent="0.2">
      <c r="A2289" s="1427" t="s">
        <v>165</v>
      </c>
      <c r="B2289" s="1427" t="s">
        <v>280</v>
      </c>
      <c r="C2289" s="1427" t="s">
        <v>4330</v>
      </c>
      <c r="D2289" s="1400" t="s">
        <v>46</v>
      </c>
      <c r="E2289" s="1408" t="s">
        <v>57</v>
      </c>
      <c r="F2289" s="1427" t="s">
        <v>1233</v>
      </c>
      <c r="G2289" s="1649" t="s">
        <v>1111</v>
      </c>
      <c r="H2289" s="1541" t="s">
        <v>1546</v>
      </c>
      <c r="I2289" s="802">
        <v>2018</v>
      </c>
      <c r="J2289" s="155">
        <v>1000</v>
      </c>
      <c r="K2289" s="815">
        <v>700</v>
      </c>
      <c r="L2289" s="815"/>
      <c r="M2289" s="815"/>
      <c r="N2289" s="1" t="s">
        <v>3444</v>
      </c>
      <c r="O2289" s="806" t="s">
        <v>1160</v>
      </c>
      <c r="P2289" s="215" t="s">
        <v>1118</v>
      </c>
      <c r="Q2289" s="836" t="s">
        <v>1338</v>
      </c>
    </row>
    <row r="2290" spans="1:17" ht="24.75" customHeight="1" x14ac:dyDescent="0.2">
      <c r="A2290" s="1427"/>
      <c r="B2290" s="1427"/>
      <c r="C2290" s="1427"/>
      <c r="D2290" s="1400"/>
      <c r="E2290" s="1408"/>
      <c r="F2290" s="1427"/>
      <c r="G2290" s="1649"/>
      <c r="H2290" s="1542"/>
      <c r="I2290" s="802"/>
      <c r="J2290" s="155"/>
      <c r="K2290" s="815"/>
      <c r="L2290" s="815"/>
      <c r="M2290" s="815"/>
      <c r="N2290" s="1"/>
      <c r="O2290" s="806" t="s">
        <v>1143</v>
      </c>
      <c r="P2290" s="215" t="s">
        <v>1111</v>
      </c>
      <c r="Q2290" s="836" t="s">
        <v>4331</v>
      </c>
    </row>
    <row r="2291" spans="1:17" ht="24.75" customHeight="1" x14ac:dyDescent="0.2">
      <c r="A2291" s="1427"/>
      <c r="B2291" s="1427" t="s">
        <v>281</v>
      </c>
      <c r="C2291" s="1427" t="s">
        <v>420</v>
      </c>
      <c r="D2291" s="1400" t="s">
        <v>46</v>
      </c>
      <c r="E2291" s="1408" t="s">
        <v>57</v>
      </c>
      <c r="F2291" s="1427" t="s">
        <v>1233</v>
      </c>
      <c r="G2291" s="1649" t="s">
        <v>1111</v>
      </c>
      <c r="H2291" s="1541" t="s">
        <v>1546</v>
      </c>
      <c r="I2291" s="802">
        <v>2018</v>
      </c>
      <c r="J2291" s="815">
        <v>2120</v>
      </c>
      <c r="K2291" s="815"/>
      <c r="L2291" s="815"/>
      <c r="M2291" s="815"/>
      <c r="N2291" s="1" t="s">
        <v>3444</v>
      </c>
      <c r="O2291" s="806" t="s">
        <v>1160</v>
      </c>
      <c r="P2291" s="215" t="s">
        <v>1118</v>
      </c>
      <c r="Q2291" s="836" t="s">
        <v>1338</v>
      </c>
    </row>
    <row r="2292" spans="1:17" ht="24.75" customHeight="1" x14ac:dyDescent="0.2">
      <c r="A2292" s="1427"/>
      <c r="B2292" s="1427"/>
      <c r="C2292" s="1427"/>
      <c r="D2292" s="1400"/>
      <c r="E2292" s="1408"/>
      <c r="F2292" s="1427"/>
      <c r="G2292" s="1649"/>
      <c r="H2292" s="1542"/>
      <c r="I2292" s="802"/>
      <c r="J2292" s="815"/>
      <c r="K2292" s="815"/>
      <c r="L2292" s="815"/>
      <c r="M2292" s="815"/>
      <c r="N2292" s="1"/>
      <c r="O2292" s="806" t="s">
        <v>1143</v>
      </c>
      <c r="P2292" s="215" t="s">
        <v>1111</v>
      </c>
      <c r="Q2292" s="836" t="s">
        <v>4331</v>
      </c>
    </row>
    <row r="2293" spans="1:17" ht="24.75" customHeight="1" x14ac:dyDescent="0.2">
      <c r="A2293" s="1427"/>
      <c r="B2293" s="1427" t="s">
        <v>282</v>
      </c>
      <c r="C2293" s="1427" t="s">
        <v>4332</v>
      </c>
      <c r="D2293" s="1400" t="s">
        <v>46</v>
      </c>
      <c r="E2293" s="1408" t="s">
        <v>57</v>
      </c>
      <c r="F2293" s="806" t="s">
        <v>1160</v>
      </c>
      <c r="G2293" s="891" t="s">
        <v>1118</v>
      </c>
      <c r="H2293" s="836" t="s">
        <v>2647</v>
      </c>
      <c r="I2293" s="885"/>
      <c r="J2293" s="155">
        <v>250</v>
      </c>
      <c r="K2293" s="815">
        <v>300</v>
      </c>
      <c r="L2293" s="815"/>
      <c r="M2293" s="815"/>
      <c r="N2293" s="1" t="s">
        <v>3444</v>
      </c>
      <c r="O2293" s="12"/>
    </row>
    <row r="2294" spans="1:17" ht="24.75" customHeight="1" x14ac:dyDescent="0.2">
      <c r="A2294" s="1427"/>
      <c r="B2294" s="1427"/>
      <c r="C2294" s="1427"/>
      <c r="D2294" s="1400"/>
      <c r="E2294" s="1408"/>
      <c r="F2294" s="806" t="s">
        <v>1143</v>
      </c>
      <c r="G2294" s="891" t="s">
        <v>1111</v>
      </c>
      <c r="H2294" s="836" t="s">
        <v>1734</v>
      </c>
      <c r="I2294" s="885"/>
      <c r="J2294" s="155"/>
      <c r="K2294" s="815"/>
      <c r="L2294" s="815"/>
      <c r="M2294" s="815"/>
      <c r="N2294" s="1"/>
      <c r="O2294" s="12"/>
    </row>
    <row r="2295" spans="1:17" ht="51.75" customHeight="1" x14ac:dyDescent="0.2">
      <c r="A2295" s="1427"/>
      <c r="B2295" s="805" t="s">
        <v>4333</v>
      </c>
      <c r="C2295" s="53" t="s">
        <v>4334</v>
      </c>
      <c r="D2295" s="801" t="s">
        <v>46</v>
      </c>
      <c r="E2295" s="802" t="s">
        <v>57</v>
      </c>
      <c r="F2295" s="806" t="s">
        <v>1233</v>
      </c>
      <c r="G2295" s="885" t="s">
        <v>1111</v>
      </c>
      <c r="H2295" s="839" t="s">
        <v>1338</v>
      </c>
      <c r="I2295" s="802">
        <v>2018</v>
      </c>
      <c r="J2295" s="155"/>
      <c r="K2295" s="815"/>
      <c r="L2295" s="815"/>
      <c r="M2295" s="815"/>
      <c r="N2295" s="1"/>
      <c r="O2295" s="806" t="s">
        <v>1233</v>
      </c>
      <c r="P2295" s="891" t="s">
        <v>1111</v>
      </c>
      <c r="Q2295" s="836" t="s">
        <v>1546</v>
      </c>
    </row>
    <row r="2296" spans="1:17" ht="24.75" customHeight="1" x14ac:dyDescent="0.2">
      <c r="A2296" s="1427" t="s">
        <v>166</v>
      </c>
      <c r="B2296" s="1427" t="s">
        <v>4335</v>
      </c>
      <c r="C2296" s="1427" t="s">
        <v>4336</v>
      </c>
      <c r="D2296" s="1400" t="s">
        <v>7</v>
      </c>
      <c r="E2296" s="1408" t="s">
        <v>57</v>
      </c>
      <c r="F2296" s="1427" t="s">
        <v>1233</v>
      </c>
      <c r="G2296" s="1649" t="s">
        <v>1111</v>
      </c>
      <c r="H2296" s="1541" t="s">
        <v>1546</v>
      </c>
      <c r="I2296" s="802">
        <v>2018</v>
      </c>
      <c r="J2296" s="815">
        <v>500</v>
      </c>
      <c r="K2296" s="815"/>
      <c r="L2296" s="815"/>
      <c r="M2296" s="815"/>
      <c r="N2296" s="1" t="s">
        <v>3444</v>
      </c>
      <c r="O2296" s="806" t="s">
        <v>1160</v>
      </c>
      <c r="P2296" s="215" t="s">
        <v>1118</v>
      </c>
      <c r="Q2296" s="216" t="s">
        <v>1338</v>
      </c>
    </row>
    <row r="2297" spans="1:17" ht="24.75" customHeight="1" x14ac:dyDescent="0.2">
      <c r="A2297" s="1427"/>
      <c r="B2297" s="1427"/>
      <c r="C2297" s="1427"/>
      <c r="D2297" s="1400"/>
      <c r="E2297" s="1408"/>
      <c r="F2297" s="1427"/>
      <c r="G2297" s="1649"/>
      <c r="H2297" s="1542"/>
      <c r="I2297" s="802"/>
      <c r="J2297" s="815"/>
      <c r="K2297" s="815"/>
      <c r="L2297" s="815"/>
      <c r="M2297" s="815"/>
      <c r="N2297" s="1"/>
      <c r="O2297" s="806" t="s">
        <v>1143</v>
      </c>
      <c r="P2297" s="215" t="s">
        <v>1111</v>
      </c>
      <c r="Q2297" s="216" t="s">
        <v>3453</v>
      </c>
    </row>
    <row r="2298" spans="1:17" ht="31.5" customHeight="1" x14ac:dyDescent="0.2">
      <c r="A2298" s="1427"/>
      <c r="B2298" s="806" t="s">
        <v>283</v>
      </c>
      <c r="C2298" s="839" t="s">
        <v>465</v>
      </c>
      <c r="D2298" s="801" t="s">
        <v>46</v>
      </c>
      <c r="E2298" s="802" t="s">
        <v>57</v>
      </c>
      <c r="F2298" s="806" t="s">
        <v>1233</v>
      </c>
      <c r="G2298" s="885" t="s">
        <v>1111</v>
      </c>
      <c r="H2298" s="839" t="s">
        <v>1546</v>
      </c>
      <c r="I2298" s="802">
        <v>2018</v>
      </c>
      <c r="J2298" s="815"/>
      <c r="K2298" s="815"/>
      <c r="L2298" s="815"/>
      <c r="M2298" s="815"/>
      <c r="N2298" s="1"/>
      <c r="O2298" s="830"/>
      <c r="P2298" s="228"/>
      <c r="Q2298" s="254"/>
    </row>
    <row r="2299" spans="1:17" ht="31.5" customHeight="1" x14ac:dyDescent="0.2">
      <c r="A2299" s="1427"/>
      <c r="B2299" s="806" t="s">
        <v>4337</v>
      </c>
      <c r="C2299" s="839" t="s">
        <v>4338</v>
      </c>
      <c r="D2299" s="801" t="s">
        <v>46</v>
      </c>
      <c r="E2299" s="802" t="s">
        <v>57</v>
      </c>
      <c r="F2299" s="806" t="s">
        <v>1233</v>
      </c>
      <c r="G2299" s="885" t="s">
        <v>1111</v>
      </c>
      <c r="H2299" s="839" t="s">
        <v>1546</v>
      </c>
      <c r="I2299" s="802">
        <v>2018</v>
      </c>
      <c r="J2299" s="815"/>
      <c r="K2299" s="815"/>
      <c r="L2299" s="815"/>
      <c r="M2299" s="815"/>
      <c r="N2299" s="1"/>
      <c r="O2299" s="830"/>
      <c r="P2299" s="228"/>
      <c r="Q2299" s="254"/>
    </row>
    <row r="2300" spans="1:17" ht="24.75" customHeight="1" x14ac:dyDescent="0.2">
      <c r="A2300" s="1427"/>
      <c r="B2300" s="806" t="s">
        <v>4339</v>
      </c>
      <c r="C2300" s="839" t="s">
        <v>4340</v>
      </c>
      <c r="D2300" s="801" t="s">
        <v>28</v>
      </c>
      <c r="E2300" s="802" t="s">
        <v>57</v>
      </c>
      <c r="F2300" s="806" t="s">
        <v>1119</v>
      </c>
      <c r="G2300" s="801" t="s">
        <v>1265</v>
      </c>
      <c r="H2300" s="216" t="s">
        <v>4341</v>
      </c>
      <c r="I2300" s="885"/>
      <c r="J2300" s="815"/>
      <c r="K2300" s="815"/>
      <c r="L2300" s="815"/>
      <c r="M2300" s="815"/>
      <c r="N2300" s="1"/>
      <c r="O2300" s="12"/>
    </row>
    <row r="2301" spans="1:17" ht="36" customHeight="1" x14ac:dyDescent="0.2">
      <c r="A2301" s="1427"/>
      <c r="B2301" s="806" t="s">
        <v>4342</v>
      </c>
      <c r="C2301" s="839" t="s">
        <v>4343</v>
      </c>
      <c r="D2301" s="801" t="s">
        <v>28</v>
      </c>
      <c r="E2301" s="802" t="s">
        <v>57</v>
      </c>
      <c r="F2301" s="806" t="s">
        <v>1119</v>
      </c>
      <c r="G2301" s="801" t="s">
        <v>1265</v>
      </c>
      <c r="H2301" s="216" t="s">
        <v>4344</v>
      </c>
      <c r="I2301" s="885"/>
      <c r="J2301" s="815"/>
      <c r="K2301" s="815"/>
      <c r="L2301" s="815"/>
      <c r="M2301" s="815"/>
      <c r="N2301" s="1"/>
      <c r="O2301" s="12"/>
    </row>
    <row r="2302" spans="1:17" ht="24.75" customHeight="1" x14ac:dyDescent="0.2">
      <c r="A2302" s="1427"/>
      <c r="B2302" s="806" t="s">
        <v>4345</v>
      </c>
      <c r="C2302" s="839" t="s">
        <v>4346</v>
      </c>
      <c r="D2302" s="801" t="s">
        <v>46</v>
      </c>
      <c r="E2302" s="802" t="s">
        <v>57</v>
      </c>
      <c r="F2302" s="806" t="s">
        <v>1233</v>
      </c>
      <c r="G2302" s="891" t="s">
        <v>1111</v>
      </c>
      <c r="H2302" s="836" t="s">
        <v>1546</v>
      </c>
      <c r="I2302" s="885"/>
      <c r="J2302" s="815">
        <v>14.6</v>
      </c>
      <c r="K2302" s="815"/>
      <c r="L2302" s="815"/>
      <c r="M2302" s="815"/>
      <c r="N2302" s="1" t="s">
        <v>3444</v>
      </c>
      <c r="O2302" s="12"/>
    </row>
    <row r="2303" spans="1:17" ht="34.5" customHeight="1" x14ac:dyDescent="0.2">
      <c r="A2303" s="1427"/>
      <c r="B2303" s="806" t="s">
        <v>4347</v>
      </c>
      <c r="C2303" s="839" t="s">
        <v>4348</v>
      </c>
      <c r="D2303" s="801" t="s">
        <v>46</v>
      </c>
      <c r="E2303" s="802" t="s">
        <v>57</v>
      </c>
      <c r="F2303" s="806" t="s">
        <v>1233</v>
      </c>
      <c r="G2303" s="885" t="s">
        <v>1111</v>
      </c>
      <c r="H2303" s="839" t="s">
        <v>1506</v>
      </c>
      <c r="I2303" s="802">
        <v>2018</v>
      </c>
      <c r="J2303" s="815">
        <v>44.6</v>
      </c>
      <c r="K2303" s="815"/>
      <c r="L2303" s="815"/>
      <c r="M2303" s="815"/>
      <c r="N2303" s="1" t="s">
        <v>3444</v>
      </c>
      <c r="O2303" s="806" t="s">
        <v>1233</v>
      </c>
      <c r="P2303" s="215" t="s">
        <v>1111</v>
      </c>
      <c r="Q2303" s="836" t="s">
        <v>1506</v>
      </c>
    </row>
    <row r="2304" spans="1:17" ht="24.75" customHeight="1" x14ac:dyDescent="0.2">
      <c r="A2304" s="1427"/>
      <c r="B2304" s="806" t="s">
        <v>4349</v>
      </c>
      <c r="C2304" s="839" t="s">
        <v>4350</v>
      </c>
      <c r="D2304" s="801" t="s">
        <v>46</v>
      </c>
      <c r="E2304" s="802" t="s">
        <v>57</v>
      </c>
      <c r="F2304" s="806" t="s">
        <v>1233</v>
      </c>
      <c r="G2304" s="891" t="s">
        <v>1111</v>
      </c>
      <c r="H2304" s="836" t="s">
        <v>1506</v>
      </c>
      <c r="I2304" s="885"/>
      <c r="J2304" s="815">
        <v>31.7</v>
      </c>
      <c r="K2304" s="815"/>
      <c r="L2304" s="815"/>
      <c r="M2304" s="815"/>
      <c r="N2304" s="1" t="s">
        <v>3444</v>
      </c>
      <c r="O2304" s="12"/>
    </row>
    <row r="2305" spans="1:17" ht="51" customHeight="1" x14ac:dyDescent="0.2">
      <c r="A2305" s="1427"/>
      <c r="B2305" s="806" t="s">
        <v>4351</v>
      </c>
      <c r="C2305" s="839" t="s">
        <v>4352</v>
      </c>
      <c r="D2305" s="801" t="s">
        <v>26</v>
      </c>
      <c r="E2305" s="802" t="s">
        <v>57</v>
      </c>
      <c r="F2305" s="806" t="s">
        <v>1233</v>
      </c>
      <c r="G2305" s="885" t="s">
        <v>1111</v>
      </c>
      <c r="H2305" s="839" t="s">
        <v>1546</v>
      </c>
      <c r="I2305" s="802">
        <v>2018</v>
      </c>
      <c r="J2305" s="815"/>
      <c r="K2305" s="815"/>
      <c r="L2305" s="815"/>
      <c r="M2305" s="815"/>
      <c r="N2305" s="1"/>
      <c r="O2305" s="806" t="s">
        <v>1233</v>
      </c>
      <c r="P2305" s="215" t="s">
        <v>1111</v>
      </c>
      <c r="Q2305" s="836" t="s">
        <v>3443</v>
      </c>
    </row>
    <row r="2306" spans="1:17" ht="51" customHeight="1" x14ac:dyDescent="0.2">
      <c r="A2306" s="1427"/>
      <c r="B2306" s="787" t="s">
        <v>4353</v>
      </c>
      <c r="C2306" s="978" t="s">
        <v>4354</v>
      </c>
      <c r="D2306" s="786" t="s">
        <v>28</v>
      </c>
      <c r="E2306" s="786" t="s">
        <v>59</v>
      </c>
      <c r="F2306" s="806" t="s">
        <v>1233</v>
      </c>
      <c r="G2306" s="891" t="s">
        <v>1111</v>
      </c>
      <c r="H2306" s="836" t="s">
        <v>4355</v>
      </c>
      <c r="I2306" s="802"/>
      <c r="J2306" s="815"/>
      <c r="K2306" s="815"/>
      <c r="L2306" s="815"/>
      <c r="M2306" s="815"/>
      <c r="N2306" s="1"/>
      <c r="O2306" s="830"/>
      <c r="P2306" s="228"/>
      <c r="Q2306" s="229"/>
    </row>
    <row r="2307" spans="1:17" ht="43.5" customHeight="1" x14ac:dyDescent="0.2">
      <c r="A2307" s="1427"/>
      <c r="B2307" s="806" t="s">
        <v>421</v>
      </c>
      <c r="C2307" s="839" t="s">
        <v>4356</v>
      </c>
      <c r="D2307" s="801" t="s">
        <v>7</v>
      </c>
      <c r="E2307" s="802" t="s">
        <v>57</v>
      </c>
      <c r="F2307" s="806" t="s">
        <v>1233</v>
      </c>
      <c r="G2307" s="885" t="s">
        <v>1111</v>
      </c>
      <c r="H2307" s="836" t="s">
        <v>1338</v>
      </c>
      <c r="I2307" s="248">
        <v>2018</v>
      </c>
      <c r="J2307" s="815"/>
      <c r="K2307" s="815"/>
      <c r="L2307" s="815"/>
      <c r="M2307" s="815"/>
      <c r="N2307" s="1"/>
      <c r="O2307" s="12"/>
    </row>
    <row r="2308" spans="1:17" ht="24.75" customHeight="1" x14ac:dyDescent="0.2">
      <c r="A2308" s="1576" t="s">
        <v>167</v>
      </c>
      <c r="B2308" s="1427" t="s">
        <v>4357</v>
      </c>
      <c r="C2308" s="1427" t="s">
        <v>4358</v>
      </c>
      <c r="D2308" s="1400" t="s">
        <v>46</v>
      </c>
      <c r="E2308" s="1408" t="s">
        <v>57</v>
      </c>
      <c r="F2308" s="1427" t="s">
        <v>1233</v>
      </c>
      <c r="G2308" s="1649" t="s">
        <v>1111</v>
      </c>
      <c r="H2308" s="1541" t="s">
        <v>1506</v>
      </c>
      <c r="I2308" s="248">
        <v>2018</v>
      </c>
      <c r="J2308" s="815">
        <v>500</v>
      </c>
      <c r="K2308" s="815"/>
      <c r="L2308" s="815"/>
      <c r="M2308" s="815"/>
      <c r="N2308" s="1" t="s">
        <v>3444</v>
      </c>
      <c r="O2308" s="806" t="s">
        <v>1160</v>
      </c>
      <c r="P2308" s="215" t="s">
        <v>1118</v>
      </c>
      <c r="Q2308" s="836" t="s">
        <v>1338</v>
      </c>
    </row>
    <row r="2309" spans="1:17" ht="24.75" customHeight="1" x14ac:dyDescent="0.2">
      <c r="A2309" s="1262"/>
      <c r="B2309" s="1427"/>
      <c r="C2309" s="1427"/>
      <c r="D2309" s="1400"/>
      <c r="E2309" s="1408"/>
      <c r="F2309" s="1427"/>
      <c r="G2309" s="1649"/>
      <c r="H2309" s="1542"/>
      <c r="I2309" s="248"/>
      <c r="J2309" s="815"/>
      <c r="K2309" s="815"/>
      <c r="L2309" s="815"/>
      <c r="M2309" s="815"/>
      <c r="N2309" s="1"/>
      <c r="O2309" s="806" t="s">
        <v>1143</v>
      </c>
      <c r="P2309" s="215" t="s">
        <v>1111</v>
      </c>
      <c r="Q2309" s="836" t="s">
        <v>3453</v>
      </c>
    </row>
    <row r="2310" spans="1:17" ht="24.75" customHeight="1" x14ac:dyDescent="0.2">
      <c r="A2310" s="1262"/>
      <c r="B2310" s="1427" t="s">
        <v>4359</v>
      </c>
      <c r="C2310" s="1427" t="s">
        <v>4360</v>
      </c>
      <c r="D2310" s="1400" t="s">
        <v>46</v>
      </c>
      <c r="E2310" s="1408" t="s">
        <v>57</v>
      </c>
      <c r="F2310" s="1427" t="s">
        <v>1233</v>
      </c>
      <c r="G2310" s="1649" t="s">
        <v>1111</v>
      </c>
      <c r="H2310" s="1541" t="s">
        <v>1506</v>
      </c>
      <c r="I2310" s="248">
        <v>2018</v>
      </c>
      <c r="J2310" s="815">
        <v>400</v>
      </c>
      <c r="K2310" s="815"/>
      <c r="L2310" s="815"/>
      <c r="M2310" s="815"/>
      <c r="N2310" s="1"/>
      <c r="O2310" s="806" t="s">
        <v>1160</v>
      </c>
      <c r="P2310" s="215" t="s">
        <v>1118</v>
      </c>
      <c r="Q2310" s="836" t="s">
        <v>1338</v>
      </c>
    </row>
    <row r="2311" spans="1:17" ht="24.75" customHeight="1" x14ac:dyDescent="0.2">
      <c r="A2311" s="1262"/>
      <c r="B2311" s="1427"/>
      <c r="C2311" s="1427"/>
      <c r="D2311" s="1400"/>
      <c r="E2311" s="1408"/>
      <c r="F2311" s="1427"/>
      <c r="G2311" s="1649"/>
      <c r="H2311" s="1542"/>
      <c r="I2311" s="248"/>
      <c r="J2311" s="815"/>
      <c r="K2311" s="815"/>
      <c r="L2311" s="815"/>
      <c r="M2311" s="815"/>
      <c r="N2311" s="1"/>
      <c r="O2311" s="806" t="s">
        <v>1143</v>
      </c>
      <c r="P2311" s="215" t="s">
        <v>1111</v>
      </c>
      <c r="Q2311" s="836" t="s">
        <v>3453</v>
      </c>
    </row>
    <row r="2312" spans="1:17" ht="39.75" customHeight="1" x14ac:dyDescent="0.2">
      <c r="A2312" s="1577"/>
      <c r="B2312" s="787" t="s">
        <v>4361</v>
      </c>
      <c r="C2312" s="978" t="s">
        <v>4362</v>
      </c>
      <c r="D2312" s="786" t="s">
        <v>46</v>
      </c>
      <c r="E2312" s="884" t="s">
        <v>57</v>
      </c>
      <c r="F2312" s="806" t="s">
        <v>1233</v>
      </c>
      <c r="G2312" s="885" t="s">
        <v>1111</v>
      </c>
      <c r="H2312" s="839" t="s">
        <v>1339</v>
      </c>
      <c r="I2312" s="248"/>
      <c r="J2312" s="815"/>
      <c r="K2312" s="815"/>
      <c r="L2312" s="815"/>
      <c r="M2312" s="815"/>
      <c r="N2312" s="1"/>
      <c r="O2312" s="806"/>
      <c r="P2312" s="215"/>
      <c r="Q2312" s="836"/>
    </row>
    <row r="2313" spans="1:17" ht="22.5" customHeight="1" x14ac:dyDescent="0.2">
      <c r="A2313" s="1427" t="s">
        <v>168</v>
      </c>
      <c r="B2313" s="1427" t="s">
        <v>284</v>
      </c>
      <c r="C2313" s="1427" t="s">
        <v>64</v>
      </c>
      <c r="D2313" s="1400" t="s">
        <v>46</v>
      </c>
      <c r="E2313" s="1408" t="s">
        <v>57</v>
      </c>
      <c r="F2313" s="1427" t="s">
        <v>1233</v>
      </c>
      <c r="G2313" s="1649" t="s">
        <v>1111</v>
      </c>
      <c r="H2313" s="1541" t="s">
        <v>4363</v>
      </c>
      <c r="I2313" s="248">
        <v>2018</v>
      </c>
      <c r="J2313" s="815">
        <v>2723</v>
      </c>
      <c r="K2313" s="815"/>
      <c r="L2313" s="815"/>
      <c r="M2313" s="815"/>
      <c r="N2313" s="1" t="s">
        <v>3444</v>
      </c>
      <c r="O2313" s="806" t="s">
        <v>1160</v>
      </c>
      <c r="P2313" s="215" t="s">
        <v>1118</v>
      </c>
      <c r="Q2313" s="836" t="s">
        <v>1338</v>
      </c>
    </row>
    <row r="2314" spans="1:17" ht="33" customHeight="1" x14ac:dyDescent="0.2">
      <c r="A2314" s="1427"/>
      <c r="B2314" s="1427"/>
      <c r="C2314" s="1427"/>
      <c r="D2314" s="1400"/>
      <c r="E2314" s="1408"/>
      <c r="F2314" s="1427"/>
      <c r="G2314" s="1649"/>
      <c r="H2314" s="1542"/>
      <c r="I2314" s="248"/>
      <c r="J2314" s="815"/>
      <c r="K2314" s="815"/>
      <c r="L2314" s="815"/>
      <c r="M2314" s="815"/>
      <c r="N2314" s="1"/>
      <c r="O2314" s="806" t="s">
        <v>1143</v>
      </c>
      <c r="P2314" s="215" t="s">
        <v>1111</v>
      </c>
      <c r="Q2314" s="836" t="s">
        <v>3453</v>
      </c>
    </row>
    <row r="2315" spans="1:17" ht="24.75" customHeight="1" x14ac:dyDescent="0.2">
      <c r="A2315" s="1427"/>
      <c r="B2315" s="1427" t="s">
        <v>4364</v>
      </c>
      <c r="C2315" s="1427" t="s">
        <v>4365</v>
      </c>
      <c r="D2315" s="1400" t="s">
        <v>46</v>
      </c>
      <c r="E2315" s="1408" t="s">
        <v>57</v>
      </c>
      <c r="F2315" s="806" t="s">
        <v>1160</v>
      </c>
      <c r="G2315" s="891" t="s">
        <v>1118</v>
      </c>
      <c r="H2315" s="836" t="s">
        <v>2647</v>
      </c>
      <c r="I2315" s="885"/>
      <c r="J2315" s="159">
        <v>825.31700000000001</v>
      </c>
      <c r="K2315" s="815"/>
      <c r="L2315" s="815"/>
      <c r="M2315" s="815"/>
      <c r="N2315" s="1" t="s">
        <v>3444</v>
      </c>
      <c r="O2315" s="12"/>
    </row>
    <row r="2316" spans="1:17" ht="41.25" customHeight="1" x14ac:dyDescent="0.2">
      <c r="A2316" s="1427"/>
      <c r="B2316" s="1427"/>
      <c r="C2316" s="1427"/>
      <c r="D2316" s="1400"/>
      <c r="E2316" s="1408"/>
      <c r="F2316" s="806" t="s">
        <v>1143</v>
      </c>
      <c r="G2316" s="891" t="s">
        <v>1111</v>
      </c>
      <c r="H2316" s="836" t="s">
        <v>1734</v>
      </c>
      <c r="I2316" s="885"/>
      <c r="J2316" s="159"/>
      <c r="K2316" s="815"/>
      <c r="L2316" s="815"/>
      <c r="M2316" s="815"/>
      <c r="N2316" s="1"/>
      <c r="O2316" s="12"/>
    </row>
    <row r="2317" spans="1:17" ht="41.25" customHeight="1" x14ac:dyDescent="0.2">
      <c r="A2317" s="1427"/>
      <c r="B2317" s="806" t="s">
        <v>4366</v>
      </c>
      <c r="C2317" s="839" t="s">
        <v>4367</v>
      </c>
      <c r="D2317" s="801" t="s">
        <v>48</v>
      </c>
      <c r="E2317" s="802" t="s">
        <v>57</v>
      </c>
      <c r="F2317" s="806" t="s">
        <v>1233</v>
      </c>
      <c r="G2317" s="891" t="s">
        <v>1111</v>
      </c>
      <c r="H2317" s="806" t="s">
        <v>1506</v>
      </c>
      <c r="I2317" s="802"/>
      <c r="J2317" s="159"/>
      <c r="K2317" s="815"/>
      <c r="L2317" s="815"/>
      <c r="M2317" s="815"/>
      <c r="N2317" s="1"/>
      <c r="O2317" s="12"/>
    </row>
    <row r="2318" spans="1:17" ht="41.25" customHeight="1" x14ac:dyDescent="0.2">
      <c r="A2318" s="1427"/>
      <c r="B2318" s="806" t="s">
        <v>4368</v>
      </c>
      <c r="C2318" s="839" t="s">
        <v>4369</v>
      </c>
      <c r="D2318" s="801" t="s">
        <v>46</v>
      </c>
      <c r="E2318" s="802" t="s">
        <v>57</v>
      </c>
      <c r="F2318" s="806" t="s">
        <v>3503</v>
      </c>
      <c r="G2318" s="885" t="s">
        <v>1257</v>
      </c>
      <c r="H2318" s="806" t="s">
        <v>4370</v>
      </c>
      <c r="I2318" s="802">
        <v>2018</v>
      </c>
      <c r="J2318" s="159"/>
      <c r="K2318" s="815"/>
      <c r="L2318" s="815"/>
      <c r="M2318" s="815"/>
      <c r="N2318" s="1"/>
      <c r="O2318" s="12"/>
    </row>
    <row r="2319" spans="1:17" ht="24.75" customHeight="1" x14ac:dyDescent="0.2">
      <c r="A2319" s="1576" t="s">
        <v>169</v>
      </c>
      <c r="B2319" s="1427" t="s">
        <v>4371</v>
      </c>
      <c r="C2319" s="1427" t="s">
        <v>4372</v>
      </c>
      <c r="D2319" s="1400" t="s">
        <v>46</v>
      </c>
      <c r="E2319" s="1408" t="s">
        <v>57</v>
      </c>
      <c r="F2319" s="1427" t="s">
        <v>1233</v>
      </c>
      <c r="G2319" s="1649" t="s">
        <v>1111</v>
      </c>
      <c r="H2319" s="1541" t="s">
        <v>1506</v>
      </c>
      <c r="I2319" s="802">
        <v>2018</v>
      </c>
      <c r="J2319" s="815">
        <f>2950-300</f>
        <v>2650</v>
      </c>
      <c r="K2319" s="815"/>
      <c r="L2319" s="815"/>
      <c r="M2319" s="815"/>
      <c r="N2319" s="1" t="s">
        <v>3444</v>
      </c>
      <c r="O2319" s="806" t="s">
        <v>1160</v>
      </c>
      <c r="P2319" s="215" t="s">
        <v>1118</v>
      </c>
      <c r="Q2319" s="836" t="s">
        <v>2647</v>
      </c>
    </row>
    <row r="2320" spans="1:17" ht="24.75" customHeight="1" x14ac:dyDescent="0.2">
      <c r="A2320" s="1262"/>
      <c r="B2320" s="1427"/>
      <c r="C2320" s="1427"/>
      <c r="D2320" s="1400"/>
      <c r="E2320" s="1408"/>
      <c r="F2320" s="1427"/>
      <c r="G2320" s="1649"/>
      <c r="H2320" s="1542"/>
      <c r="I2320" s="802"/>
      <c r="J2320" s="815"/>
      <c r="K2320" s="815"/>
      <c r="L2320" s="815"/>
      <c r="M2320" s="815"/>
      <c r="N2320" s="1"/>
      <c r="O2320" s="806" t="s">
        <v>1143</v>
      </c>
      <c r="P2320" s="215" t="s">
        <v>1111</v>
      </c>
      <c r="Q2320" s="836" t="s">
        <v>1734</v>
      </c>
    </row>
    <row r="2321" spans="1:17" ht="24.75" customHeight="1" x14ac:dyDescent="0.2">
      <c r="A2321" s="1262"/>
      <c r="B2321" s="787" t="s">
        <v>466</v>
      </c>
      <c r="C2321" s="978" t="s">
        <v>467</v>
      </c>
      <c r="D2321" s="786" t="s">
        <v>46</v>
      </c>
      <c r="E2321" s="884" t="s">
        <v>57</v>
      </c>
      <c r="F2321" s="806" t="s">
        <v>1233</v>
      </c>
      <c r="G2321" s="885" t="s">
        <v>1111</v>
      </c>
      <c r="H2321" s="839" t="s">
        <v>1506</v>
      </c>
      <c r="I2321" s="802"/>
      <c r="J2321" s="815"/>
      <c r="K2321" s="815"/>
      <c r="L2321" s="815"/>
      <c r="M2321" s="815"/>
      <c r="N2321" s="1"/>
      <c r="O2321" s="830"/>
      <c r="P2321" s="228"/>
      <c r="Q2321" s="229"/>
    </row>
    <row r="2322" spans="1:17" ht="24.75" customHeight="1" x14ac:dyDescent="0.2">
      <c r="A2322" s="1262"/>
      <c r="B2322" s="787" t="s">
        <v>468</v>
      </c>
      <c r="C2322" s="978" t="s">
        <v>469</v>
      </c>
      <c r="D2322" s="786" t="s">
        <v>46</v>
      </c>
      <c r="E2322" s="884" t="s">
        <v>57</v>
      </c>
      <c r="F2322" s="806" t="s">
        <v>1233</v>
      </c>
      <c r="G2322" s="885" t="s">
        <v>1111</v>
      </c>
      <c r="H2322" s="839" t="s">
        <v>4153</v>
      </c>
      <c r="I2322" s="802"/>
      <c r="J2322" s="815"/>
      <c r="K2322" s="815"/>
      <c r="L2322" s="815"/>
      <c r="M2322" s="815"/>
      <c r="N2322" s="1"/>
      <c r="O2322" s="830"/>
      <c r="P2322" s="228"/>
      <c r="Q2322" s="229"/>
    </row>
    <row r="2323" spans="1:17" ht="33" customHeight="1" x14ac:dyDescent="0.2">
      <c r="A2323" s="1262"/>
      <c r="B2323" s="787" t="s">
        <v>4373</v>
      </c>
      <c r="C2323" s="978" t="s">
        <v>4374</v>
      </c>
      <c r="D2323" s="786" t="s">
        <v>28</v>
      </c>
      <c r="E2323" s="884" t="s">
        <v>57</v>
      </c>
      <c r="F2323" s="806" t="s">
        <v>3522</v>
      </c>
      <c r="G2323" s="885" t="s">
        <v>1111</v>
      </c>
      <c r="H2323" s="839" t="s">
        <v>4375</v>
      </c>
      <c r="I2323" s="802"/>
      <c r="J2323" s="815"/>
      <c r="K2323" s="815"/>
      <c r="L2323" s="815"/>
      <c r="M2323" s="815"/>
      <c r="N2323" s="1"/>
      <c r="O2323" s="830"/>
      <c r="P2323" s="228"/>
      <c r="Q2323" s="229"/>
    </row>
    <row r="2324" spans="1:17" ht="24.75" customHeight="1" x14ac:dyDescent="0.2">
      <c r="A2324" s="1577"/>
      <c r="B2324" s="787" t="s">
        <v>4376</v>
      </c>
      <c r="C2324" s="978" t="s">
        <v>4377</v>
      </c>
      <c r="D2324" s="786" t="s">
        <v>46</v>
      </c>
      <c r="E2324" s="884" t="s">
        <v>57</v>
      </c>
      <c r="F2324" s="806" t="s">
        <v>1233</v>
      </c>
      <c r="G2324" s="885" t="s">
        <v>1111</v>
      </c>
      <c r="H2324" s="839" t="s">
        <v>1506</v>
      </c>
      <c r="I2324" s="802"/>
      <c r="J2324" s="815"/>
      <c r="K2324" s="815"/>
      <c r="L2324" s="815"/>
      <c r="M2324" s="815"/>
      <c r="N2324" s="1"/>
      <c r="O2324" s="830"/>
      <c r="P2324" s="228"/>
      <c r="Q2324" s="229"/>
    </row>
    <row r="2325" spans="1:17" ht="24.75" customHeight="1" x14ac:dyDescent="0.2">
      <c r="A2325" s="1576" t="s">
        <v>170</v>
      </c>
      <c r="B2325" s="1427" t="s">
        <v>4378</v>
      </c>
      <c r="C2325" s="1427" t="s">
        <v>4379</v>
      </c>
      <c r="D2325" s="1400" t="s">
        <v>46</v>
      </c>
      <c r="E2325" s="1408" t="s">
        <v>57</v>
      </c>
      <c r="F2325" s="806" t="s">
        <v>1160</v>
      </c>
      <c r="G2325" s="891" t="s">
        <v>1118</v>
      </c>
      <c r="H2325" s="836" t="s">
        <v>1338</v>
      </c>
      <c r="I2325" s="885"/>
      <c r="J2325" s="815">
        <v>1470</v>
      </c>
      <c r="K2325" s="815"/>
      <c r="L2325" s="815"/>
      <c r="M2325" s="815"/>
      <c r="N2325" s="1" t="s">
        <v>3444</v>
      </c>
      <c r="O2325" s="12"/>
    </row>
    <row r="2326" spans="1:17" ht="24.75" customHeight="1" x14ac:dyDescent="0.2">
      <c r="A2326" s="1262"/>
      <c r="B2326" s="1427"/>
      <c r="C2326" s="1427"/>
      <c r="D2326" s="1400"/>
      <c r="E2326" s="1408"/>
      <c r="F2326" s="806" t="s">
        <v>1143</v>
      </c>
      <c r="G2326" s="891" t="s">
        <v>1111</v>
      </c>
      <c r="H2326" s="836" t="s">
        <v>4380</v>
      </c>
      <c r="I2326" s="885"/>
      <c r="J2326" s="815"/>
      <c r="K2326" s="815"/>
      <c r="L2326" s="815"/>
      <c r="M2326" s="815"/>
      <c r="N2326" s="1"/>
      <c r="O2326" s="12"/>
    </row>
    <row r="2327" spans="1:17" ht="24.75" customHeight="1" x14ac:dyDescent="0.2">
      <c r="A2327" s="1262"/>
      <c r="B2327" s="1427" t="s">
        <v>4381</v>
      </c>
      <c r="C2327" s="1427" t="s">
        <v>4382</v>
      </c>
      <c r="D2327" s="1400" t="s">
        <v>46</v>
      </c>
      <c r="E2327" s="1408" t="s">
        <v>57</v>
      </c>
      <c r="F2327" s="806" t="s">
        <v>1160</v>
      </c>
      <c r="G2327" s="891" t="s">
        <v>1118</v>
      </c>
      <c r="H2327" s="836" t="s">
        <v>1733</v>
      </c>
      <c r="I2327" s="885"/>
      <c r="J2327" s="815">
        <f>1200+498</f>
        <v>1698</v>
      </c>
      <c r="K2327" s="815"/>
      <c r="L2327" s="815"/>
      <c r="M2327" s="815"/>
      <c r="N2327" s="1" t="s">
        <v>3444</v>
      </c>
      <c r="O2327" s="12"/>
    </row>
    <row r="2328" spans="1:17" ht="24.75" customHeight="1" x14ac:dyDescent="0.2">
      <c r="A2328" s="1262"/>
      <c r="B2328" s="1427"/>
      <c r="C2328" s="1427"/>
      <c r="D2328" s="1400"/>
      <c r="E2328" s="1408"/>
      <c r="F2328" s="806" t="s">
        <v>1143</v>
      </c>
      <c r="G2328" s="891" t="s">
        <v>1111</v>
      </c>
      <c r="H2328" s="836" t="s">
        <v>1734</v>
      </c>
      <c r="I2328" s="885"/>
      <c r="J2328" s="815"/>
      <c r="K2328" s="815"/>
      <c r="L2328" s="815"/>
      <c r="M2328" s="815"/>
      <c r="N2328" s="1"/>
      <c r="O2328" s="12"/>
    </row>
    <row r="2329" spans="1:17" ht="40.5" customHeight="1" x14ac:dyDescent="0.2">
      <c r="A2329" s="1262"/>
      <c r="B2329" s="805" t="s">
        <v>4383</v>
      </c>
      <c r="C2329" s="839" t="s">
        <v>4384</v>
      </c>
      <c r="D2329" s="801" t="s">
        <v>46</v>
      </c>
      <c r="E2329" s="802" t="s">
        <v>57</v>
      </c>
      <c r="F2329" s="806" t="s">
        <v>1233</v>
      </c>
      <c r="G2329" s="891" t="s">
        <v>1111</v>
      </c>
      <c r="H2329" s="836" t="s">
        <v>1546</v>
      </c>
      <c r="I2329" s="885"/>
      <c r="J2329" s="815"/>
      <c r="K2329" s="815"/>
      <c r="L2329" s="815"/>
      <c r="M2329" s="815"/>
      <c r="N2329" s="1"/>
      <c r="O2329" s="12"/>
    </row>
    <row r="2330" spans="1:17" ht="40.5" customHeight="1" x14ac:dyDescent="0.2">
      <c r="A2330" s="1577"/>
      <c r="B2330" s="224" t="s">
        <v>504</v>
      </c>
      <c r="C2330" s="2" t="s">
        <v>505</v>
      </c>
      <c r="D2330" s="786" t="s">
        <v>46</v>
      </c>
      <c r="E2330" s="884" t="s">
        <v>57</v>
      </c>
      <c r="F2330" s="806" t="s">
        <v>1233</v>
      </c>
      <c r="G2330" s="885" t="s">
        <v>1111</v>
      </c>
      <c r="H2330" s="836" t="s">
        <v>1546</v>
      </c>
      <c r="I2330" s="885"/>
      <c r="J2330" s="815"/>
      <c r="K2330" s="815"/>
      <c r="L2330" s="815"/>
      <c r="M2330" s="815"/>
      <c r="N2330" s="1"/>
      <c r="O2330" s="12"/>
    </row>
    <row r="2331" spans="1:17" ht="24.75" customHeight="1" x14ac:dyDescent="0.2">
      <c r="A2331" s="1659" t="s">
        <v>171</v>
      </c>
      <c r="B2331" s="1427" t="s">
        <v>4385</v>
      </c>
      <c r="C2331" s="1427" t="s">
        <v>4386</v>
      </c>
      <c r="D2331" s="1400" t="s">
        <v>46</v>
      </c>
      <c r="E2331" s="1408" t="s">
        <v>57</v>
      </c>
      <c r="F2331" s="806" t="s">
        <v>1160</v>
      </c>
      <c r="G2331" s="891" t="s">
        <v>1118</v>
      </c>
      <c r="H2331" s="836" t="s">
        <v>2647</v>
      </c>
      <c r="I2331" s="885"/>
      <c r="J2331" s="815">
        <v>1470</v>
      </c>
      <c r="K2331" s="815"/>
      <c r="L2331" s="815"/>
      <c r="M2331" s="815"/>
      <c r="N2331" s="1" t="s">
        <v>3444</v>
      </c>
      <c r="O2331" s="12"/>
    </row>
    <row r="2332" spans="1:17" ht="24.75" customHeight="1" x14ac:dyDescent="0.2">
      <c r="A2332" s="1191"/>
      <c r="B2332" s="1427"/>
      <c r="C2332" s="1427"/>
      <c r="D2332" s="1400"/>
      <c r="E2332" s="1408"/>
      <c r="F2332" s="806" t="s">
        <v>1143</v>
      </c>
      <c r="G2332" s="891" t="s">
        <v>1111</v>
      </c>
      <c r="H2332" s="836" t="s">
        <v>4140</v>
      </c>
      <c r="I2332" s="885"/>
      <c r="J2332" s="815"/>
      <c r="K2332" s="815"/>
      <c r="L2332" s="815"/>
      <c r="M2332" s="815"/>
      <c r="N2332" s="1"/>
      <c r="O2332" s="12"/>
    </row>
    <row r="2333" spans="1:17" ht="24.75" customHeight="1" x14ac:dyDescent="0.2">
      <c r="A2333" s="1191"/>
      <c r="B2333" s="806" t="s">
        <v>4387</v>
      </c>
      <c r="C2333" s="839" t="s">
        <v>4388</v>
      </c>
      <c r="D2333" s="801" t="s">
        <v>48</v>
      </c>
      <c r="E2333" s="802" t="s">
        <v>57</v>
      </c>
      <c r="F2333" s="806" t="s">
        <v>1233</v>
      </c>
      <c r="G2333" s="891" t="s">
        <v>1111</v>
      </c>
      <c r="H2333" s="836" t="s">
        <v>1546</v>
      </c>
      <c r="I2333" s="885"/>
      <c r="J2333" s="815"/>
      <c r="K2333" s="815"/>
      <c r="L2333" s="815"/>
      <c r="M2333" s="815"/>
      <c r="N2333" s="1"/>
      <c r="O2333" s="12"/>
    </row>
    <row r="2334" spans="1:17" ht="55.5" customHeight="1" x14ac:dyDescent="0.2">
      <c r="A2334" s="1191"/>
      <c r="B2334" s="806" t="s">
        <v>4389</v>
      </c>
      <c r="C2334" s="839" t="s">
        <v>4390</v>
      </c>
      <c r="D2334" s="801" t="s">
        <v>329</v>
      </c>
      <c r="E2334" s="802" t="s">
        <v>57</v>
      </c>
      <c r="F2334" s="806" t="s">
        <v>1233</v>
      </c>
      <c r="G2334" s="885" t="s">
        <v>1111</v>
      </c>
      <c r="H2334" s="839" t="s">
        <v>1546</v>
      </c>
      <c r="I2334" s="802">
        <v>2018</v>
      </c>
      <c r="J2334" s="815"/>
      <c r="K2334" s="815"/>
      <c r="L2334" s="815"/>
      <c r="M2334" s="815"/>
      <c r="N2334" s="1"/>
      <c r="O2334" s="806" t="s">
        <v>1119</v>
      </c>
      <c r="P2334" s="242" t="s">
        <v>1265</v>
      </c>
      <c r="Q2334" s="836" t="s">
        <v>4391</v>
      </c>
    </row>
    <row r="2335" spans="1:17" ht="68.25" customHeight="1" x14ac:dyDescent="0.2">
      <c r="A2335" s="1191"/>
      <c r="B2335" s="806" t="s">
        <v>4392</v>
      </c>
      <c r="C2335" s="839" t="s">
        <v>4393</v>
      </c>
      <c r="D2335" s="801" t="s">
        <v>329</v>
      </c>
      <c r="E2335" s="802" t="s">
        <v>57</v>
      </c>
      <c r="F2335" s="806" t="s">
        <v>3503</v>
      </c>
      <c r="G2335" s="885" t="s">
        <v>1257</v>
      </c>
      <c r="H2335" s="839" t="s">
        <v>4394</v>
      </c>
      <c r="I2335" s="802">
        <v>2018</v>
      </c>
      <c r="J2335" s="815"/>
      <c r="K2335" s="815"/>
      <c r="L2335" s="815"/>
      <c r="M2335" s="815"/>
      <c r="N2335" s="1"/>
      <c r="O2335" s="848" t="s">
        <v>1233</v>
      </c>
      <c r="P2335" s="247" t="s">
        <v>1111</v>
      </c>
      <c r="Q2335" s="836" t="s">
        <v>4395</v>
      </c>
    </row>
    <row r="2336" spans="1:17" ht="72.75" customHeight="1" x14ac:dyDescent="0.2">
      <c r="A2336" s="1660"/>
      <c r="B2336" s="806" t="s">
        <v>4396</v>
      </c>
      <c r="C2336" s="839" t="s">
        <v>4397</v>
      </c>
      <c r="D2336" s="801" t="s">
        <v>329</v>
      </c>
      <c r="E2336" s="802" t="s">
        <v>57</v>
      </c>
      <c r="F2336" s="806" t="s">
        <v>1233</v>
      </c>
      <c r="G2336" s="885" t="s">
        <v>1111</v>
      </c>
      <c r="H2336" s="839" t="s">
        <v>1546</v>
      </c>
      <c r="I2336" s="802">
        <v>2018</v>
      </c>
      <c r="J2336" s="815"/>
      <c r="K2336" s="815"/>
      <c r="L2336" s="815"/>
      <c r="M2336" s="815"/>
      <c r="N2336" s="1"/>
      <c r="O2336" s="806" t="s">
        <v>1119</v>
      </c>
      <c r="P2336" s="242" t="s">
        <v>1265</v>
      </c>
      <c r="Q2336" s="836" t="s">
        <v>4398</v>
      </c>
    </row>
    <row r="2337" spans="1:17" ht="21.75" customHeight="1" x14ac:dyDescent="0.2">
      <c r="A2337" s="1427" t="s">
        <v>172</v>
      </c>
      <c r="B2337" s="1427" t="s">
        <v>4399</v>
      </c>
      <c r="C2337" s="1427" t="s">
        <v>4400</v>
      </c>
      <c r="D2337" s="1400" t="s">
        <v>7</v>
      </c>
      <c r="E2337" s="1408" t="s">
        <v>57</v>
      </c>
      <c r="F2337" s="806" t="s">
        <v>1160</v>
      </c>
      <c r="G2337" s="891" t="s">
        <v>1118</v>
      </c>
      <c r="H2337" s="836" t="s">
        <v>2647</v>
      </c>
      <c r="I2337" s="885"/>
      <c r="J2337" s="815">
        <v>1470</v>
      </c>
      <c r="K2337" s="815"/>
      <c r="L2337" s="815"/>
      <c r="M2337" s="815"/>
      <c r="N2337" s="1" t="s">
        <v>3444</v>
      </c>
      <c r="O2337" s="12"/>
    </row>
    <row r="2338" spans="1:17" ht="33" customHeight="1" x14ac:dyDescent="0.2">
      <c r="A2338" s="1427"/>
      <c r="B2338" s="1427"/>
      <c r="C2338" s="1427"/>
      <c r="D2338" s="1400"/>
      <c r="E2338" s="1408"/>
      <c r="F2338" s="806" t="s">
        <v>1143</v>
      </c>
      <c r="G2338" s="891" t="s">
        <v>1111</v>
      </c>
      <c r="H2338" s="836" t="s">
        <v>1734</v>
      </c>
      <c r="I2338" s="885"/>
      <c r="J2338" s="815"/>
      <c r="K2338" s="815"/>
      <c r="L2338" s="815"/>
      <c r="M2338" s="815"/>
      <c r="N2338" s="1"/>
      <c r="O2338" s="12"/>
    </row>
    <row r="2339" spans="1:17" ht="33" customHeight="1" x14ac:dyDescent="0.2">
      <c r="A2339" s="1427"/>
      <c r="B2339" s="806" t="s">
        <v>4401</v>
      </c>
      <c r="C2339" s="839" t="s">
        <v>4402</v>
      </c>
      <c r="D2339" s="801" t="s">
        <v>46</v>
      </c>
      <c r="E2339" s="802" t="s">
        <v>57</v>
      </c>
      <c r="F2339" s="806" t="s">
        <v>1233</v>
      </c>
      <c r="G2339" s="891" t="s">
        <v>1111</v>
      </c>
      <c r="H2339" s="836" t="s">
        <v>1546</v>
      </c>
      <c r="I2339" s="885"/>
      <c r="J2339" s="815"/>
      <c r="K2339" s="815"/>
      <c r="L2339" s="815"/>
      <c r="M2339" s="815"/>
      <c r="N2339" s="1"/>
      <c r="O2339" s="12"/>
    </row>
    <row r="2340" spans="1:17" ht="19.5" customHeight="1" x14ac:dyDescent="0.2">
      <c r="A2340" s="1427" t="s">
        <v>173</v>
      </c>
      <c r="B2340" s="1427" t="s">
        <v>4403</v>
      </c>
      <c r="C2340" s="1427" t="s">
        <v>4404</v>
      </c>
      <c r="D2340" s="1400" t="s">
        <v>46</v>
      </c>
      <c r="E2340" s="1408" t="s">
        <v>57</v>
      </c>
      <c r="F2340" s="1427" t="s">
        <v>1233</v>
      </c>
      <c r="G2340" s="1649" t="s">
        <v>1111</v>
      </c>
      <c r="H2340" s="1427" t="s">
        <v>1546</v>
      </c>
      <c r="I2340" s="802">
        <v>2018</v>
      </c>
      <c r="J2340" s="815">
        <v>1470</v>
      </c>
      <c r="K2340" s="815"/>
      <c r="L2340" s="815"/>
      <c r="M2340" s="815"/>
      <c r="N2340" s="1" t="s">
        <v>3444</v>
      </c>
      <c r="O2340" s="806" t="s">
        <v>1160</v>
      </c>
      <c r="P2340" s="215" t="s">
        <v>1118</v>
      </c>
      <c r="Q2340" s="836" t="s">
        <v>1338</v>
      </c>
    </row>
    <row r="2341" spans="1:17" ht="27" customHeight="1" x14ac:dyDescent="0.2">
      <c r="A2341" s="1427"/>
      <c r="B2341" s="1427"/>
      <c r="C2341" s="1427"/>
      <c r="D2341" s="1400"/>
      <c r="E2341" s="1408"/>
      <c r="F2341" s="1427"/>
      <c r="G2341" s="1649"/>
      <c r="H2341" s="1427"/>
      <c r="I2341" s="802"/>
      <c r="J2341" s="815"/>
      <c r="K2341" s="815"/>
      <c r="L2341" s="815"/>
      <c r="M2341" s="815"/>
      <c r="N2341" s="1"/>
      <c r="O2341" s="806" t="s">
        <v>1143</v>
      </c>
      <c r="P2341" s="215" t="s">
        <v>1111</v>
      </c>
      <c r="Q2341" s="836" t="s">
        <v>3453</v>
      </c>
    </row>
    <row r="2342" spans="1:17" ht="24.75" customHeight="1" x14ac:dyDescent="0.2">
      <c r="A2342" s="1427"/>
      <c r="B2342" s="1427" t="s">
        <v>4405</v>
      </c>
      <c r="C2342" s="1427" t="s">
        <v>4406</v>
      </c>
      <c r="D2342" s="1400" t="s">
        <v>46</v>
      </c>
      <c r="E2342" s="1408" t="s">
        <v>57</v>
      </c>
      <c r="F2342" s="1427" t="s">
        <v>1233</v>
      </c>
      <c r="G2342" s="1649" t="s">
        <v>1111</v>
      </c>
      <c r="H2342" s="1427" t="s">
        <v>1546</v>
      </c>
      <c r="I2342" s="802">
        <v>2018</v>
      </c>
      <c r="J2342" s="815">
        <v>1400</v>
      </c>
      <c r="K2342" s="815"/>
      <c r="L2342" s="815"/>
      <c r="M2342" s="815"/>
      <c r="N2342" s="1" t="s">
        <v>3444</v>
      </c>
      <c r="O2342" s="806" t="s">
        <v>1160</v>
      </c>
      <c r="P2342" s="215" t="s">
        <v>1118</v>
      </c>
      <c r="Q2342" s="836" t="s">
        <v>3443</v>
      </c>
    </row>
    <row r="2343" spans="1:17" ht="24.75" customHeight="1" x14ac:dyDescent="0.2">
      <c r="A2343" s="1427"/>
      <c r="B2343" s="1427"/>
      <c r="C2343" s="1427"/>
      <c r="D2343" s="1400"/>
      <c r="E2343" s="1408"/>
      <c r="F2343" s="1427"/>
      <c r="G2343" s="1649"/>
      <c r="H2343" s="1427"/>
      <c r="I2343" s="802"/>
      <c r="J2343" s="815"/>
      <c r="K2343" s="815"/>
      <c r="L2343" s="815"/>
      <c r="M2343" s="815"/>
      <c r="N2343" s="1"/>
      <c r="O2343" s="806" t="s">
        <v>1143</v>
      </c>
      <c r="P2343" s="215" t="s">
        <v>1111</v>
      </c>
      <c r="Q2343" s="836" t="s">
        <v>3453</v>
      </c>
    </row>
    <row r="2344" spans="1:17" ht="24.75" customHeight="1" x14ac:dyDescent="0.2">
      <c r="A2344" s="1427"/>
      <c r="B2344" s="1427" t="s">
        <v>4407</v>
      </c>
      <c r="C2344" s="1427" t="s">
        <v>4408</v>
      </c>
      <c r="D2344" s="1400" t="s">
        <v>46</v>
      </c>
      <c r="E2344" s="1408" t="s">
        <v>57</v>
      </c>
      <c r="F2344" s="806" t="s">
        <v>1160</v>
      </c>
      <c r="G2344" s="891" t="s">
        <v>1118</v>
      </c>
      <c r="H2344" s="1597" t="s">
        <v>4409</v>
      </c>
      <c r="I2344" s="885"/>
      <c r="J2344" s="815">
        <v>205</v>
      </c>
      <c r="K2344" s="815"/>
      <c r="L2344" s="815"/>
      <c r="M2344" s="815"/>
      <c r="N2344" s="1" t="s">
        <v>3444</v>
      </c>
      <c r="O2344" s="12"/>
    </row>
    <row r="2345" spans="1:17" ht="24.75" customHeight="1" x14ac:dyDescent="0.2">
      <c r="A2345" s="1427"/>
      <c r="B2345" s="1427"/>
      <c r="C2345" s="1427"/>
      <c r="D2345" s="1400"/>
      <c r="E2345" s="1408"/>
      <c r="F2345" s="806" t="s">
        <v>1143</v>
      </c>
      <c r="G2345" s="891" t="s">
        <v>1111</v>
      </c>
      <c r="H2345" s="1616"/>
      <c r="I2345" s="885"/>
      <c r="J2345" s="815"/>
      <c r="K2345" s="815"/>
      <c r="L2345" s="815"/>
      <c r="M2345" s="815"/>
      <c r="N2345" s="1"/>
      <c r="O2345" s="12"/>
    </row>
    <row r="2346" spans="1:17" ht="24.75" customHeight="1" x14ac:dyDescent="0.2">
      <c r="A2346" s="1427"/>
      <c r="B2346" s="806" t="s">
        <v>4410</v>
      </c>
      <c r="C2346" s="839" t="s">
        <v>4411</v>
      </c>
      <c r="D2346" s="801" t="s">
        <v>46</v>
      </c>
      <c r="E2346" s="802" t="s">
        <v>57</v>
      </c>
      <c r="F2346" s="806" t="s">
        <v>1233</v>
      </c>
      <c r="G2346" s="891" t="s">
        <v>1111</v>
      </c>
      <c r="H2346" s="836" t="s">
        <v>4412</v>
      </c>
      <c r="I2346" s="885"/>
      <c r="J2346" s="815">
        <v>180</v>
      </c>
      <c r="K2346" s="815"/>
      <c r="L2346" s="815"/>
      <c r="M2346" s="815"/>
      <c r="N2346" s="1" t="s">
        <v>3444</v>
      </c>
      <c r="O2346" s="12"/>
    </row>
    <row r="2347" spans="1:17" ht="24.75" customHeight="1" x14ac:dyDescent="0.2">
      <c r="A2347" s="1427"/>
      <c r="B2347" s="806" t="s">
        <v>4413</v>
      </c>
      <c r="C2347" s="839" t="s">
        <v>4414</v>
      </c>
      <c r="D2347" s="801" t="s">
        <v>46</v>
      </c>
      <c r="E2347" s="802" t="s">
        <v>57</v>
      </c>
      <c r="F2347" s="806" t="s">
        <v>1233</v>
      </c>
      <c r="G2347" s="885" t="s">
        <v>1111</v>
      </c>
      <c r="H2347" s="836" t="s">
        <v>4415</v>
      </c>
      <c r="I2347" s="885"/>
      <c r="J2347" s="815"/>
      <c r="K2347" s="815"/>
      <c r="L2347" s="815"/>
      <c r="M2347" s="815"/>
      <c r="N2347" s="1"/>
      <c r="O2347" s="12"/>
    </row>
    <row r="2348" spans="1:17" ht="24.75" customHeight="1" x14ac:dyDescent="0.2">
      <c r="A2348" s="1427"/>
      <c r="B2348" s="1427" t="s">
        <v>4416</v>
      </c>
      <c r="C2348" s="1427" t="s">
        <v>4417</v>
      </c>
      <c r="D2348" s="1400" t="s">
        <v>46</v>
      </c>
      <c r="E2348" s="1408" t="s">
        <v>57</v>
      </c>
      <c r="F2348" s="806" t="s">
        <v>1160</v>
      </c>
      <c r="G2348" s="1661" t="s">
        <v>1111</v>
      </c>
      <c r="H2348" s="1597" t="s">
        <v>1338</v>
      </c>
      <c r="I2348" s="885"/>
      <c r="J2348" s="815"/>
      <c r="K2348" s="815"/>
      <c r="L2348" s="815"/>
      <c r="M2348" s="815"/>
      <c r="N2348" s="1"/>
      <c r="O2348" s="12"/>
    </row>
    <row r="2349" spans="1:17" ht="24.75" customHeight="1" x14ac:dyDescent="0.2">
      <c r="A2349" s="1427"/>
      <c r="B2349" s="1427"/>
      <c r="C2349" s="1427"/>
      <c r="D2349" s="1400"/>
      <c r="E2349" s="1408"/>
      <c r="F2349" s="806" t="s">
        <v>1143</v>
      </c>
      <c r="G2349" s="1661"/>
      <c r="H2349" s="1616"/>
      <c r="I2349" s="885"/>
      <c r="J2349" s="815"/>
      <c r="K2349" s="815"/>
      <c r="L2349" s="815"/>
      <c r="M2349" s="815"/>
      <c r="N2349" s="1"/>
      <c r="O2349" s="12"/>
    </row>
    <row r="2350" spans="1:17" ht="27" customHeight="1" x14ac:dyDescent="0.2">
      <c r="A2350" s="1576" t="s">
        <v>174</v>
      </c>
      <c r="B2350" s="1427" t="s">
        <v>4418</v>
      </c>
      <c r="C2350" s="1427" t="s">
        <v>4419</v>
      </c>
      <c r="D2350" s="1400" t="s">
        <v>46</v>
      </c>
      <c r="E2350" s="1408" t="s">
        <v>57</v>
      </c>
      <c r="F2350" s="806" t="s">
        <v>1160</v>
      </c>
      <c r="G2350" s="891" t="s">
        <v>1118</v>
      </c>
      <c r="H2350" s="836" t="s">
        <v>1733</v>
      </c>
      <c r="I2350" s="885"/>
      <c r="J2350" s="815">
        <v>1470</v>
      </c>
      <c r="K2350" s="815"/>
      <c r="L2350" s="815"/>
      <c r="M2350" s="815"/>
      <c r="N2350" s="1" t="s">
        <v>3444</v>
      </c>
      <c r="O2350" s="12"/>
    </row>
    <row r="2351" spans="1:17" ht="27" customHeight="1" x14ac:dyDescent="0.2">
      <c r="A2351" s="1262"/>
      <c r="B2351" s="1427"/>
      <c r="C2351" s="1427"/>
      <c r="D2351" s="1400"/>
      <c r="E2351" s="1408"/>
      <c r="F2351" s="806" t="s">
        <v>1143</v>
      </c>
      <c r="G2351" s="891" t="s">
        <v>1111</v>
      </c>
      <c r="H2351" s="836" t="s">
        <v>1734</v>
      </c>
      <c r="I2351" s="885"/>
      <c r="J2351" s="815"/>
      <c r="K2351" s="815"/>
      <c r="L2351" s="815"/>
      <c r="M2351" s="815"/>
      <c r="N2351" s="1"/>
      <c r="O2351" s="12"/>
    </row>
    <row r="2352" spans="1:17" s="255" customFormat="1" ht="46.5" customHeight="1" x14ac:dyDescent="0.25">
      <c r="A2352" s="1262"/>
      <c r="B2352" s="806" t="s">
        <v>4420</v>
      </c>
      <c r="C2352" s="839" t="s">
        <v>4421</v>
      </c>
      <c r="D2352" s="802" t="s">
        <v>46</v>
      </c>
      <c r="E2352" s="802" t="s">
        <v>57</v>
      </c>
      <c r="F2352" s="806" t="s">
        <v>1233</v>
      </c>
      <c r="G2352" s="891" t="s">
        <v>1111</v>
      </c>
      <c r="H2352" s="836" t="s">
        <v>1506</v>
      </c>
      <c r="I2352" s="885"/>
      <c r="J2352" s="815">
        <v>236</v>
      </c>
      <c r="K2352" s="75"/>
      <c r="L2352" s="75"/>
      <c r="M2352" s="75"/>
      <c r="N2352" s="1" t="s">
        <v>3444</v>
      </c>
    </row>
    <row r="2353" spans="1:17" ht="27" customHeight="1" x14ac:dyDescent="0.2">
      <c r="A2353" s="1262"/>
      <c r="B2353" s="1427" t="s">
        <v>4422</v>
      </c>
      <c r="C2353" s="1427" t="s">
        <v>4423</v>
      </c>
      <c r="D2353" s="1400" t="s">
        <v>46</v>
      </c>
      <c r="E2353" s="1408" t="s">
        <v>57</v>
      </c>
      <c r="F2353" s="806" t="s">
        <v>1160</v>
      </c>
      <c r="G2353" s="891" t="s">
        <v>1118</v>
      </c>
      <c r="H2353" s="836" t="s">
        <v>2647</v>
      </c>
      <c r="I2353" s="885"/>
      <c r="J2353" s="815">
        <f>1200+400</f>
        <v>1600</v>
      </c>
      <c r="K2353" s="815"/>
      <c r="L2353" s="815"/>
      <c r="M2353" s="815"/>
      <c r="N2353" s="1" t="s">
        <v>3444</v>
      </c>
      <c r="O2353" s="12"/>
    </row>
    <row r="2354" spans="1:17" ht="27" customHeight="1" x14ac:dyDescent="0.2">
      <c r="A2354" s="1262"/>
      <c r="B2354" s="1427"/>
      <c r="C2354" s="1427"/>
      <c r="D2354" s="1400"/>
      <c r="E2354" s="1408"/>
      <c r="F2354" s="806" t="s">
        <v>1143</v>
      </c>
      <c r="G2354" s="891" t="s">
        <v>1111</v>
      </c>
      <c r="H2354" s="836" t="s">
        <v>1734</v>
      </c>
      <c r="I2354" s="885"/>
      <c r="J2354" s="815"/>
      <c r="K2354" s="815"/>
      <c r="L2354" s="815"/>
      <c r="M2354" s="815"/>
      <c r="N2354" s="1"/>
      <c r="O2354" s="12"/>
    </row>
    <row r="2355" spans="1:17" ht="27" customHeight="1" x14ac:dyDescent="0.2">
      <c r="A2355" s="1262"/>
      <c r="B2355" s="806" t="s">
        <v>4424</v>
      </c>
      <c r="C2355" s="839" t="s">
        <v>4425</v>
      </c>
      <c r="D2355" s="801" t="s">
        <v>46</v>
      </c>
      <c r="E2355" s="802" t="s">
        <v>57</v>
      </c>
      <c r="F2355" s="806" t="s">
        <v>1233</v>
      </c>
      <c r="G2355" s="891" t="s">
        <v>1111</v>
      </c>
      <c r="H2355" s="836" t="s">
        <v>1546</v>
      </c>
      <c r="I2355" s="885"/>
      <c r="J2355" s="815"/>
      <c r="K2355" s="815"/>
      <c r="L2355" s="815"/>
      <c r="M2355" s="815"/>
      <c r="N2355" s="1"/>
      <c r="O2355" s="12"/>
    </row>
    <row r="2356" spans="1:17" ht="27" customHeight="1" x14ac:dyDescent="0.2">
      <c r="A2356" s="1262"/>
      <c r="B2356" s="806" t="s">
        <v>422</v>
      </c>
      <c r="C2356" s="180" t="s">
        <v>4426</v>
      </c>
      <c r="D2356" s="801" t="s">
        <v>46</v>
      </c>
      <c r="E2356" s="802" t="s">
        <v>57</v>
      </c>
      <c r="F2356" s="806" t="s">
        <v>1233</v>
      </c>
      <c r="G2356" s="885" t="s">
        <v>1111</v>
      </c>
      <c r="H2356" s="836" t="s">
        <v>1546</v>
      </c>
      <c r="I2356" s="202">
        <v>2018</v>
      </c>
      <c r="J2356" s="815"/>
      <c r="K2356" s="815"/>
      <c r="L2356" s="815"/>
      <c r="M2356" s="815"/>
      <c r="N2356" s="1"/>
      <c r="O2356" s="12"/>
    </row>
    <row r="2357" spans="1:17" ht="41.25" customHeight="1" x14ac:dyDescent="0.2">
      <c r="A2357" s="1262"/>
      <c r="B2357" s="787" t="s">
        <v>492</v>
      </c>
      <c r="C2357" s="4" t="s">
        <v>491</v>
      </c>
      <c r="D2357" s="786" t="s">
        <v>46</v>
      </c>
      <c r="E2357" s="884" t="s">
        <v>57</v>
      </c>
      <c r="F2357" s="806" t="s">
        <v>1233</v>
      </c>
      <c r="G2357" s="885" t="s">
        <v>1111</v>
      </c>
      <c r="H2357" s="836" t="s">
        <v>4427</v>
      </c>
      <c r="I2357" s="202"/>
      <c r="J2357" s="815"/>
      <c r="K2357" s="815"/>
      <c r="L2357" s="815"/>
      <c r="M2357" s="815"/>
      <c r="N2357" s="1"/>
      <c r="O2357" s="12"/>
    </row>
    <row r="2358" spans="1:17" ht="27" customHeight="1" x14ac:dyDescent="0.2">
      <c r="A2358" s="1577"/>
      <c r="B2358" s="787" t="s">
        <v>501</v>
      </c>
      <c r="C2358" s="4" t="s">
        <v>502</v>
      </c>
      <c r="D2358" s="786" t="s">
        <v>46</v>
      </c>
      <c r="E2358" s="884" t="s">
        <v>57</v>
      </c>
      <c r="F2358" s="806" t="s">
        <v>1233</v>
      </c>
      <c r="G2358" s="885" t="s">
        <v>1111</v>
      </c>
      <c r="H2358" s="836" t="s">
        <v>1546</v>
      </c>
      <c r="I2358" s="202"/>
      <c r="J2358" s="815"/>
      <c r="K2358" s="815"/>
      <c r="L2358" s="815"/>
      <c r="M2358" s="815"/>
      <c r="N2358" s="1"/>
      <c r="O2358" s="12"/>
    </row>
    <row r="2359" spans="1:17" ht="27" customHeight="1" x14ac:dyDescent="0.2">
      <c r="A2359" s="1576" t="s">
        <v>4428</v>
      </c>
      <c r="B2359" s="1427" t="s">
        <v>4429</v>
      </c>
      <c r="C2359" s="1427" t="s">
        <v>4430</v>
      </c>
      <c r="D2359" s="1400" t="s">
        <v>46</v>
      </c>
      <c r="E2359" s="1408" t="s">
        <v>57</v>
      </c>
      <c r="F2359" s="1427" t="s">
        <v>1233</v>
      </c>
      <c r="G2359" s="1649" t="s">
        <v>1111</v>
      </c>
      <c r="H2359" s="1541" t="s">
        <v>1339</v>
      </c>
      <c r="I2359" s="802">
        <v>2018</v>
      </c>
      <c r="J2359" s="815">
        <v>1313</v>
      </c>
      <c r="K2359" s="815"/>
      <c r="L2359" s="815"/>
      <c r="M2359" s="815"/>
      <c r="N2359" s="1" t="s">
        <v>3444</v>
      </c>
      <c r="O2359" s="806" t="s">
        <v>1160</v>
      </c>
      <c r="P2359" s="215" t="s">
        <v>1118</v>
      </c>
      <c r="Q2359" s="836" t="s">
        <v>1338</v>
      </c>
    </row>
    <row r="2360" spans="1:17" ht="27" customHeight="1" x14ac:dyDescent="0.2">
      <c r="A2360" s="1262"/>
      <c r="B2360" s="1427"/>
      <c r="C2360" s="1427"/>
      <c r="D2360" s="1400"/>
      <c r="E2360" s="1408"/>
      <c r="F2360" s="1427"/>
      <c r="G2360" s="1649"/>
      <c r="H2360" s="1542"/>
      <c r="I2360" s="802"/>
      <c r="J2360" s="815"/>
      <c r="K2360" s="815"/>
      <c r="L2360" s="815"/>
      <c r="M2360" s="815"/>
      <c r="N2360" s="1"/>
      <c r="O2360" s="806" t="s">
        <v>1143</v>
      </c>
      <c r="P2360" s="215" t="s">
        <v>1111</v>
      </c>
      <c r="Q2360" s="836" t="s">
        <v>3453</v>
      </c>
    </row>
    <row r="2361" spans="1:17" ht="63" customHeight="1" x14ac:dyDescent="0.2">
      <c r="A2361" s="1262"/>
      <c r="B2361" s="805" t="s">
        <v>4431</v>
      </c>
      <c r="C2361" s="53" t="s">
        <v>4432</v>
      </c>
      <c r="D2361" s="801" t="s">
        <v>46</v>
      </c>
      <c r="E2361" s="802" t="s">
        <v>57</v>
      </c>
      <c r="F2361" s="806" t="s">
        <v>1233</v>
      </c>
      <c r="G2361" s="885" t="s">
        <v>1111</v>
      </c>
      <c r="H2361" s="839" t="s">
        <v>1339</v>
      </c>
      <c r="I2361" s="802">
        <v>2018</v>
      </c>
      <c r="J2361" s="815"/>
      <c r="K2361" s="815"/>
      <c r="L2361" s="815"/>
      <c r="M2361" s="815"/>
      <c r="N2361" s="1"/>
      <c r="O2361" s="806" t="s">
        <v>1233</v>
      </c>
      <c r="P2361" s="891" t="s">
        <v>1111</v>
      </c>
      <c r="Q2361" s="836" t="s">
        <v>1546</v>
      </c>
    </row>
    <row r="2362" spans="1:17" ht="63" customHeight="1" x14ac:dyDescent="0.2">
      <c r="A2362" s="1262"/>
      <c r="B2362" s="224" t="s">
        <v>4433</v>
      </c>
      <c r="C2362" s="2" t="s">
        <v>4434</v>
      </c>
      <c r="D2362" s="786" t="s">
        <v>46</v>
      </c>
      <c r="E2362" s="884" t="s">
        <v>57</v>
      </c>
      <c r="F2362" s="806" t="s">
        <v>1233</v>
      </c>
      <c r="G2362" s="885" t="s">
        <v>1111</v>
      </c>
      <c r="H2362" s="839" t="s">
        <v>1575</v>
      </c>
      <c r="I2362" s="802"/>
      <c r="J2362" s="815"/>
      <c r="K2362" s="815"/>
      <c r="L2362" s="815"/>
      <c r="M2362" s="815"/>
      <c r="N2362" s="1"/>
      <c r="O2362" s="830"/>
      <c r="P2362" s="228"/>
      <c r="Q2362" s="229"/>
    </row>
    <row r="2363" spans="1:17" ht="63" customHeight="1" x14ac:dyDescent="0.2">
      <c r="A2363" s="1577"/>
      <c r="B2363" s="224" t="s">
        <v>4435</v>
      </c>
      <c r="C2363" s="2" t="s">
        <v>4436</v>
      </c>
      <c r="D2363" s="786" t="s">
        <v>46</v>
      </c>
      <c r="E2363" s="884" t="s">
        <v>57</v>
      </c>
      <c r="F2363" s="806" t="s">
        <v>1233</v>
      </c>
      <c r="G2363" s="885" t="s">
        <v>1111</v>
      </c>
      <c r="H2363" s="839" t="s">
        <v>1575</v>
      </c>
      <c r="I2363" s="802"/>
      <c r="J2363" s="815"/>
      <c r="K2363" s="815"/>
      <c r="L2363" s="815"/>
      <c r="M2363" s="815"/>
      <c r="N2363" s="1"/>
      <c r="O2363" s="830"/>
      <c r="P2363" s="228"/>
      <c r="Q2363" s="229"/>
    </row>
    <row r="2364" spans="1:17" ht="25.5" customHeight="1" x14ac:dyDescent="0.2">
      <c r="A2364" s="1541" t="s">
        <v>175</v>
      </c>
      <c r="B2364" s="1427" t="s">
        <v>4437</v>
      </c>
      <c r="C2364" s="1427" t="s">
        <v>4438</v>
      </c>
      <c r="D2364" s="1400" t="s">
        <v>7</v>
      </c>
      <c r="E2364" s="1408" t="s">
        <v>57</v>
      </c>
      <c r="F2364" s="806" t="s">
        <v>1160</v>
      </c>
      <c r="G2364" s="891" t="s">
        <v>1118</v>
      </c>
      <c r="H2364" s="836" t="s">
        <v>2647</v>
      </c>
      <c r="I2364" s="885"/>
      <c r="J2364" s="815">
        <v>1470</v>
      </c>
      <c r="K2364" s="815"/>
      <c r="L2364" s="815"/>
      <c r="M2364" s="815"/>
      <c r="N2364" s="1" t="s">
        <v>3444</v>
      </c>
      <c r="O2364" s="12"/>
    </row>
    <row r="2365" spans="1:17" ht="26.25" customHeight="1" x14ac:dyDescent="0.2">
      <c r="A2365" s="1547"/>
      <c r="B2365" s="1427"/>
      <c r="C2365" s="1427"/>
      <c r="D2365" s="1400"/>
      <c r="E2365" s="1408"/>
      <c r="F2365" s="806" t="s">
        <v>1143</v>
      </c>
      <c r="G2365" s="891" t="s">
        <v>1111</v>
      </c>
      <c r="H2365" s="836" t="s">
        <v>1734</v>
      </c>
      <c r="I2365" s="885"/>
      <c r="J2365" s="815"/>
      <c r="K2365" s="815"/>
      <c r="L2365" s="815"/>
      <c r="M2365" s="815"/>
      <c r="N2365" s="1"/>
      <c r="O2365" s="12"/>
    </row>
    <row r="2366" spans="1:17" ht="27" customHeight="1" x14ac:dyDescent="0.2">
      <c r="A2366" s="1547"/>
      <c r="B2366" s="1427" t="s">
        <v>4439</v>
      </c>
      <c r="C2366" s="1427" t="s">
        <v>4440</v>
      </c>
      <c r="D2366" s="1400" t="s">
        <v>46</v>
      </c>
      <c r="E2366" s="1408" t="s">
        <v>57</v>
      </c>
      <c r="F2366" s="806" t="s">
        <v>1160</v>
      </c>
      <c r="G2366" s="891" t="s">
        <v>1118</v>
      </c>
      <c r="H2366" s="836" t="s">
        <v>2647</v>
      </c>
      <c r="I2366" s="885"/>
      <c r="J2366" s="815">
        <f>1200+600</f>
        <v>1800</v>
      </c>
      <c r="K2366" s="815"/>
      <c r="L2366" s="815"/>
      <c r="M2366" s="815"/>
      <c r="N2366" s="1" t="s">
        <v>3444</v>
      </c>
      <c r="O2366" s="12"/>
    </row>
    <row r="2367" spans="1:17" ht="27" customHeight="1" x14ac:dyDescent="0.2">
      <c r="A2367" s="1547"/>
      <c r="B2367" s="1427"/>
      <c r="C2367" s="1427"/>
      <c r="D2367" s="1400"/>
      <c r="E2367" s="1408"/>
      <c r="F2367" s="806" t="s">
        <v>1143</v>
      </c>
      <c r="G2367" s="891" t="s">
        <v>1111</v>
      </c>
      <c r="H2367" s="836" t="s">
        <v>1734</v>
      </c>
      <c r="I2367" s="885"/>
      <c r="J2367" s="815"/>
      <c r="K2367" s="815"/>
      <c r="L2367" s="815"/>
      <c r="M2367" s="815"/>
      <c r="N2367" s="1"/>
      <c r="O2367" s="12"/>
    </row>
    <row r="2368" spans="1:17" ht="36.75" customHeight="1" x14ac:dyDescent="0.2">
      <c r="A2368" s="1547"/>
      <c r="B2368" s="806" t="s">
        <v>4441</v>
      </c>
      <c r="C2368" s="806" t="s">
        <v>4442</v>
      </c>
      <c r="D2368" s="801" t="s">
        <v>46</v>
      </c>
      <c r="E2368" s="802" t="s">
        <v>57</v>
      </c>
      <c r="F2368" s="806" t="s">
        <v>1233</v>
      </c>
      <c r="G2368" s="885" t="s">
        <v>1111</v>
      </c>
      <c r="H2368" s="839" t="s">
        <v>4443</v>
      </c>
      <c r="I2368" s="802">
        <v>2018</v>
      </c>
      <c r="J2368" s="815"/>
      <c r="K2368" s="815"/>
      <c r="L2368" s="815"/>
      <c r="M2368" s="815"/>
      <c r="N2368" s="1"/>
      <c r="O2368" s="806" t="s">
        <v>1233</v>
      </c>
      <c r="P2368" s="215" t="s">
        <v>1111</v>
      </c>
      <c r="Q2368" s="836" t="s">
        <v>1546</v>
      </c>
    </row>
    <row r="2369" spans="1:17" ht="31.5" customHeight="1" x14ac:dyDescent="0.2">
      <c r="A2369" s="1547"/>
      <c r="B2369" s="805" t="s">
        <v>4444</v>
      </c>
      <c r="C2369" s="839" t="s">
        <v>4445</v>
      </c>
      <c r="D2369" s="801" t="s">
        <v>46</v>
      </c>
      <c r="E2369" s="802" t="s">
        <v>57</v>
      </c>
      <c r="F2369" s="806" t="s">
        <v>1233</v>
      </c>
      <c r="G2369" s="891" t="s">
        <v>1111</v>
      </c>
      <c r="H2369" s="836" t="s">
        <v>1546</v>
      </c>
      <c r="I2369" s="885"/>
      <c r="J2369" s="815"/>
      <c r="K2369" s="815"/>
      <c r="L2369" s="815"/>
      <c r="M2369" s="815"/>
      <c r="N2369" s="1"/>
      <c r="O2369" s="12"/>
    </row>
    <row r="2370" spans="1:17" ht="31.5" customHeight="1" x14ac:dyDescent="0.2">
      <c r="A2370" s="1547"/>
      <c r="B2370" s="805" t="s">
        <v>4446</v>
      </c>
      <c r="C2370" s="806" t="s">
        <v>4447</v>
      </c>
      <c r="D2370" s="801" t="s">
        <v>46</v>
      </c>
      <c r="E2370" s="802" t="s">
        <v>57</v>
      </c>
      <c r="F2370" s="806" t="s">
        <v>3503</v>
      </c>
      <c r="G2370" s="885" t="s">
        <v>1257</v>
      </c>
      <c r="H2370" s="836" t="s">
        <v>4448</v>
      </c>
      <c r="I2370" s="248">
        <v>2018</v>
      </c>
      <c r="J2370" s="815"/>
      <c r="K2370" s="815"/>
      <c r="L2370" s="815"/>
      <c r="M2370" s="815"/>
      <c r="N2370" s="1"/>
      <c r="O2370" s="12"/>
    </row>
    <row r="2371" spans="1:17" ht="31.5" customHeight="1" x14ac:dyDescent="0.2">
      <c r="A2371" s="1542"/>
      <c r="B2371" s="805" t="s">
        <v>4449</v>
      </c>
      <c r="C2371" s="806" t="s">
        <v>4450</v>
      </c>
      <c r="D2371" s="801" t="s">
        <v>46</v>
      </c>
      <c r="E2371" s="802" t="s">
        <v>57</v>
      </c>
      <c r="F2371" s="806" t="s">
        <v>1233</v>
      </c>
      <c r="G2371" s="885" t="s">
        <v>1111</v>
      </c>
      <c r="H2371" s="836" t="s">
        <v>1546</v>
      </c>
      <c r="I2371" s="248"/>
      <c r="J2371" s="815"/>
      <c r="K2371" s="815"/>
      <c r="L2371" s="815"/>
      <c r="M2371" s="815"/>
      <c r="N2371" s="1"/>
      <c r="O2371" s="12"/>
    </row>
    <row r="2372" spans="1:17" ht="35.25" customHeight="1" x14ac:dyDescent="0.2">
      <c r="A2372" s="1427" t="s">
        <v>176</v>
      </c>
      <c r="B2372" s="806" t="s">
        <v>4451</v>
      </c>
      <c r="C2372" s="839" t="s">
        <v>4452</v>
      </c>
      <c r="D2372" s="801" t="s">
        <v>60</v>
      </c>
      <c r="E2372" s="802" t="s">
        <v>57</v>
      </c>
      <c r="F2372" s="806" t="s">
        <v>1119</v>
      </c>
      <c r="G2372" s="891" t="s">
        <v>1265</v>
      </c>
      <c r="H2372" s="836" t="s">
        <v>4453</v>
      </c>
      <c r="I2372" s="885"/>
      <c r="J2372" s="815"/>
      <c r="K2372" s="815"/>
      <c r="L2372" s="815"/>
      <c r="M2372" s="815"/>
      <c r="N2372" s="1"/>
      <c r="O2372" s="12"/>
    </row>
    <row r="2373" spans="1:17" ht="27" customHeight="1" x14ac:dyDescent="0.2">
      <c r="A2373" s="1427"/>
      <c r="B2373" s="806" t="s">
        <v>4454</v>
      </c>
      <c r="C2373" s="839" t="s">
        <v>4455</v>
      </c>
      <c r="D2373" s="801" t="s">
        <v>60</v>
      </c>
      <c r="E2373" s="802" t="s">
        <v>57</v>
      </c>
      <c r="F2373" s="806" t="s">
        <v>1119</v>
      </c>
      <c r="G2373" s="891" t="s">
        <v>1265</v>
      </c>
      <c r="H2373" s="836" t="s">
        <v>4456</v>
      </c>
      <c r="I2373" s="885"/>
      <c r="J2373" s="815"/>
      <c r="K2373" s="815"/>
      <c r="L2373" s="815"/>
      <c r="M2373" s="815"/>
      <c r="N2373" s="1"/>
      <c r="O2373" s="12"/>
    </row>
    <row r="2374" spans="1:17" ht="27" customHeight="1" x14ac:dyDescent="0.2">
      <c r="A2374" s="1427"/>
      <c r="B2374" s="806" t="s">
        <v>4457</v>
      </c>
      <c r="C2374" s="839" t="s">
        <v>4458</v>
      </c>
      <c r="D2374" s="801" t="s">
        <v>60</v>
      </c>
      <c r="E2374" s="802" t="s">
        <v>57</v>
      </c>
      <c r="F2374" s="806" t="s">
        <v>1119</v>
      </c>
      <c r="G2374" s="891" t="s">
        <v>1265</v>
      </c>
      <c r="H2374" s="836" t="s">
        <v>4459</v>
      </c>
      <c r="I2374" s="885"/>
      <c r="J2374" s="815"/>
      <c r="K2374" s="815"/>
      <c r="L2374" s="815"/>
      <c r="M2374" s="815"/>
      <c r="N2374" s="1"/>
      <c r="O2374" s="12"/>
    </row>
    <row r="2375" spans="1:17" ht="37.5" customHeight="1" x14ac:dyDescent="0.2">
      <c r="A2375" s="1427"/>
      <c r="B2375" s="806" t="s">
        <v>4460</v>
      </c>
      <c r="C2375" s="839" t="s">
        <v>4461</v>
      </c>
      <c r="D2375" s="801" t="s">
        <v>60</v>
      </c>
      <c r="E2375" s="802" t="s">
        <v>57</v>
      </c>
      <c r="F2375" s="806" t="s">
        <v>1119</v>
      </c>
      <c r="G2375" s="891" t="s">
        <v>1265</v>
      </c>
      <c r="H2375" s="836" t="s">
        <v>4462</v>
      </c>
      <c r="I2375" s="885"/>
      <c r="J2375" s="815"/>
      <c r="K2375" s="815"/>
      <c r="L2375" s="815"/>
      <c r="M2375" s="815"/>
      <c r="N2375" s="1"/>
      <c r="O2375" s="12"/>
    </row>
    <row r="2376" spans="1:17" ht="23.25" customHeight="1" x14ac:dyDescent="0.2">
      <c r="A2376" s="1576" t="s">
        <v>4463</v>
      </c>
      <c r="B2376" s="1427" t="s">
        <v>4464</v>
      </c>
      <c r="C2376" s="1427" t="s">
        <v>4465</v>
      </c>
      <c r="D2376" s="1400" t="s">
        <v>46</v>
      </c>
      <c r="E2376" s="1408" t="s">
        <v>57</v>
      </c>
      <c r="F2376" s="806" t="s">
        <v>1160</v>
      </c>
      <c r="G2376" s="891" t="s">
        <v>1118</v>
      </c>
      <c r="H2376" s="836" t="s">
        <v>2647</v>
      </c>
      <c r="I2376" s="885"/>
      <c r="J2376" s="815">
        <v>250</v>
      </c>
      <c r="K2376" s="79"/>
      <c r="L2376" s="79"/>
      <c r="M2376" s="79"/>
      <c r="N2376" s="1" t="s">
        <v>3444</v>
      </c>
      <c r="O2376" s="12"/>
    </row>
    <row r="2377" spans="1:17" ht="27.75" customHeight="1" x14ac:dyDescent="0.2">
      <c r="A2377" s="1262"/>
      <c r="B2377" s="1427"/>
      <c r="C2377" s="1427"/>
      <c r="D2377" s="1400"/>
      <c r="E2377" s="1408"/>
      <c r="F2377" s="806" t="s">
        <v>1143</v>
      </c>
      <c r="G2377" s="891" t="s">
        <v>1111</v>
      </c>
      <c r="H2377" s="836" t="s">
        <v>1734</v>
      </c>
      <c r="I2377" s="885"/>
      <c r="J2377" s="815"/>
      <c r="K2377" s="79"/>
      <c r="L2377" s="79"/>
      <c r="M2377" s="79"/>
      <c r="N2377" s="1"/>
      <c r="O2377" s="12"/>
    </row>
    <row r="2378" spans="1:17" ht="27.75" customHeight="1" x14ac:dyDescent="0.2">
      <c r="A2378" s="1262"/>
      <c r="B2378" s="806" t="s">
        <v>4466</v>
      </c>
      <c r="C2378" s="839" t="s">
        <v>4467</v>
      </c>
      <c r="D2378" s="801" t="s">
        <v>46</v>
      </c>
      <c r="E2378" s="802" t="s">
        <v>57</v>
      </c>
      <c r="F2378" s="806" t="s">
        <v>1233</v>
      </c>
      <c r="G2378" s="891" t="s">
        <v>1111</v>
      </c>
      <c r="H2378" s="836" t="s">
        <v>3443</v>
      </c>
      <c r="I2378" s="885"/>
      <c r="J2378" s="815">
        <v>2950</v>
      </c>
      <c r="K2378" s="79"/>
      <c r="L2378" s="79"/>
      <c r="M2378" s="79"/>
      <c r="N2378" s="1" t="s">
        <v>3444</v>
      </c>
      <c r="O2378" s="12"/>
    </row>
    <row r="2379" spans="1:17" ht="73.5" customHeight="1" x14ac:dyDescent="0.2">
      <c r="A2379" s="1262"/>
      <c r="B2379" s="806" t="s">
        <v>4468</v>
      </c>
      <c r="C2379" s="839" t="s">
        <v>4469</v>
      </c>
      <c r="D2379" s="801" t="s">
        <v>46</v>
      </c>
      <c r="E2379" s="802" t="s">
        <v>57</v>
      </c>
      <c r="F2379" s="806" t="s">
        <v>1233</v>
      </c>
      <c r="G2379" s="885" t="s">
        <v>1111</v>
      </c>
      <c r="H2379" s="839" t="s">
        <v>1546</v>
      </c>
      <c r="I2379" s="802">
        <v>2018</v>
      </c>
      <c r="J2379" s="815">
        <v>2950</v>
      </c>
      <c r="K2379" s="79"/>
      <c r="L2379" s="79"/>
      <c r="M2379" s="79"/>
      <c r="N2379" s="1" t="s">
        <v>3444</v>
      </c>
      <c r="O2379" s="806" t="s">
        <v>1233</v>
      </c>
      <c r="P2379" s="215" t="s">
        <v>1111</v>
      </c>
      <c r="Q2379" s="836" t="s">
        <v>4470</v>
      </c>
    </row>
    <row r="2380" spans="1:17" ht="73.5" customHeight="1" x14ac:dyDescent="0.2">
      <c r="A2380" s="1577"/>
      <c r="B2380" s="787" t="s">
        <v>4471</v>
      </c>
      <c r="C2380" s="978" t="s">
        <v>4472</v>
      </c>
      <c r="D2380" s="786" t="s">
        <v>46</v>
      </c>
      <c r="E2380" s="884" t="s">
        <v>57</v>
      </c>
      <c r="F2380" s="806" t="s">
        <v>1233</v>
      </c>
      <c r="G2380" s="885" t="s">
        <v>1111</v>
      </c>
      <c r="H2380" s="839" t="s">
        <v>1546</v>
      </c>
      <c r="I2380" s="802"/>
      <c r="J2380" s="815"/>
      <c r="K2380" s="79"/>
      <c r="L2380" s="79"/>
      <c r="M2380" s="79"/>
      <c r="N2380" s="1"/>
      <c r="O2380" s="830"/>
      <c r="P2380" s="228"/>
      <c r="Q2380" s="229"/>
    </row>
    <row r="2381" spans="1:17" ht="25.5" customHeight="1" x14ac:dyDescent="0.2">
      <c r="A2381" s="1576" t="s">
        <v>285</v>
      </c>
      <c r="B2381" s="1427" t="s">
        <v>4473</v>
      </c>
      <c r="C2381" s="1427" t="s">
        <v>4474</v>
      </c>
      <c r="D2381" s="1400" t="s">
        <v>7</v>
      </c>
      <c r="E2381" s="1408" t="s">
        <v>57</v>
      </c>
      <c r="F2381" s="806" t="s">
        <v>1160</v>
      </c>
      <c r="G2381" s="891" t="s">
        <v>1118</v>
      </c>
      <c r="H2381" s="836" t="s">
        <v>1338</v>
      </c>
      <c r="I2381" s="885"/>
      <c r="J2381" s="815">
        <v>1450</v>
      </c>
      <c r="K2381" s="79"/>
      <c r="L2381" s="79"/>
      <c r="M2381" s="79"/>
      <c r="N2381" s="1" t="s">
        <v>3444</v>
      </c>
      <c r="O2381" s="12"/>
    </row>
    <row r="2382" spans="1:17" ht="25.5" customHeight="1" x14ac:dyDescent="0.2">
      <c r="A2382" s="1262"/>
      <c r="B2382" s="1427"/>
      <c r="C2382" s="1427"/>
      <c r="D2382" s="1400"/>
      <c r="E2382" s="1408"/>
      <c r="F2382" s="806" t="s">
        <v>1143</v>
      </c>
      <c r="G2382" s="891" t="s">
        <v>1111</v>
      </c>
      <c r="H2382" s="836" t="s">
        <v>4140</v>
      </c>
      <c r="I2382" s="885"/>
      <c r="J2382" s="815"/>
      <c r="K2382" s="79"/>
      <c r="L2382" s="79"/>
      <c r="M2382" s="79"/>
      <c r="N2382" s="1"/>
      <c r="O2382" s="12"/>
    </row>
    <row r="2383" spans="1:17" ht="38.25" customHeight="1" x14ac:dyDescent="0.2">
      <c r="A2383" s="1262"/>
      <c r="B2383" s="805" t="s">
        <v>342</v>
      </c>
      <c r="C2383" s="839" t="s">
        <v>425</v>
      </c>
      <c r="D2383" s="801" t="s">
        <v>46</v>
      </c>
      <c r="E2383" s="802" t="s">
        <v>57</v>
      </c>
      <c r="F2383" s="806" t="s">
        <v>1233</v>
      </c>
      <c r="G2383" s="885" t="s">
        <v>1111</v>
      </c>
      <c r="H2383" s="839" t="s">
        <v>1546</v>
      </c>
      <c r="I2383" s="802">
        <v>2018</v>
      </c>
      <c r="J2383" s="155"/>
      <c r="K2383" s="79"/>
      <c r="L2383" s="79"/>
      <c r="M2383" s="79"/>
      <c r="N2383" s="1"/>
      <c r="O2383" s="806" t="s">
        <v>1233</v>
      </c>
      <c r="P2383" s="215" t="s">
        <v>1111</v>
      </c>
      <c r="Q2383" s="836" t="s">
        <v>1546</v>
      </c>
    </row>
    <row r="2384" spans="1:17" ht="38.25" customHeight="1" x14ac:dyDescent="0.2">
      <c r="A2384" s="1262"/>
      <c r="B2384" s="805" t="s">
        <v>343</v>
      </c>
      <c r="C2384" s="53" t="s">
        <v>426</v>
      </c>
      <c r="D2384" s="801" t="s">
        <v>46</v>
      </c>
      <c r="E2384" s="802" t="s">
        <v>57</v>
      </c>
      <c r="F2384" s="806" t="s">
        <v>1233</v>
      </c>
      <c r="G2384" s="885" t="s">
        <v>1111</v>
      </c>
      <c r="H2384" s="839" t="s">
        <v>1546</v>
      </c>
      <c r="I2384" s="802">
        <v>2018</v>
      </c>
      <c r="J2384" s="155"/>
      <c r="K2384" s="79"/>
      <c r="L2384" s="79"/>
      <c r="M2384" s="79"/>
      <c r="N2384" s="1"/>
      <c r="O2384" s="806" t="s">
        <v>1233</v>
      </c>
      <c r="P2384" s="215" t="s">
        <v>1111</v>
      </c>
      <c r="Q2384" s="836" t="s">
        <v>1546</v>
      </c>
    </row>
    <row r="2385" spans="1:18" ht="38.25" customHeight="1" x14ac:dyDescent="0.2">
      <c r="A2385" s="1262"/>
      <c r="B2385" s="786" t="s">
        <v>423</v>
      </c>
      <c r="C2385" s="5" t="s">
        <v>4475</v>
      </c>
      <c r="D2385" s="786" t="s">
        <v>46</v>
      </c>
      <c r="E2385" s="786" t="s">
        <v>57</v>
      </c>
      <c r="F2385" s="806" t="s">
        <v>1233</v>
      </c>
      <c r="G2385" s="885" t="s">
        <v>1111</v>
      </c>
      <c r="H2385" s="839" t="s">
        <v>1546</v>
      </c>
      <c r="I2385" s="802"/>
      <c r="J2385" s="155"/>
      <c r="K2385" s="79"/>
      <c r="L2385" s="79"/>
      <c r="M2385" s="79"/>
      <c r="N2385" s="1"/>
      <c r="O2385" s="830"/>
      <c r="P2385" s="228"/>
      <c r="Q2385" s="229"/>
    </row>
    <row r="2386" spans="1:18" ht="51" customHeight="1" x14ac:dyDescent="0.2">
      <c r="A2386" s="1262"/>
      <c r="B2386" s="805" t="s">
        <v>424</v>
      </c>
      <c r="C2386" s="9" t="s">
        <v>4476</v>
      </c>
      <c r="D2386" s="801" t="s">
        <v>46</v>
      </c>
      <c r="E2386" s="802" t="s">
        <v>57</v>
      </c>
      <c r="F2386" s="806" t="s">
        <v>1233</v>
      </c>
      <c r="G2386" s="885" t="s">
        <v>1111</v>
      </c>
      <c r="H2386" s="836" t="s">
        <v>3728</v>
      </c>
      <c r="I2386" s="802">
        <v>2018</v>
      </c>
      <c r="J2386" s="155"/>
      <c r="K2386" s="79"/>
      <c r="L2386" s="79"/>
      <c r="M2386" s="79"/>
      <c r="N2386" s="1"/>
      <c r="O2386" s="12"/>
    </row>
    <row r="2387" spans="1:18" ht="51" customHeight="1" x14ac:dyDescent="0.2">
      <c r="A2387" s="1262"/>
      <c r="B2387" s="805" t="s">
        <v>4477</v>
      </c>
      <c r="C2387" s="9" t="s">
        <v>4478</v>
      </c>
      <c r="D2387" s="801" t="s">
        <v>46</v>
      </c>
      <c r="E2387" s="802" t="s">
        <v>57</v>
      </c>
      <c r="F2387" s="806" t="s">
        <v>1233</v>
      </c>
      <c r="G2387" s="885" t="s">
        <v>1111</v>
      </c>
      <c r="H2387" s="836" t="s">
        <v>4479</v>
      </c>
      <c r="I2387" s="802">
        <v>2018</v>
      </c>
      <c r="J2387" s="155"/>
      <c r="K2387" s="79"/>
      <c r="L2387" s="79"/>
      <c r="M2387" s="79"/>
      <c r="N2387" s="1"/>
      <c r="O2387" s="12"/>
    </row>
    <row r="2388" spans="1:18" ht="51" customHeight="1" x14ac:dyDescent="0.2">
      <c r="A2388" s="1262"/>
      <c r="B2388" s="805" t="s">
        <v>427</v>
      </c>
      <c r="C2388" s="839" t="s">
        <v>470</v>
      </c>
      <c r="D2388" s="801" t="s">
        <v>46</v>
      </c>
      <c r="E2388" s="802" t="s">
        <v>57</v>
      </c>
      <c r="F2388" s="806" t="s">
        <v>1233</v>
      </c>
      <c r="G2388" s="885" t="s">
        <v>1111</v>
      </c>
      <c r="H2388" s="836" t="s">
        <v>3728</v>
      </c>
      <c r="I2388" s="802">
        <v>2018</v>
      </c>
      <c r="J2388" s="155"/>
      <c r="K2388" s="79"/>
      <c r="L2388" s="79"/>
      <c r="M2388" s="79"/>
      <c r="N2388" s="1"/>
      <c r="O2388" s="12"/>
    </row>
    <row r="2389" spans="1:18" ht="51" customHeight="1" x14ac:dyDescent="0.2">
      <c r="A2389" s="1262"/>
      <c r="B2389" s="224" t="s">
        <v>4480</v>
      </c>
      <c r="C2389" s="978" t="s">
        <v>4481</v>
      </c>
      <c r="D2389" s="786" t="s">
        <v>46</v>
      </c>
      <c r="E2389" s="884" t="s">
        <v>57</v>
      </c>
      <c r="F2389" s="806" t="s">
        <v>1233</v>
      </c>
      <c r="G2389" s="885" t="s">
        <v>1111</v>
      </c>
      <c r="H2389" s="836" t="s">
        <v>4479</v>
      </c>
      <c r="I2389" s="802"/>
      <c r="J2389" s="155"/>
      <c r="K2389" s="79"/>
      <c r="L2389" s="79"/>
      <c r="M2389" s="79"/>
      <c r="N2389" s="1"/>
      <c r="O2389" s="12"/>
    </row>
    <row r="2390" spans="1:18" ht="51" customHeight="1" x14ac:dyDescent="0.2">
      <c r="A2390" s="1577"/>
      <c r="B2390" s="224" t="s">
        <v>488</v>
      </c>
      <c r="C2390" s="978" t="s">
        <v>489</v>
      </c>
      <c r="D2390" s="786" t="s">
        <v>46</v>
      </c>
      <c r="E2390" s="884" t="s">
        <v>57</v>
      </c>
      <c r="F2390" s="806" t="s">
        <v>1233</v>
      </c>
      <c r="G2390" s="885" t="s">
        <v>1111</v>
      </c>
      <c r="H2390" s="836" t="s">
        <v>4165</v>
      </c>
      <c r="I2390" s="802"/>
      <c r="J2390" s="155"/>
      <c r="K2390" s="79"/>
      <c r="L2390" s="79"/>
      <c r="M2390" s="79"/>
      <c r="N2390" s="1"/>
      <c r="O2390" s="12"/>
    </row>
    <row r="2391" spans="1:18" ht="39.75" customHeight="1" x14ac:dyDescent="0.2">
      <c r="A2391" s="1427" t="s">
        <v>4482</v>
      </c>
      <c r="B2391" s="806" t="s">
        <v>4483</v>
      </c>
      <c r="C2391" s="839" t="s">
        <v>4484</v>
      </c>
      <c r="D2391" s="801" t="s">
        <v>60</v>
      </c>
      <c r="E2391" s="802" t="s">
        <v>57</v>
      </c>
      <c r="F2391" s="806" t="s">
        <v>1119</v>
      </c>
      <c r="G2391" s="891" t="s">
        <v>1265</v>
      </c>
      <c r="H2391" s="836" t="s">
        <v>4485</v>
      </c>
      <c r="I2391" s="885"/>
      <c r="J2391" s="155"/>
      <c r="K2391" s="79"/>
      <c r="L2391" s="79"/>
      <c r="M2391" s="79"/>
      <c r="N2391" s="1"/>
      <c r="O2391" s="12"/>
    </row>
    <row r="2392" spans="1:18" ht="27.75" customHeight="1" x14ac:dyDescent="0.2">
      <c r="A2392" s="1427"/>
      <c r="B2392" s="1427" t="s">
        <v>4486</v>
      </c>
      <c r="C2392" s="1427" t="s">
        <v>4487</v>
      </c>
      <c r="D2392" s="1400" t="s">
        <v>46</v>
      </c>
      <c r="E2392" s="1408" t="s">
        <v>57</v>
      </c>
      <c r="F2392" s="806" t="s">
        <v>1160</v>
      </c>
      <c r="G2392" s="891" t="s">
        <v>1118</v>
      </c>
      <c r="H2392" s="836" t="s">
        <v>2647</v>
      </c>
      <c r="I2392" s="885"/>
      <c r="J2392" s="815">
        <v>150</v>
      </c>
      <c r="K2392" s="79"/>
      <c r="L2392" s="79"/>
      <c r="M2392" s="79"/>
      <c r="N2392" s="1"/>
      <c r="O2392" s="12"/>
    </row>
    <row r="2393" spans="1:18" ht="27.75" customHeight="1" x14ac:dyDescent="0.2">
      <c r="A2393" s="1427"/>
      <c r="B2393" s="1427"/>
      <c r="C2393" s="1427"/>
      <c r="D2393" s="1400"/>
      <c r="E2393" s="1408"/>
      <c r="F2393" s="806" t="s">
        <v>1143</v>
      </c>
      <c r="G2393" s="891" t="s">
        <v>1111</v>
      </c>
      <c r="H2393" s="836" t="s">
        <v>1734</v>
      </c>
      <c r="I2393" s="885"/>
      <c r="J2393" s="815"/>
      <c r="K2393" s="79"/>
      <c r="L2393" s="79"/>
      <c r="M2393" s="79"/>
      <c r="N2393" s="1"/>
      <c r="O2393" s="12"/>
    </row>
    <row r="2394" spans="1:18" ht="24" customHeight="1" x14ac:dyDescent="0.2">
      <c r="A2394" s="1427"/>
      <c r="B2394" s="1427" t="s">
        <v>4488</v>
      </c>
      <c r="C2394" s="1427" t="s">
        <v>4489</v>
      </c>
      <c r="D2394" s="1400" t="s">
        <v>46</v>
      </c>
      <c r="E2394" s="1408" t="s">
        <v>57</v>
      </c>
      <c r="F2394" s="806" t="s">
        <v>1160</v>
      </c>
      <c r="G2394" s="891" t="s">
        <v>1118</v>
      </c>
      <c r="H2394" s="836" t="s">
        <v>4490</v>
      </c>
      <c r="I2394" s="885"/>
      <c r="J2394" s="815">
        <v>830.6</v>
      </c>
      <c r="K2394" s="79"/>
      <c r="L2394" s="79"/>
      <c r="M2394" s="79"/>
      <c r="N2394" s="1" t="s">
        <v>3444</v>
      </c>
      <c r="O2394" s="12"/>
    </row>
    <row r="2395" spans="1:18" ht="46.5" customHeight="1" x14ac:dyDescent="0.2">
      <c r="A2395" s="1427"/>
      <c r="B2395" s="1427"/>
      <c r="C2395" s="1427"/>
      <c r="D2395" s="1400"/>
      <c r="E2395" s="1408"/>
      <c r="F2395" s="806" t="s">
        <v>1143</v>
      </c>
      <c r="G2395" s="891" t="s">
        <v>1111</v>
      </c>
      <c r="H2395" s="836" t="s">
        <v>3471</v>
      </c>
      <c r="I2395" s="885"/>
      <c r="J2395" s="815"/>
      <c r="K2395" s="79"/>
      <c r="L2395" s="79"/>
      <c r="M2395" s="79"/>
      <c r="N2395" s="1"/>
      <c r="O2395" s="12"/>
    </row>
    <row r="2396" spans="1:18" ht="46.5" customHeight="1" x14ac:dyDescent="0.2">
      <c r="A2396" s="1427"/>
      <c r="B2396" s="805" t="s">
        <v>4491</v>
      </c>
      <c r="C2396" s="53" t="s">
        <v>4492</v>
      </c>
      <c r="D2396" s="801" t="s">
        <v>60</v>
      </c>
      <c r="E2396" s="802" t="s">
        <v>57</v>
      </c>
      <c r="F2396" s="806" t="s">
        <v>3522</v>
      </c>
      <c r="G2396" s="891" t="s">
        <v>1111</v>
      </c>
      <c r="H2396" s="806" t="s">
        <v>2053</v>
      </c>
      <c r="I2396" s="802"/>
      <c r="J2396" s="815"/>
      <c r="K2396" s="79"/>
      <c r="L2396" s="79"/>
      <c r="M2396" s="79"/>
      <c r="N2396" s="1"/>
      <c r="O2396" s="12"/>
    </row>
    <row r="2397" spans="1:18" ht="51" customHeight="1" x14ac:dyDescent="0.2">
      <c r="A2397" s="806" t="s">
        <v>4493</v>
      </c>
      <c r="B2397" s="806" t="s">
        <v>4494</v>
      </c>
      <c r="C2397" s="180" t="s">
        <v>4495</v>
      </c>
      <c r="D2397" s="801" t="s">
        <v>46</v>
      </c>
      <c r="E2397" s="802" t="s">
        <v>57</v>
      </c>
      <c r="F2397" s="806" t="s">
        <v>1160</v>
      </c>
      <c r="G2397" s="891" t="s">
        <v>1510</v>
      </c>
      <c r="H2397" s="836" t="s">
        <v>2647</v>
      </c>
      <c r="I2397" s="885"/>
      <c r="J2397" s="815"/>
      <c r="K2397" s="79"/>
      <c r="L2397" s="79"/>
      <c r="M2397" s="79"/>
      <c r="N2397" s="1"/>
      <c r="O2397" s="3"/>
      <c r="P2397" s="3"/>
      <c r="Q2397" s="3"/>
      <c r="R2397" s="3"/>
    </row>
    <row r="2398" spans="1:18" ht="50.25" customHeight="1" x14ac:dyDescent="0.2">
      <c r="A2398" s="1668" t="s">
        <v>4496</v>
      </c>
      <c r="B2398" s="805" t="s">
        <v>4497</v>
      </c>
      <c r="C2398" s="53" t="s">
        <v>4498</v>
      </c>
      <c r="D2398" s="801" t="s">
        <v>26</v>
      </c>
      <c r="E2398" s="802" t="s">
        <v>57</v>
      </c>
      <c r="F2398" s="806" t="s">
        <v>1233</v>
      </c>
      <c r="G2398" s="891" t="s">
        <v>1111</v>
      </c>
      <c r="H2398" s="836" t="s">
        <v>1546</v>
      </c>
      <c r="I2398" s="885"/>
      <c r="J2398" s="815"/>
      <c r="K2398" s="79"/>
      <c r="L2398" s="79"/>
      <c r="M2398" s="79"/>
      <c r="N2398" s="1"/>
      <c r="O2398" s="3"/>
      <c r="P2398" s="3"/>
      <c r="Q2398" s="3"/>
      <c r="R2398" s="3"/>
    </row>
    <row r="2399" spans="1:18" ht="50.25" customHeight="1" x14ac:dyDescent="0.2">
      <c r="A2399" s="1669"/>
      <c r="B2399" s="805" t="s">
        <v>4499</v>
      </c>
      <c r="C2399" s="53" t="s">
        <v>451</v>
      </c>
      <c r="D2399" s="801" t="s">
        <v>46</v>
      </c>
      <c r="E2399" s="802" t="s">
        <v>57</v>
      </c>
      <c r="F2399" s="806" t="s">
        <v>1233</v>
      </c>
      <c r="G2399" s="891" t="s">
        <v>1111</v>
      </c>
      <c r="H2399" s="836" t="s">
        <v>1546</v>
      </c>
      <c r="I2399" s="885"/>
      <c r="J2399" s="815"/>
      <c r="K2399" s="79"/>
      <c r="L2399" s="79"/>
      <c r="M2399" s="79"/>
      <c r="N2399" s="1"/>
      <c r="O2399" s="3"/>
      <c r="P2399" s="3"/>
      <c r="Q2399" s="3"/>
      <c r="R2399" s="3"/>
    </row>
    <row r="2400" spans="1:18" ht="50.25" customHeight="1" x14ac:dyDescent="0.2">
      <c r="A2400" s="1670"/>
      <c r="B2400" s="224" t="s">
        <v>4500</v>
      </c>
      <c r="C2400" s="2" t="s">
        <v>4501</v>
      </c>
      <c r="D2400" s="786" t="s">
        <v>46</v>
      </c>
      <c r="E2400" s="884" t="s">
        <v>57</v>
      </c>
      <c r="F2400" s="806" t="s">
        <v>1233</v>
      </c>
      <c r="G2400" s="885" t="s">
        <v>1111</v>
      </c>
      <c r="H2400" s="836" t="s">
        <v>1546</v>
      </c>
      <c r="I2400" s="885"/>
      <c r="J2400" s="815"/>
      <c r="K2400" s="79"/>
      <c r="L2400" s="79"/>
      <c r="M2400" s="79"/>
      <c r="N2400" s="1"/>
      <c r="O2400" s="3"/>
      <c r="P2400" s="3"/>
      <c r="Q2400" s="3"/>
      <c r="R2400" s="3"/>
    </row>
    <row r="2401" spans="1:18" ht="57.75" customHeight="1" x14ac:dyDescent="0.2">
      <c r="A2401" s="1668" t="s">
        <v>348</v>
      </c>
      <c r="B2401" s="805" t="s">
        <v>4502</v>
      </c>
      <c r="C2401" s="53" t="s">
        <v>4503</v>
      </c>
      <c r="D2401" s="801" t="s">
        <v>46</v>
      </c>
      <c r="E2401" s="802" t="s">
        <v>57</v>
      </c>
      <c r="F2401" s="806" t="s">
        <v>1233</v>
      </c>
      <c r="G2401" s="891" t="s">
        <v>1111</v>
      </c>
      <c r="H2401" s="836" t="s">
        <v>1546</v>
      </c>
      <c r="I2401" s="885"/>
      <c r="J2401" s="815"/>
      <c r="K2401" s="79"/>
      <c r="L2401" s="79"/>
      <c r="M2401" s="79"/>
      <c r="N2401" s="1"/>
      <c r="O2401" s="3"/>
      <c r="P2401" s="3"/>
      <c r="Q2401" s="3"/>
      <c r="R2401" s="3"/>
    </row>
    <row r="2402" spans="1:18" ht="50.25" customHeight="1" x14ac:dyDescent="0.2">
      <c r="A2402" s="1669"/>
      <c r="B2402" s="805" t="s">
        <v>4504</v>
      </c>
      <c r="C2402" s="53" t="s">
        <v>4505</v>
      </c>
      <c r="D2402" s="801" t="s">
        <v>46</v>
      </c>
      <c r="E2402" s="802" t="s">
        <v>57</v>
      </c>
      <c r="F2402" s="806" t="s">
        <v>1233</v>
      </c>
      <c r="G2402" s="891" t="s">
        <v>1111</v>
      </c>
      <c r="H2402" s="836" t="s">
        <v>1546</v>
      </c>
      <c r="I2402" s="885"/>
      <c r="J2402" s="815"/>
      <c r="K2402" s="79"/>
      <c r="L2402" s="79"/>
      <c r="M2402" s="79"/>
      <c r="N2402" s="1"/>
      <c r="O2402" s="3"/>
      <c r="P2402" s="3"/>
      <c r="Q2402" s="3"/>
      <c r="R2402" s="3"/>
    </row>
    <row r="2403" spans="1:18" ht="50.25" customHeight="1" x14ac:dyDescent="0.2">
      <c r="A2403" s="1669"/>
      <c r="B2403" s="786" t="s">
        <v>4506</v>
      </c>
      <c r="C2403" s="978" t="s">
        <v>4134</v>
      </c>
      <c r="D2403" s="786" t="s">
        <v>46</v>
      </c>
      <c r="E2403" s="786" t="s">
        <v>57</v>
      </c>
      <c r="F2403" s="806" t="s">
        <v>1233</v>
      </c>
      <c r="G2403" s="891" t="s">
        <v>1111</v>
      </c>
      <c r="H2403" s="836" t="s">
        <v>1546</v>
      </c>
      <c r="I2403" s="885"/>
      <c r="J2403" s="815"/>
      <c r="K2403" s="79"/>
      <c r="L2403" s="79"/>
      <c r="M2403" s="79"/>
      <c r="N2403" s="1"/>
      <c r="O2403" s="3"/>
      <c r="P2403" s="3"/>
      <c r="Q2403" s="3"/>
      <c r="R2403" s="3"/>
    </row>
    <row r="2404" spans="1:18" ht="50.25" customHeight="1" x14ac:dyDescent="0.2">
      <c r="A2404" s="1669"/>
      <c r="B2404" s="805" t="s">
        <v>4507</v>
      </c>
      <c r="C2404" s="53" t="s">
        <v>4508</v>
      </c>
      <c r="D2404" s="801" t="s">
        <v>46</v>
      </c>
      <c r="E2404" s="802" t="s">
        <v>57</v>
      </c>
      <c r="F2404" s="806" t="s">
        <v>1233</v>
      </c>
      <c r="G2404" s="885" t="s">
        <v>1111</v>
      </c>
      <c r="H2404" s="836" t="s">
        <v>1546</v>
      </c>
      <c r="I2404" s="248">
        <v>2018</v>
      </c>
      <c r="J2404" s="815"/>
      <c r="K2404" s="79"/>
      <c r="L2404" s="79"/>
      <c r="M2404" s="79"/>
      <c r="N2404" s="1"/>
      <c r="O2404" s="3"/>
      <c r="P2404" s="3"/>
      <c r="Q2404" s="3"/>
      <c r="R2404" s="3"/>
    </row>
    <row r="2405" spans="1:18" ht="50.25" customHeight="1" x14ac:dyDescent="0.2">
      <c r="A2405" s="1670"/>
      <c r="B2405" s="224" t="s">
        <v>4509</v>
      </c>
      <c r="C2405" s="978" t="s">
        <v>4510</v>
      </c>
      <c r="D2405" s="786" t="s">
        <v>46</v>
      </c>
      <c r="E2405" s="884" t="s">
        <v>57</v>
      </c>
      <c r="F2405" s="806" t="s">
        <v>1233</v>
      </c>
      <c r="G2405" s="885" t="s">
        <v>1111</v>
      </c>
      <c r="H2405" s="836" t="s">
        <v>1546</v>
      </c>
      <c r="I2405" s="248"/>
      <c r="J2405" s="815"/>
      <c r="K2405" s="79"/>
      <c r="L2405" s="79"/>
      <c r="M2405" s="79"/>
      <c r="N2405" s="1"/>
      <c r="O2405" s="3"/>
      <c r="P2405" s="3"/>
      <c r="Q2405" s="3"/>
      <c r="R2405" s="3"/>
    </row>
    <row r="2406" spans="1:18" ht="57" customHeight="1" x14ac:dyDescent="0.2">
      <c r="A2406" s="1426" t="s">
        <v>359</v>
      </c>
      <c r="B2406" s="805" t="s">
        <v>4511</v>
      </c>
      <c r="C2406" s="53" t="s">
        <v>4512</v>
      </c>
      <c r="D2406" s="801" t="s">
        <v>26</v>
      </c>
      <c r="E2406" s="802" t="s">
        <v>57</v>
      </c>
      <c r="F2406" s="806" t="s">
        <v>1233</v>
      </c>
      <c r="G2406" s="885" t="s">
        <v>1111</v>
      </c>
      <c r="H2406" s="839" t="s">
        <v>1506</v>
      </c>
      <c r="I2406" s="248">
        <v>2018</v>
      </c>
      <c r="J2406" s="815"/>
      <c r="K2406" s="79"/>
      <c r="L2406" s="79"/>
      <c r="M2406" s="79"/>
      <c r="N2406" s="1"/>
      <c r="O2406" s="806" t="s">
        <v>1233</v>
      </c>
      <c r="P2406" s="891" t="s">
        <v>1111</v>
      </c>
      <c r="Q2406" s="836" t="s">
        <v>1546</v>
      </c>
      <c r="R2406" s="3"/>
    </row>
    <row r="2407" spans="1:18" ht="50.25" customHeight="1" x14ac:dyDescent="0.2">
      <c r="A2407" s="1426"/>
      <c r="B2407" s="805" t="s">
        <v>4513</v>
      </c>
      <c r="C2407" s="53" t="s">
        <v>4514</v>
      </c>
      <c r="D2407" s="801" t="s">
        <v>46</v>
      </c>
      <c r="E2407" s="802" t="s">
        <v>57</v>
      </c>
      <c r="F2407" s="806" t="s">
        <v>1233</v>
      </c>
      <c r="G2407" s="891" t="s">
        <v>1111</v>
      </c>
      <c r="H2407" s="836" t="s">
        <v>2647</v>
      </c>
      <c r="I2407" s="248"/>
      <c r="J2407" s="815"/>
      <c r="K2407" s="79"/>
      <c r="L2407" s="79"/>
      <c r="M2407" s="79"/>
      <c r="N2407" s="1"/>
      <c r="O2407" s="3"/>
      <c r="P2407" s="3"/>
      <c r="Q2407" s="3"/>
      <c r="R2407" s="3"/>
    </row>
    <row r="2408" spans="1:18" ht="63.75" customHeight="1" x14ac:dyDescent="0.2">
      <c r="A2408" s="1426"/>
      <c r="B2408" s="805" t="s">
        <v>4515</v>
      </c>
      <c r="C2408" s="53" t="s">
        <v>4516</v>
      </c>
      <c r="D2408" s="801" t="s">
        <v>28</v>
      </c>
      <c r="E2408" s="802" t="s">
        <v>57</v>
      </c>
      <c r="F2408" s="806" t="s">
        <v>3503</v>
      </c>
      <c r="G2408" s="885" t="s">
        <v>1257</v>
      </c>
      <c r="H2408" s="836" t="s">
        <v>4517</v>
      </c>
      <c r="I2408" s="248">
        <v>2018</v>
      </c>
      <c r="J2408" s="815"/>
      <c r="K2408" s="79"/>
      <c r="L2408" s="79"/>
      <c r="M2408" s="79"/>
      <c r="N2408" s="1"/>
      <c r="O2408" s="3"/>
      <c r="P2408" s="3"/>
      <c r="Q2408" s="3"/>
      <c r="R2408" s="3"/>
    </row>
    <row r="2409" spans="1:18" ht="63.75" customHeight="1" x14ac:dyDescent="0.2">
      <c r="A2409" s="1426"/>
      <c r="B2409" s="805" t="s">
        <v>4518</v>
      </c>
      <c r="C2409" s="839" t="s">
        <v>4519</v>
      </c>
      <c r="D2409" s="801" t="s">
        <v>46</v>
      </c>
      <c r="E2409" s="802" t="s">
        <v>57</v>
      </c>
      <c r="F2409" s="806" t="s">
        <v>1233</v>
      </c>
      <c r="G2409" s="885" t="s">
        <v>1111</v>
      </c>
      <c r="H2409" s="839" t="s">
        <v>4520</v>
      </c>
      <c r="I2409" s="248">
        <v>2018</v>
      </c>
      <c r="J2409" s="256"/>
      <c r="K2409" s="256"/>
      <c r="L2409" s="256"/>
      <c r="M2409" s="256"/>
      <c r="N2409" s="1"/>
      <c r="O2409" s="12"/>
    </row>
    <row r="2410" spans="1:18" ht="11.25" customHeight="1" x14ac:dyDescent="0.2">
      <c r="A2410" s="257"/>
      <c r="B2410" s="257"/>
      <c r="C2410" s="13"/>
      <c r="D2410" s="13"/>
      <c r="E2410" s="258"/>
      <c r="F2410" s="259"/>
      <c r="G2410" s="13"/>
      <c r="H2410" s="260"/>
      <c r="I2410" s="69"/>
      <c r="J2410" s="261"/>
      <c r="K2410" s="261"/>
      <c r="L2410" s="261"/>
      <c r="M2410" s="261"/>
      <c r="N2410" s="1"/>
      <c r="O2410" s="12"/>
    </row>
    <row r="2411" spans="1:18" ht="11.25" customHeight="1" x14ac:dyDescent="0.2">
      <c r="A2411" s="257"/>
      <c r="B2411" s="257"/>
      <c r="C2411" s="13"/>
      <c r="D2411" s="13"/>
      <c r="E2411" s="258"/>
      <c r="F2411" s="259"/>
      <c r="G2411" s="13"/>
      <c r="H2411" s="260"/>
      <c r="I2411" s="69"/>
      <c r="J2411" s="261"/>
      <c r="K2411" s="261"/>
      <c r="L2411" s="261"/>
      <c r="M2411" s="261"/>
      <c r="N2411" s="1"/>
      <c r="O2411" s="12"/>
    </row>
    <row r="2412" spans="1:18" ht="11.25" customHeight="1" x14ac:dyDescent="0.2">
      <c r="A2412" s="257"/>
      <c r="B2412" s="257"/>
      <c r="C2412" s="13"/>
      <c r="D2412" s="13"/>
      <c r="E2412" s="258"/>
      <c r="F2412" s="259"/>
      <c r="G2412" s="13"/>
      <c r="H2412" s="260"/>
      <c r="I2412" s="69"/>
      <c r="J2412" s="261"/>
      <c r="K2412" s="261"/>
      <c r="L2412" s="261"/>
      <c r="M2412" s="261"/>
      <c r="N2412" s="1"/>
      <c r="O2412" s="12"/>
    </row>
    <row r="2413" spans="1:18" ht="11.25" customHeight="1" x14ac:dyDescent="0.2">
      <c r="A2413" s="257"/>
      <c r="B2413" s="257"/>
      <c r="C2413" s="13"/>
      <c r="D2413" s="13"/>
      <c r="E2413" s="258"/>
      <c r="F2413" s="259"/>
      <c r="G2413" s="13"/>
      <c r="H2413" s="260"/>
      <c r="I2413" s="69"/>
      <c r="J2413" s="261"/>
      <c r="K2413" s="261"/>
      <c r="L2413" s="261"/>
      <c r="M2413" s="261"/>
      <c r="N2413" s="1"/>
      <c r="O2413" s="12"/>
    </row>
    <row r="2414" spans="1:18" ht="15" customHeight="1" x14ac:dyDescent="0.2">
      <c r="A2414" s="1662" t="s">
        <v>177</v>
      </c>
      <c r="B2414" s="1662"/>
      <c r="C2414" s="1662"/>
      <c r="D2414" s="1662"/>
      <c r="E2414" s="1662"/>
      <c r="F2414" s="1662"/>
      <c r="G2414" s="1662"/>
      <c r="H2414" s="1662"/>
      <c r="I2414" s="1662"/>
      <c r="J2414" s="1662"/>
      <c r="K2414" s="1662"/>
      <c r="L2414" s="1662"/>
      <c r="M2414" s="1662"/>
      <c r="N2414" s="19"/>
      <c r="O2414" s="12"/>
    </row>
    <row r="2415" spans="1:18" ht="15" customHeight="1" x14ac:dyDescent="0.2">
      <c r="A2415" s="1543" t="s">
        <v>2</v>
      </c>
      <c r="B2415" s="1663" t="s">
        <v>65</v>
      </c>
      <c r="C2415" s="1664"/>
      <c r="D2415" s="1400" t="s">
        <v>66</v>
      </c>
      <c r="E2415" s="1400" t="s">
        <v>5</v>
      </c>
      <c r="F2415" s="1543" t="s">
        <v>1104</v>
      </c>
      <c r="G2415" s="1400" t="s">
        <v>1401</v>
      </c>
      <c r="H2415" s="1543" t="s">
        <v>1293</v>
      </c>
      <c r="I2415" s="262"/>
      <c r="J2415" s="1667" t="s">
        <v>4521</v>
      </c>
      <c r="K2415" s="1400"/>
      <c r="L2415" s="1400"/>
      <c r="M2415" s="1400" t="s">
        <v>1403</v>
      </c>
      <c r="N2415" s="1"/>
      <c r="O2415" s="12"/>
    </row>
    <row r="2416" spans="1:18" ht="11.25" customHeight="1" x14ac:dyDescent="0.2">
      <c r="A2416" s="1544"/>
      <c r="B2416" s="1665"/>
      <c r="C2416" s="1666"/>
      <c r="D2416" s="1400"/>
      <c r="E2416" s="1400"/>
      <c r="F2416" s="1544"/>
      <c r="G2416" s="1400"/>
      <c r="H2416" s="1544"/>
      <c r="I2416" s="263"/>
      <c r="J2416" s="892">
        <v>2017</v>
      </c>
      <c r="K2416" s="801">
        <v>2018</v>
      </c>
      <c r="L2416" s="801">
        <v>2019</v>
      </c>
      <c r="M2416" s="1400"/>
      <c r="N2416" s="1"/>
      <c r="O2416" s="12"/>
    </row>
    <row r="2417" spans="1:17" ht="11.25" customHeight="1" x14ac:dyDescent="0.2">
      <c r="A2417" s="802">
        <v>1</v>
      </c>
      <c r="B2417" s="1675">
        <v>2</v>
      </c>
      <c r="C2417" s="1676"/>
      <c r="D2417" s="801">
        <v>3</v>
      </c>
      <c r="E2417" s="802">
        <v>4</v>
      </c>
      <c r="F2417" s="806"/>
      <c r="G2417" s="53"/>
      <c r="H2417" s="264"/>
      <c r="I2417" s="894"/>
      <c r="J2417" s="892">
        <v>5</v>
      </c>
      <c r="K2417" s="801">
        <v>6</v>
      </c>
      <c r="L2417" s="803">
        <v>7</v>
      </c>
      <c r="M2417" s="801">
        <v>8</v>
      </c>
      <c r="N2417" s="1"/>
      <c r="O2417" s="12"/>
    </row>
    <row r="2418" spans="1:17" ht="15" customHeight="1" x14ac:dyDescent="0.2">
      <c r="A2418" s="1677" t="s">
        <v>178</v>
      </c>
      <c r="B2418" s="1678"/>
      <c r="C2418" s="1678"/>
      <c r="D2418" s="1678"/>
      <c r="E2418" s="1678"/>
      <c r="F2418" s="1678"/>
      <c r="G2418" s="1678"/>
      <c r="H2418" s="1678"/>
      <c r="I2418" s="1678"/>
      <c r="J2418" s="1678"/>
      <c r="K2418" s="1678"/>
      <c r="L2418" s="1678"/>
      <c r="M2418" s="1679"/>
      <c r="N2418" s="1"/>
      <c r="O2418" s="12"/>
    </row>
    <row r="2419" spans="1:17" ht="33" customHeight="1" x14ac:dyDescent="0.2">
      <c r="A2419" s="1541" t="s">
        <v>179</v>
      </c>
      <c r="B2419" s="1426" t="s">
        <v>286</v>
      </c>
      <c r="C2419" s="1427" t="s">
        <v>4522</v>
      </c>
      <c r="D2419" s="1400" t="s">
        <v>28</v>
      </c>
      <c r="E2419" s="1539" t="s">
        <v>67</v>
      </c>
      <c r="F2419" s="839" t="s">
        <v>1107</v>
      </c>
      <c r="G2419" s="801" t="s">
        <v>1108</v>
      </c>
      <c r="H2419" s="806" t="s">
        <v>1317</v>
      </c>
      <c r="I2419" s="265">
        <v>2018</v>
      </c>
      <c r="J2419" s="895"/>
      <c r="K2419" s="895"/>
      <c r="L2419" s="895"/>
      <c r="M2419" s="896"/>
      <c r="N2419" s="1"/>
      <c r="O2419" s="12"/>
    </row>
    <row r="2420" spans="1:17" ht="33" customHeight="1" x14ac:dyDescent="0.2">
      <c r="A2420" s="1547"/>
      <c r="B2420" s="1426"/>
      <c r="C2420" s="1427"/>
      <c r="D2420" s="1400"/>
      <c r="E2420" s="1554"/>
      <c r="F2420" s="266" t="s">
        <v>1109</v>
      </c>
      <c r="G2420" s="801" t="s">
        <v>1297</v>
      </c>
      <c r="H2420" s="806" t="s">
        <v>4523</v>
      </c>
      <c r="I2420" s="265"/>
      <c r="J2420" s="895"/>
      <c r="K2420" s="895"/>
      <c r="L2420" s="895"/>
      <c r="M2420" s="896"/>
      <c r="N2420" s="1"/>
      <c r="O2420" s="12"/>
    </row>
    <row r="2421" spans="1:17" ht="39.75" customHeight="1" x14ac:dyDescent="0.2">
      <c r="A2421" s="1547"/>
      <c r="B2421" s="1426"/>
      <c r="C2421" s="1427"/>
      <c r="D2421" s="1400"/>
      <c r="E2421" s="1540"/>
      <c r="F2421" s="806" t="s">
        <v>1110</v>
      </c>
      <c r="G2421" s="801" t="s">
        <v>1111</v>
      </c>
      <c r="H2421" s="806" t="s">
        <v>4524</v>
      </c>
      <c r="I2421" s="265"/>
      <c r="J2421" s="895"/>
      <c r="K2421" s="895"/>
      <c r="L2421" s="895"/>
      <c r="M2421" s="896"/>
      <c r="N2421" s="1"/>
      <c r="O2421" s="12"/>
    </row>
    <row r="2422" spans="1:17" ht="33" customHeight="1" x14ac:dyDescent="0.2">
      <c r="A2422" s="1547"/>
      <c r="B2422" s="1541" t="s">
        <v>287</v>
      </c>
      <c r="C2422" s="1541" t="s">
        <v>4525</v>
      </c>
      <c r="D2422" s="1543" t="s">
        <v>29</v>
      </c>
      <c r="E2422" s="1672" t="s">
        <v>67</v>
      </c>
      <c r="F2422" s="266" t="s">
        <v>1107</v>
      </c>
      <c r="G2422" s="267" t="s">
        <v>1113</v>
      </c>
      <c r="H2422" s="839" t="s">
        <v>4526</v>
      </c>
      <c r="I2422" s="894"/>
      <c r="J2422" s="268">
        <f>688.748-631.454+1333.679-57.293</f>
        <v>1333.6800000000003</v>
      </c>
      <c r="K2422" s="159">
        <f>811.777-338.839+57.293</f>
        <v>530.23099999999999</v>
      </c>
      <c r="L2422" s="157">
        <f>458.722-363.377</f>
        <v>95.34499999999997</v>
      </c>
      <c r="M2422" s="159"/>
      <c r="N2422" s="1" t="s">
        <v>4527</v>
      </c>
      <c r="O2422" s="12"/>
    </row>
    <row r="2423" spans="1:17" ht="70.5" customHeight="1" x14ac:dyDescent="0.2">
      <c r="A2423" s="1547"/>
      <c r="B2423" s="1547"/>
      <c r="C2423" s="1547"/>
      <c r="D2423" s="1548"/>
      <c r="E2423" s="1673"/>
      <c r="F2423" s="266" t="s">
        <v>1109</v>
      </c>
      <c r="G2423" s="267" t="s">
        <v>1113</v>
      </c>
      <c r="H2423" s="839" t="s">
        <v>4528</v>
      </c>
      <c r="I2423" s="894"/>
      <c r="J2423" s="268"/>
      <c r="K2423" s="159"/>
      <c r="L2423" s="157"/>
      <c r="M2423" s="159"/>
      <c r="N2423" s="1"/>
      <c r="O2423" s="12"/>
    </row>
    <row r="2424" spans="1:17" ht="150" customHeight="1" x14ac:dyDescent="0.2">
      <c r="A2424" s="1547"/>
      <c r="B2424" s="1542"/>
      <c r="C2424" s="1542"/>
      <c r="D2424" s="1544"/>
      <c r="E2424" s="1674"/>
      <c r="F2424" s="269" t="s">
        <v>1110</v>
      </c>
      <c r="G2424" s="267" t="s">
        <v>1199</v>
      </c>
      <c r="H2424" s="839" t="s">
        <v>4529</v>
      </c>
      <c r="I2424" s="894"/>
      <c r="J2424" s="268"/>
      <c r="K2424" s="159"/>
      <c r="L2424" s="157"/>
      <c r="M2424" s="159"/>
      <c r="N2424" s="1"/>
      <c r="O2424" s="12"/>
    </row>
    <row r="2425" spans="1:17" ht="33" customHeight="1" x14ac:dyDescent="0.2">
      <c r="A2425" s="1547"/>
      <c r="B2425" s="1541" t="s">
        <v>288</v>
      </c>
      <c r="C2425" s="1541" t="s">
        <v>4530</v>
      </c>
      <c r="D2425" s="1543" t="s">
        <v>29</v>
      </c>
      <c r="E2425" s="1672" t="s">
        <v>67</v>
      </c>
      <c r="F2425" s="839" t="s">
        <v>1107</v>
      </c>
      <c r="G2425" s="801" t="s">
        <v>1108</v>
      </c>
      <c r="H2425" s="839" t="s">
        <v>1318</v>
      </c>
      <c r="I2425" s="894">
        <v>2018</v>
      </c>
      <c r="J2425" s="268">
        <f>10810+8953.274+395.22</f>
        <v>20158.493999999999</v>
      </c>
      <c r="K2425" s="159">
        <v>10002.924999999999</v>
      </c>
      <c r="L2425" s="157">
        <v>26521.254000000001</v>
      </c>
      <c r="M2425" s="159"/>
      <c r="N2425" s="1" t="s">
        <v>4527</v>
      </c>
      <c r="O2425" s="266" t="s">
        <v>1107</v>
      </c>
      <c r="P2425" s="267" t="s">
        <v>1113</v>
      </c>
      <c r="Q2425" s="839" t="s">
        <v>4531</v>
      </c>
    </row>
    <row r="2426" spans="1:17" ht="35.25" customHeight="1" x14ac:dyDescent="0.2">
      <c r="A2426" s="1547"/>
      <c r="B2426" s="1547"/>
      <c r="C2426" s="1547"/>
      <c r="D2426" s="1548"/>
      <c r="E2426" s="1673"/>
      <c r="F2426" s="266" t="s">
        <v>1109</v>
      </c>
      <c r="G2426" s="801" t="s">
        <v>1297</v>
      </c>
      <c r="H2426" s="839" t="s">
        <v>4523</v>
      </c>
      <c r="I2426" s="894"/>
      <c r="J2426" s="268"/>
      <c r="K2426" s="159"/>
      <c r="L2426" s="157"/>
      <c r="M2426" s="159"/>
      <c r="N2426" s="1"/>
      <c r="O2426" s="266" t="s">
        <v>1109</v>
      </c>
      <c r="P2426" s="267" t="s">
        <v>1113</v>
      </c>
      <c r="Q2426" s="839" t="s">
        <v>4532</v>
      </c>
    </row>
    <row r="2427" spans="1:17" ht="63" customHeight="1" x14ac:dyDescent="0.2">
      <c r="A2427" s="1547"/>
      <c r="B2427" s="1547"/>
      <c r="C2427" s="1547"/>
      <c r="D2427" s="1548"/>
      <c r="E2427" s="1673"/>
      <c r="F2427" s="848" t="s">
        <v>1110</v>
      </c>
      <c r="G2427" s="850" t="s">
        <v>1111</v>
      </c>
      <c r="H2427" s="839" t="s">
        <v>4533</v>
      </c>
      <c r="I2427" s="894"/>
      <c r="J2427" s="268"/>
      <c r="K2427" s="159"/>
      <c r="L2427" s="157"/>
      <c r="M2427" s="159"/>
      <c r="N2427" s="1"/>
      <c r="O2427" s="269" t="s">
        <v>1110</v>
      </c>
      <c r="P2427" s="267" t="s">
        <v>1111</v>
      </c>
      <c r="Q2427" s="839" t="s">
        <v>4534</v>
      </c>
    </row>
    <row r="2428" spans="1:17" ht="33" customHeight="1" x14ac:dyDescent="0.2">
      <c r="A2428" s="1547"/>
      <c r="B2428" s="1427" t="s">
        <v>289</v>
      </c>
      <c r="C2428" s="1427" t="s">
        <v>4535</v>
      </c>
      <c r="D2428" s="1400" t="s">
        <v>29</v>
      </c>
      <c r="E2428" s="1671" t="s">
        <v>67</v>
      </c>
      <c r="F2428" s="839" t="s">
        <v>1107</v>
      </c>
      <c r="G2428" s="801" t="s">
        <v>1108</v>
      </c>
      <c r="H2428" s="839" t="s">
        <v>1318</v>
      </c>
      <c r="I2428" s="894">
        <v>2018</v>
      </c>
      <c r="J2428" s="268">
        <v>84.317999999999998</v>
      </c>
      <c r="K2428" s="159">
        <v>6808.43</v>
      </c>
      <c r="L2428" s="157">
        <v>2290.855</v>
      </c>
      <c r="M2428" s="159"/>
      <c r="N2428" s="1" t="s">
        <v>4527</v>
      </c>
      <c r="O2428" s="266" t="s">
        <v>1107</v>
      </c>
      <c r="P2428" s="267" t="s">
        <v>1113</v>
      </c>
      <c r="Q2428" s="270" t="s">
        <v>4536</v>
      </c>
    </row>
    <row r="2429" spans="1:17" ht="33" customHeight="1" x14ac:dyDescent="0.2">
      <c r="A2429" s="1547"/>
      <c r="B2429" s="1427"/>
      <c r="C2429" s="1427"/>
      <c r="D2429" s="1400"/>
      <c r="E2429" s="1671"/>
      <c r="F2429" s="266" t="s">
        <v>1109</v>
      </c>
      <c r="G2429" s="801" t="s">
        <v>1297</v>
      </c>
      <c r="H2429" s="839" t="s">
        <v>4523</v>
      </c>
      <c r="I2429" s="894"/>
      <c r="J2429" s="268"/>
      <c r="K2429" s="159"/>
      <c r="L2429" s="157"/>
      <c r="M2429" s="159"/>
      <c r="N2429" s="1"/>
      <c r="O2429" s="266" t="s">
        <v>1109</v>
      </c>
      <c r="P2429" s="267" t="s">
        <v>1113</v>
      </c>
      <c r="Q2429" s="270" t="s">
        <v>4537</v>
      </c>
    </row>
    <row r="2430" spans="1:17" ht="33" customHeight="1" x14ac:dyDescent="0.2">
      <c r="A2430" s="1547"/>
      <c r="B2430" s="1427"/>
      <c r="C2430" s="1427"/>
      <c r="D2430" s="1400"/>
      <c r="E2430" s="1671"/>
      <c r="F2430" s="806" t="s">
        <v>1110</v>
      </c>
      <c r="G2430" s="801" t="s">
        <v>1111</v>
      </c>
      <c r="H2430" s="839" t="s">
        <v>4538</v>
      </c>
      <c r="I2430" s="894"/>
      <c r="J2430" s="268"/>
      <c r="K2430" s="159"/>
      <c r="L2430" s="157"/>
      <c r="M2430" s="159"/>
      <c r="N2430" s="1"/>
      <c r="O2430" s="269" t="s">
        <v>1110</v>
      </c>
      <c r="P2430" s="267" t="s">
        <v>1199</v>
      </c>
      <c r="Q2430" s="270" t="s">
        <v>4539</v>
      </c>
    </row>
    <row r="2431" spans="1:17" ht="33" customHeight="1" x14ac:dyDescent="0.2">
      <c r="A2431" s="1547"/>
      <c r="B2431" s="1541" t="s">
        <v>290</v>
      </c>
      <c r="C2431" s="1541" t="s">
        <v>4540</v>
      </c>
      <c r="D2431" s="1543" t="s">
        <v>29</v>
      </c>
      <c r="E2431" s="1672" t="s">
        <v>67</v>
      </c>
      <c r="F2431" s="806" t="s">
        <v>1107</v>
      </c>
      <c r="G2431" s="801" t="s">
        <v>1108</v>
      </c>
      <c r="H2431" s="839" t="s">
        <v>1318</v>
      </c>
      <c r="I2431" s="894">
        <v>2018</v>
      </c>
      <c r="J2431" s="268"/>
      <c r="K2431" s="159"/>
      <c r="L2431" s="157"/>
      <c r="M2431" s="159"/>
      <c r="N2431" s="1"/>
      <c r="O2431" s="271"/>
      <c r="P2431" s="272"/>
      <c r="Q2431" s="273"/>
    </row>
    <row r="2432" spans="1:17" ht="33" customHeight="1" x14ac:dyDescent="0.2">
      <c r="A2432" s="1547"/>
      <c r="B2432" s="1547"/>
      <c r="C2432" s="1547"/>
      <c r="D2432" s="1548"/>
      <c r="E2432" s="1673"/>
      <c r="F2432" s="266" t="s">
        <v>1109</v>
      </c>
      <c r="G2432" s="801" t="s">
        <v>1108</v>
      </c>
      <c r="H2432" s="839" t="s">
        <v>4523</v>
      </c>
      <c r="I2432" s="894"/>
      <c r="J2432" s="268"/>
      <c r="K2432" s="159"/>
      <c r="L2432" s="157"/>
      <c r="M2432" s="159"/>
      <c r="N2432" s="1"/>
      <c r="O2432" s="271"/>
      <c r="P2432" s="272"/>
      <c r="Q2432" s="273"/>
    </row>
    <row r="2433" spans="1:17" ht="33" customHeight="1" x14ac:dyDescent="0.2">
      <c r="A2433" s="1547"/>
      <c r="B2433" s="1542"/>
      <c r="C2433" s="1542"/>
      <c r="D2433" s="1544"/>
      <c r="E2433" s="1674"/>
      <c r="F2433" s="806" t="s">
        <v>1110</v>
      </c>
      <c r="G2433" s="801" t="s">
        <v>1108</v>
      </c>
      <c r="H2433" s="839" t="s">
        <v>4541</v>
      </c>
      <c r="I2433" s="894"/>
      <c r="J2433" s="268"/>
      <c r="K2433" s="159"/>
      <c r="L2433" s="157"/>
      <c r="M2433" s="159"/>
      <c r="N2433" s="1"/>
      <c r="O2433" s="271"/>
      <c r="P2433" s="272"/>
      <c r="Q2433" s="273"/>
    </row>
    <row r="2434" spans="1:17" ht="33" customHeight="1" x14ac:dyDescent="0.2">
      <c r="A2434" s="1547"/>
      <c r="B2434" s="1427" t="s">
        <v>291</v>
      </c>
      <c r="C2434" s="1427" t="s">
        <v>4542</v>
      </c>
      <c r="D2434" s="1400" t="s">
        <v>29</v>
      </c>
      <c r="E2434" s="1671" t="s">
        <v>67</v>
      </c>
      <c r="F2434" s="839" t="s">
        <v>1107</v>
      </c>
      <c r="G2434" s="801" t="s">
        <v>1108</v>
      </c>
      <c r="H2434" s="839" t="s">
        <v>1318</v>
      </c>
      <c r="I2434" s="894">
        <v>2018</v>
      </c>
      <c r="J2434" s="274">
        <v>5982.9129999999996</v>
      </c>
      <c r="K2434" s="275">
        <v>2114.6370000000002</v>
      </c>
      <c r="L2434" s="276">
        <v>4912.7740000000003</v>
      </c>
      <c r="M2434" s="159"/>
      <c r="N2434" s="1" t="s">
        <v>4527</v>
      </c>
      <c r="O2434" s="266" t="s">
        <v>1107</v>
      </c>
      <c r="P2434" s="267" t="s">
        <v>1113</v>
      </c>
      <c r="Q2434" s="270" t="s">
        <v>4543</v>
      </c>
    </row>
    <row r="2435" spans="1:17" ht="37.5" customHeight="1" x14ac:dyDescent="0.2">
      <c r="A2435" s="1547"/>
      <c r="B2435" s="1427"/>
      <c r="C2435" s="1427"/>
      <c r="D2435" s="1400"/>
      <c r="E2435" s="1671"/>
      <c r="F2435" s="266" t="s">
        <v>1109</v>
      </c>
      <c r="G2435" s="801" t="s">
        <v>1108</v>
      </c>
      <c r="H2435" s="839" t="s">
        <v>4523</v>
      </c>
      <c r="I2435" s="894"/>
      <c r="J2435" s="274"/>
      <c r="K2435" s="275"/>
      <c r="L2435" s="276"/>
      <c r="M2435" s="159"/>
      <c r="N2435" s="1"/>
      <c r="O2435" s="266" t="s">
        <v>1109</v>
      </c>
      <c r="P2435" s="267" t="s">
        <v>1113</v>
      </c>
      <c r="Q2435" s="270" t="s">
        <v>4544</v>
      </c>
    </row>
    <row r="2436" spans="1:17" ht="45" customHeight="1" x14ac:dyDescent="0.2">
      <c r="A2436" s="1547"/>
      <c r="B2436" s="1427"/>
      <c r="C2436" s="1427"/>
      <c r="D2436" s="1400"/>
      <c r="E2436" s="1671"/>
      <c r="F2436" s="806" t="s">
        <v>1110</v>
      </c>
      <c r="G2436" s="801" t="s">
        <v>1108</v>
      </c>
      <c r="H2436" s="839" t="s">
        <v>4545</v>
      </c>
      <c r="I2436" s="894"/>
      <c r="J2436" s="274"/>
      <c r="K2436" s="275"/>
      <c r="L2436" s="276"/>
      <c r="M2436" s="159"/>
      <c r="N2436" s="1"/>
      <c r="O2436" s="269" t="s">
        <v>1110</v>
      </c>
      <c r="P2436" s="267" t="s">
        <v>1111</v>
      </c>
      <c r="Q2436" s="270" t="s">
        <v>4546</v>
      </c>
    </row>
    <row r="2437" spans="1:17" ht="30" customHeight="1" x14ac:dyDescent="0.2">
      <c r="A2437" s="1547"/>
      <c r="B2437" s="1589" t="s">
        <v>4547</v>
      </c>
      <c r="C2437" s="1541" t="s">
        <v>4548</v>
      </c>
      <c r="D2437" s="1543" t="s">
        <v>29</v>
      </c>
      <c r="E2437" s="1672" t="s">
        <v>67</v>
      </c>
      <c r="F2437" s="839" t="s">
        <v>1107</v>
      </c>
      <c r="G2437" s="801" t="s">
        <v>1108</v>
      </c>
      <c r="H2437" s="839" t="s">
        <v>1318</v>
      </c>
      <c r="I2437" s="894">
        <v>2018</v>
      </c>
      <c r="J2437" s="274"/>
      <c r="K2437" s="275"/>
      <c r="L2437" s="276"/>
      <c r="M2437" s="159"/>
      <c r="N2437" s="1"/>
      <c r="O2437" s="271"/>
      <c r="P2437" s="272"/>
      <c r="Q2437" s="273"/>
    </row>
    <row r="2438" spans="1:17" ht="30" customHeight="1" x14ac:dyDescent="0.2">
      <c r="A2438" s="1547"/>
      <c r="B2438" s="1579"/>
      <c r="C2438" s="1547"/>
      <c r="D2438" s="1548"/>
      <c r="E2438" s="1673"/>
      <c r="F2438" s="266" t="s">
        <v>1109</v>
      </c>
      <c r="G2438" s="801" t="s">
        <v>1108</v>
      </c>
      <c r="H2438" s="839" t="s">
        <v>4523</v>
      </c>
      <c r="I2438" s="894"/>
      <c r="J2438" s="274"/>
      <c r="K2438" s="275"/>
      <c r="L2438" s="276"/>
      <c r="M2438" s="159"/>
      <c r="N2438" s="1"/>
      <c r="O2438" s="271"/>
      <c r="P2438" s="272"/>
      <c r="Q2438" s="273"/>
    </row>
    <row r="2439" spans="1:17" ht="30" customHeight="1" x14ac:dyDescent="0.2">
      <c r="A2439" s="1547"/>
      <c r="B2439" s="1557"/>
      <c r="C2439" s="1542"/>
      <c r="D2439" s="1544"/>
      <c r="E2439" s="1674"/>
      <c r="F2439" s="806" t="s">
        <v>1110</v>
      </c>
      <c r="G2439" s="801" t="s">
        <v>1108</v>
      </c>
      <c r="H2439" s="839" t="s">
        <v>4549</v>
      </c>
      <c r="I2439" s="894"/>
      <c r="J2439" s="274"/>
      <c r="K2439" s="275"/>
      <c r="L2439" s="276"/>
      <c r="M2439" s="159"/>
      <c r="N2439" s="1"/>
      <c r="O2439" s="271"/>
      <c r="P2439" s="272"/>
      <c r="Q2439" s="273"/>
    </row>
    <row r="2440" spans="1:17" ht="30" customHeight="1" x14ac:dyDescent="0.2">
      <c r="A2440" s="1547"/>
      <c r="B2440" s="1427" t="s">
        <v>4550</v>
      </c>
      <c r="C2440" s="1528" t="s">
        <v>4551</v>
      </c>
      <c r="D2440" s="1400" t="s">
        <v>29</v>
      </c>
      <c r="E2440" s="1671" t="s">
        <v>67</v>
      </c>
      <c r="F2440" s="839" t="s">
        <v>1107</v>
      </c>
      <c r="G2440" s="801" t="s">
        <v>1108</v>
      </c>
      <c r="H2440" s="839" t="s">
        <v>1318</v>
      </c>
      <c r="I2440" s="894">
        <v>2018</v>
      </c>
      <c r="J2440" s="274"/>
      <c r="K2440" s="275"/>
      <c r="L2440" s="276"/>
      <c r="M2440" s="159"/>
      <c r="N2440" s="1"/>
      <c r="O2440" s="271"/>
      <c r="P2440" s="272"/>
      <c r="Q2440" s="273"/>
    </row>
    <row r="2441" spans="1:17" ht="30" customHeight="1" x14ac:dyDescent="0.2">
      <c r="A2441" s="1547"/>
      <c r="B2441" s="1427"/>
      <c r="C2441" s="1528"/>
      <c r="D2441" s="1400"/>
      <c r="E2441" s="1671"/>
      <c r="F2441" s="266" t="s">
        <v>1109</v>
      </c>
      <c r="G2441" s="801" t="s">
        <v>1108</v>
      </c>
      <c r="H2441" s="839" t="s">
        <v>4523</v>
      </c>
      <c r="I2441" s="894"/>
      <c r="J2441" s="274"/>
      <c r="K2441" s="275"/>
      <c r="L2441" s="276"/>
      <c r="M2441" s="159"/>
      <c r="N2441" s="1"/>
      <c r="O2441" s="271"/>
      <c r="P2441" s="272"/>
      <c r="Q2441" s="273"/>
    </row>
    <row r="2442" spans="1:17" ht="30" customHeight="1" x14ac:dyDescent="0.2">
      <c r="A2442" s="1547"/>
      <c r="B2442" s="1427"/>
      <c r="C2442" s="1528"/>
      <c r="D2442" s="1400"/>
      <c r="E2442" s="1671"/>
      <c r="F2442" s="806" t="s">
        <v>1110</v>
      </c>
      <c r="G2442" s="801" t="s">
        <v>1108</v>
      </c>
      <c r="H2442" s="839" t="s">
        <v>4552</v>
      </c>
      <c r="I2442" s="894"/>
      <c r="J2442" s="274"/>
      <c r="K2442" s="275"/>
      <c r="L2442" s="276"/>
      <c r="M2442" s="159"/>
      <c r="N2442" s="1"/>
      <c r="O2442" s="271"/>
      <c r="P2442" s="272"/>
      <c r="Q2442" s="273"/>
    </row>
    <row r="2443" spans="1:17" ht="30" customHeight="1" x14ac:dyDescent="0.2">
      <c r="A2443" s="1547"/>
      <c r="B2443" s="1541" t="s">
        <v>4553</v>
      </c>
      <c r="C2443" s="1541" t="s">
        <v>4554</v>
      </c>
      <c r="D2443" s="1543" t="s">
        <v>29</v>
      </c>
      <c r="E2443" s="1672" t="s">
        <v>67</v>
      </c>
      <c r="F2443" s="839" t="s">
        <v>1107</v>
      </c>
      <c r="G2443" s="801" t="s">
        <v>1108</v>
      </c>
      <c r="H2443" s="839" t="s">
        <v>1318</v>
      </c>
      <c r="I2443" s="894">
        <v>2018</v>
      </c>
      <c r="J2443" s="274"/>
      <c r="K2443" s="275"/>
      <c r="L2443" s="276"/>
      <c r="M2443" s="159"/>
      <c r="N2443" s="1"/>
      <c r="O2443" s="271"/>
      <c r="P2443" s="272"/>
      <c r="Q2443" s="273"/>
    </row>
    <row r="2444" spans="1:17" ht="30" customHeight="1" x14ac:dyDescent="0.2">
      <c r="A2444" s="1547"/>
      <c r="B2444" s="1547"/>
      <c r="C2444" s="1547"/>
      <c r="D2444" s="1548"/>
      <c r="E2444" s="1673"/>
      <c r="F2444" s="266" t="s">
        <v>1109</v>
      </c>
      <c r="G2444" s="801" t="s">
        <v>1108</v>
      </c>
      <c r="H2444" s="839" t="s">
        <v>4523</v>
      </c>
      <c r="I2444" s="894"/>
      <c r="J2444" s="274"/>
      <c r="K2444" s="275"/>
      <c r="L2444" s="276"/>
      <c r="M2444" s="159"/>
      <c r="N2444" s="1"/>
      <c r="O2444" s="271"/>
      <c r="P2444" s="272"/>
      <c r="Q2444" s="273"/>
    </row>
    <row r="2445" spans="1:17" ht="30" customHeight="1" x14ac:dyDescent="0.2">
      <c r="A2445" s="1547"/>
      <c r="B2445" s="1542"/>
      <c r="C2445" s="1542"/>
      <c r="D2445" s="1544"/>
      <c r="E2445" s="1674"/>
      <c r="F2445" s="806" t="s">
        <v>1110</v>
      </c>
      <c r="G2445" s="801" t="s">
        <v>1108</v>
      </c>
      <c r="H2445" s="839" t="s">
        <v>4555</v>
      </c>
      <c r="I2445" s="894"/>
      <c r="J2445" s="274"/>
      <c r="K2445" s="275"/>
      <c r="L2445" s="276"/>
      <c r="M2445" s="159"/>
      <c r="N2445" s="1"/>
      <c r="O2445" s="271"/>
      <c r="P2445" s="272"/>
      <c r="Q2445" s="273"/>
    </row>
    <row r="2446" spans="1:17" ht="30" customHeight="1" x14ac:dyDescent="0.2">
      <c r="A2446" s="1547"/>
      <c r="B2446" s="1541" t="s">
        <v>4556</v>
      </c>
      <c r="C2446" s="1541" t="s">
        <v>4557</v>
      </c>
      <c r="D2446" s="1543" t="s">
        <v>29</v>
      </c>
      <c r="E2446" s="1672" t="s">
        <v>67</v>
      </c>
      <c r="F2446" s="839" t="s">
        <v>1107</v>
      </c>
      <c r="G2446" s="801" t="s">
        <v>1108</v>
      </c>
      <c r="H2446" s="839" t="s">
        <v>1318</v>
      </c>
      <c r="I2446" s="894">
        <v>2018</v>
      </c>
      <c r="J2446" s="274"/>
      <c r="K2446" s="275"/>
      <c r="L2446" s="276"/>
      <c r="M2446" s="159"/>
      <c r="N2446" s="1"/>
      <c r="O2446" s="271"/>
      <c r="P2446" s="272"/>
      <c r="Q2446" s="273"/>
    </row>
    <row r="2447" spans="1:17" ht="30" customHeight="1" x14ac:dyDescent="0.2">
      <c r="A2447" s="1547"/>
      <c r="B2447" s="1547"/>
      <c r="C2447" s="1547"/>
      <c r="D2447" s="1548"/>
      <c r="E2447" s="1673"/>
      <c r="F2447" s="266" t="s">
        <v>1109</v>
      </c>
      <c r="G2447" s="801" t="s">
        <v>1108</v>
      </c>
      <c r="H2447" s="839" t="s">
        <v>4523</v>
      </c>
      <c r="I2447" s="894"/>
      <c r="J2447" s="274"/>
      <c r="K2447" s="275"/>
      <c r="L2447" s="276"/>
      <c r="M2447" s="159"/>
      <c r="N2447" s="1"/>
      <c r="O2447" s="271"/>
      <c r="P2447" s="272"/>
      <c r="Q2447" s="273"/>
    </row>
    <row r="2448" spans="1:17" ht="30" customHeight="1" x14ac:dyDescent="0.2">
      <c r="A2448" s="1547"/>
      <c r="B2448" s="1542"/>
      <c r="C2448" s="1542"/>
      <c r="D2448" s="1544"/>
      <c r="E2448" s="1674"/>
      <c r="F2448" s="806" t="s">
        <v>1110</v>
      </c>
      <c r="G2448" s="801" t="s">
        <v>1108</v>
      </c>
      <c r="H2448" s="839" t="s">
        <v>4558</v>
      </c>
      <c r="I2448" s="894"/>
      <c r="J2448" s="274"/>
      <c r="K2448" s="275"/>
      <c r="L2448" s="276"/>
      <c r="M2448" s="159"/>
      <c r="N2448" s="1"/>
      <c r="O2448" s="271"/>
      <c r="P2448" s="272"/>
      <c r="Q2448" s="273"/>
    </row>
    <row r="2449" spans="1:17" ht="30" customHeight="1" x14ac:dyDescent="0.2">
      <c r="A2449" s="1547"/>
      <c r="B2449" s="1541" t="s">
        <v>292</v>
      </c>
      <c r="C2449" s="1541" t="s">
        <v>4559</v>
      </c>
      <c r="D2449" s="1543" t="s">
        <v>29</v>
      </c>
      <c r="E2449" s="1672" t="s">
        <v>67</v>
      </c>
      <c r="F2449" s="839" t="s">
        <v>1107</v>
      </c>
      <c r="G2449" s="801" t="s">
        <v>1108</v>
      </c>
      <c r="H2449" s="839" t="s">
        <v>1317</v>
      </c>
      <c r="I2449" s="894">
        <v>2018</v>
      </c>
      <c r="J2449" s="274"/>
      <c r="K2449" s="275"/>
      <c r="L2449" s="276"/>
      <c r="M2449" s="159"/>
      <c r="N2449" s="1"/>
      <c r="O2449" s="271"/>
      <c r="P2449" s="272"/>
      <c r="Q2449" s="273"/>
    </row>
    <row r="2450" spans="1:17" ht="30" customHeight="1" x14ac:dyDescent="0.2">
      <c r="A2450" s="1547"/>
      <c r="B2450" s="1547"/>
      <c r="C2450" s="1547"/>
      <c r="D2450" s="1548"/>
      <c r="E2450" s="1673"/>
      <c r="F2450" s="266" t="s">
        <v>1109</v>
      </c>
      <c r="G2450" s="801" t="s">
        <v>1108</v>
      </c>
      <c r="H2450" s="839" t="s">
        <v>4523</v>
      </c>
      <c r="I2450" s="894"/>
      <c r="J2450" s="274"/>
      <c r="K2450" s="275"/>
      <c r="L2450" s="276"/>
      <c r="M2450" s="159"/>
      <c r="N2450" s="1"/>
      <c r="O2450" s="271"/>
      <c r="P2450" s="272"/>
      <c r="Q2450" s="273"/>
    </row>
    <row r="2451" spans="1:17" ht="30" customHeight="1" x14ac:dyDescent="0.2">
      <c r="A2451" s="1547"/>
      <c r="B2451" s="1542"/>
      <c r="C2451" s="1542"/>
      <c r="D2451" s="1544"/>
      <c r="E2451" s="1674"/>
      <c r="F2451" s="806" t="s">
        <v>1110</v>
      </c>
      <c r="G2451" s="801" t="s">
        <v>1297</v>
      </c>
      <c r="H2451" s="839" t="s">
        <v>4560</v>
      </c>
      <c r="I2451" s="894"/>
      <c r="J2451" s="274"/>
      <c r="K2451" s="275"/>
      <c r="L2451" s="276"/>
      <c r="M2451" s="159"/>
      <c r="N2451" s="1"/>
      <c r="O2451" s="271"/>
      <c r="P2451" s="272"/>
      <c r="Q2451" s="273"/>
    </row>
    <row r="2452" spans="1:17" ht="30" customHeight="1" x14ac:dyDescent="0.2">
      <c r="A2452" s="1547"/>
      <c r="B2452" s="1541" t="s">
        <v>4561</v>
      </c>
      <c r="C2452" s="1541" t="s">
        <v>4562</v>
      </c>
      <c r="D2452" s="1543" t="s">
        <v>29</v>
      </c>
      <c r="E2452" s="1672" t="s">
        <v>67</v>
      </c>
      <c r="F2452" s="839" t="s">
        <v>1107</v>
      </c>
      <c r="G2452" s="801" t="s">
        <v>1108</v>
      </c>
      <c r="H2452" s="839" t="s">
        <v>1318</v>
      </c>
      <c r="I2452" s="277">
        <v>2018</v>
      </c>
      <c r="J2452" s="274"/>
      <c r="K2452" s="275"/>
      <c r="L2452" s="276"/>
      <c r="M2452" s="159"/>
      <c r="N2452" s="1"/>
      <c r="O2452" s="271"/>
      <c r="P2452" s="272"/>
      <c r="Q2452" s="273"/>
    </row>
    <row r="2453" spans="1:17" ht="30" customHeight="1" x14ac:dyDescent="0.2">
      <c r="A2453" s="1547"/>
      <c r="B2453" s="1547"/>
      <c r="C2453" s="1547"/>
      <c r="D2453" s="1548"/>
      <c r="E2453" s="1673"/>
      <c r="F2453" s="266" t="s">
        <v>1109</v>
      </c>
      <c r="G2453" s="801" t="s">
        <v>1108</v>
      </c>
      <c r="H2453" s="839" t="s">
        <v>4523</v>
      </c>
      <c r="I2453" s="277"/>
      <c r="J2453" s="274"/>
      <c r="K2453" s="275"/>
      <c r="L2453" s="276"/>
      <c r="M2453" s="159"/>
      <c r="N2453" s="1"/>
      <c r="O2453" s="271"/>
      <c r="P2453" s="272"/>
      <c r="Q2453" s="273"/>
    </row>
    <row r="2454" spans="1:17" ht="30" customHeight="1" x14ac:dyDescent="0.2">
      <c r="A2454" s="1547"/>
      <c r="B2454" s="1542"/>
      <c r="C2454" s="1542"/>
      <c r="D2454" s="1544"/>
      <c r="E2454" s="1674"/>
      <c r="F2454" s="806" t="s">
        <v>1110</v>
      </c>
      <c r="G2454" s="801" t="s">
        <v>1297</v>
      </c>
      <c r="H2454" s="839" t="s">
        <v>4563</v>
      </c>
      <c r="I2454" s="277"/>
      <c r="J2454" s="274"/>
      <c r="K2454" s="275"/>
      <c r="L2454" s="276"/>
      <c r="M2454" s="159"/>
      <c r="N2454" s="1"/>
      <c r="O2454" s="271"/>
      <c r="P2454" s="272"/>
      <c r="Q2454" s="273"/>
    </row>
    <row r="2455" spans="1:17" ht="30" customHeight="1" x14ac:dyDescent="0.2">
      <c r="A2455" s="1547"/>
      <c r="B2455" s="1541" t="s">
        <v>293</v>
      </c>
      <c r="C2455" s="1541" t="s">
        <v>4564</v>
      </c>
      <c r="D2455" s="1543" t="s">
        <v>29</v>
      </c>
      <c r="E2455" s="1672" t="s">
        <v>67</v>
      </c>
      <c r="F2455" s="839" t="s">
        <v>1107</v>
      </c>
      <c r="G2455" s="801" t="s">
        <v>1108</v>
      </c>
      <c r="H2455" s="839" t="s">
        <v>1318</v>
      </c>
      <c r="I2455" s="894">
        <v>2018</v>
      </c>
      <c r="J2455" s="274"/>
      <c r="K2455" s="275"/>
      <c r="L2455" s="276"/>
      <c r="M2455" s="159"/>
      <c r="N2455" s="1"/>
      <c r="O2455" s="271"/>
      <c r="P2455" s="272"/>
      <c r="Q2455" s="273"/>
    </row>
    <row r="2456" spans="1:17" ht="30" customHeight="1" x14ac:dyDescent="0.2">
      <c r="A2456" s="1547"/>
      <c r="B2456" s="1547"/>
      <c r="C2456" s="1547"/>
      <c r="D2456" s="1548"/>
      <c r="E2456" s="1673"/>
      <c r="F2456" s="266" t="s">
        <v>1109</v>
      </c>
      <c r="G2456" s="801" t="s">
        <v>1108</v>
      </c>
      <c r="H2456" s="839" t="s">
        <v>4523</v>
      </c>
      <c r="I2456" s="894"/>
      <c r="J2456" s="274"/>
      <c r="K2456" s="275"/>
      <c r="L2456" s="276"/>
      <c r="M2456" s="159"/>
      <c r="N2456" s="1"/>
      <c r="O2456" s="271"/>
      <c r="P2456" s="272"/>
      <c r="Q2456" s="273"/>
    </row>
    <row r="2457" spans="1:17" ht="30" customHeight="1" x14ac:dyDescent="0.2">
      <c r="A2457" s="1547"/>
      <c r="B2457" s="1542"/>
      <c r="C2457" s="1542"/>
      <c r="D2457" s="1544"/>
      <c r="E2457" s="1674"/>
      <c r="F2457" s="806" t="s">
        <v>1110</v>
      </c>
      <c r="G2457" s="801" t="s">
        <v>1108</v>
      </c>
      <c r="H2457" s="839" t="s">
        <v>4565</v>
      </c>
      <c r="I2457" s="894"/>
      <c r="J2457" s="274"/>
      <c r="K2457" s="275"/>
      <c r="L2457" s="276"/>
      <c r="M2457" s="159"/>
      <c r="N2457" s="1"/>
      <c r="O2457" s="271"/>
      <c r="P2457" s="272"/>
      <c r="Q2457" s="273"/>
    </row>
    <row r="2458" spans="1:17" ht="29.25" customHeight="1" x14ac:dyDescent="0.2">
      <c r="A2458" s="1547"/>
      <c r="B2458" s="1541" t="s">
        <v>4566</v>
      </c>
      <c r="C2458" s="1541" t="s">
        <v>4567</v>
      </c>
      <c r="D2458" s="1543" t="s">
        <v>28</v>
      </c>
      <c r="E2458" s="1539" t="s">
        <v>67</v>
      </c>
      <c r="F2458" s="839" t="s">
        <v>1107</v>
      </c>
      <c r="G2458" s="801" t="s">
        <v>1108</v>
      </c>
      <c r="H2458" s="806" t="s">
        <v>1317</v>
      </c>
      <c r="I2458" s="894">
        <v>2018</v>
      </c>
      <c r="J2458" s="274"/>
      <c r="K2458" s="275"/>
      <c r="L2458" s="276"/>
      <c r="M2458" s="159"/>
      <c r="N2458" s="1"/>
      <c r="O2458" s="12"/>
    </row>
    <row r="2459" spans="1:17" ht="27.75" customHeight="1" x14ac:dyDescent="0.2">
      <c r="A2459" s="1547"/>
      <c r="B2459" s="1547"/>
      <c r="C2459" s="1547"/>
      <c r="D2459" s="1548"/>
      <c r="E2459" s="1554"/>
      <c r="F2459" s="266" t="s">
        <v>1109</v>
      </c>
      <c r="G2459" s="801" t="s">
        <v>1108</v>
      </c>
      <c r="H2459" s="806" t="s">
        <v>4523</v>
      </c>
      <c r="I2459" s="894"/>
      <c r="J2459" s="274"/>
      <c r="K2459" s="275"/>
      <c r="L2459" s="276"/>
      <c r="M2459" s="159"/>
      <c r="N2459" s="1"/>
      <c r="O2459" s="12"/>
    </row>
    <row r="2460" spans="1:17" ht="33" customHeight="1" x14ac:dyDescent="0.2">
      <c r="A2460" s="1547"/>
      <c r="B2460" s="1542"/>
      <c r="C2460" s="1542"/>
      <c r="D2460" s="1544"/>
      <c r="E2460" s="1540"/>
      <c r="F2460" s="806" t="s">
        <v>1110</v>
      </c>
      <c r="G2460" s="801" t="s">
        <v>1297</v>
      </c>
      <c r="H2460" s="806" t="s">
        <v>4568</v>
      </c>
      <c r="I2460" s="894"/>
      <c r="J2460" s="274"/>
      <c r="K2460" s="275"/>
      <c r="L2460" s="276"/>
      <c r="M2460" s="159"/>
      <c r="N2460" s="1"/>
      <c r="O2460" s="12"/>
    </row>
    <row r="2461" spans="1:17" ht="33" customHeight="1" x14ac:dyDescent="0.2">
      <c r="A2461" s="1547"/>
      <c r="B2461" s="1541" t="s">
        <v>4569</v>
      </c>
      <c r="C2461" s="1541" t="s">
        <v>4570</v>
      </c>
      <c r="D2461" s="1543" t="s">
        <v>28</v>
      </c>
      <c r="E2461" s="1539" t="s">
        <v>67</v>
      </c>
      <c r="F2461" s="839" t="s">
        <v>1107</v>
      </c>
      <c r="G2461" s="801" t="s">
        <v>1108</v>
      </c>
      <c r="H2461" s="806" t="s">
        <v>4571</v>
      </c>
      <c r="I2461" s="894">
        <v>2018</v>
      </c>
      <c r="J2461" s="274"/>
      <c r="K2461" s="275"/>
      <c r="L2461" s="276"/>
      <c r="M2461" s="159"/>
      <c r="N2461" s="1"/>
      <c r="O2461" s="12"/>
    </row>
    <row r="2462" spans="1:17" ht="33" customHeight="1" x14ac:dyDescent="0.2">
      <c r="A2462" s="1547"/>
      <c r="B2462" s="1547"/>
      <c r="C2462" s="1547"/>
      <c r="D2462" s="1548"/>
      <c r="E2462" s="1554"/>
      <c r="F2462" s="266" t="s">
        <v>1109</v>
      </c>
      <c r="G2462" s="801" t="s">
        <v>1108</v>
      </c>
      <c r="H2462" s="806" t="s">
        <v>4523</v>
      </c>
      <c r="I2462" s="894"/>
      <c r="J2462" s="274"/>
      <c r="K2462" s="275"/>
      <c r="L2462" s="276"/>
      <c r="M2462" s="159"/>
      <c r="N2462" s="1"/>
      <c r="O2462" s="12"/>
    </row>
    <row r="2463" spans="1:17" ht="48" customHeight="1" x14ac:dyDescent="0.2">
      <c r="A2463" s="1547"/>
      <c r="B2463" s="1542"/>
      <c r="C2463" s="1542"/>
      <c r="D2463" s="1544"/>
      <c r="E2463" s="1540"/>
      <c r="F2463" s="806" t="s">
        <v>1110</v>
      </c>
      <c r="G2463" s="801" t="s">
        <v>1297</v>
      </c>
      <c r="H2463" s="806" t="s">
        <v>4572</v>
      </c>
      <c r="I2463" s="894"/>
      <c r="J2463" s="274"/>
      <c r="K2463" s="275"/>
      <c r="L2463" s="276"/>
      <c r="M2463" s="159"/>
      <c r="N2463" s="1"/>
      <c r="O2463" s="12"/>
    </row>
    <row r="2464" spans="1:17" ht="29.25" customHeight="1" x14ac:dyDescent="0.2">
      <c r="A2464" s="1547"/>
      <c r="B2464" s="1541" t="s">
        <v>4573</v>
      </c>
      <c r="C2464" s="1541" t="s">
        <v>4574</v>
      </c>
      <c r="D2464" s="1543" t="s">
        <v>28</v>
      </c>
      <c r="E2464" s="1539" t="s">
        <v>67</v>
      </c>
      <c r="F2464" s="806" t="s">
        <v>1107</v>
      </c>
      <c r="G2464" s="801" t="s">
        <v>1108</v>
      </c>
      <c r="H2464" s="806" t="s">
        <v>1318</v>
      </c>
      <c r="I2464" s="894">
        <v>2018</v>
      </c>
      <c r="J2464" s="274"/>
      <c r="K2464" s="275"/>
      <c r="L2464" s="276"/>
      <c r="M2464" s="159"/>
      <c r="N2464" s="1"/>
      <c r="O2464" s="12"/>
    </row>
    <row r="2465" spans="1:15" ht="33" customHeight="1" x14ac:dyDescent="0.2">
      <c r="A2465" s="1547"/>
      <c r="B2465" s="1547"/>
      <c r="C2465" s="1547"/>
      <c r="D2465" s="1548"/>
      <c r="E2465" s="1554"/>
      <c r="F2465" s="266" t="s">
        <v>1109</v>
      </c>
      <c r="G2465" s="801" t="s">
        <v>1108</v>
      </c>
      <c r="H2465" s="806" t="s">
        <v>4523</v>
      </c>
      <c r="I2465" s="894"/>
      <c r="J2465" s="274"/>
      <c r="K2465" s="275"/>
      <c r="L2465" s="276"/>
      <c r="M2465" s="159"/>
      <c r="N2465" s="1"/>
      <c r="O2465" s="12"/>
    </row>
    <row r="2466" spans="1:15" ht="33" customHeight="1" x14ac:dyDescent="0.2">
      <c r="A2466" s="1547"/>
      <c r="B2466" s="1542"/>
      <c r="C2466" s="1542"/>
      <c r="D2466" s="1544"/>
      <c r="E2466" s="1540"/>
      <c r="F2466" s="806" t="s">
        <v>1110</v>
      </c>
      <c r="G2466" s="801" t="s">
        <v>1297</v>
      </c>
      <c r="H2466" s="806" t="s">
        <v>4575</v>
      </c>
      <c r="I2466" s="894"/>
      <c r="J2466" s="274"/>
      <c r="K2466" s="275"/>
      <c r="L2466" s="276"/>
      <c r="M2466" s="159"/>
      <c r="N2466" s="1"/>
      <c r="O2466" s="12"/>
    </row>
    <row r="2467" spans="1:15" ht="33" customHeight="1" x14ac:dyDescent="0.2">
      <c r="A2467" s="1547"/>
      <c r="B2467" s="1541" t="s">
        <v>4576</v>
      </c>
      <c r="C2467" s="1541" t="s">
        <v>4577</v>
      </c>
      <c r="D2467" s="1543" t="s">
        <v>28</v>
      </c>
      <c r="E2467" s="1539" t="s">
        <v>67</v>
      </c>
      <c r="F2467" s="806" t="s">
        <v>1107</v>
      </c>
      <c r="G2467" s="801" t="s">
        <v>1108</v>
      </c>
      <c r="H2467" s="806" t="s">
        <v>1317</v>
      </c>
      <c r="I2467" s="894">
        <v>2018</v>
      </c>
      <c r="J2467" s="274"/>
      <c r="K2467" s="275"/>
      <c r="L2467" s="276"/>
      <c r="M2467" s="159"/>
      <c r="N2467" s="1"/>
      <c r="O2467" s="12"/>
    </row>
    <row r="2468" spans="1:15" ht="33" customHeight="1" x14ac:dyDescent="0.2">
      <c r="A2468" s="1547"/>
      <c r="B2468" s="1547"/>
      <c r="C2468" s="1547"/>
      <c r="D2468" s="1548"/>
      <c r="E2468" s="1554"/>
      <c r="F2468" s="266" t="s">
        <v>1109</v>
      </c>
      <c r="G2468" s="801" t="s">
        <v>1108</v>
      </c>
      <c r="H2468" s="806" t="s">
        <v>4523</v>
      </c>
      <c r="I2468" s="894"/>
      <c r="J2468" s="274"/>
      <c r="K2468" s="275"/>
      <c r="L2468" s="276"/>
      <c r="M2468" s="159"/>
      <c r="N2468" s="1"/>
      <c r="O2468" s="12"/>
    </row>
    <row r="2469" spans="1:15" ht="39.75" customHeight="1" x14ac:dyDescent="0.2">
      <c r="A2469" s="1547"/>
      <c r="B2469" s="1542"/>
      <c r="C2469" s="1542"/>
      <c r="D2469" s="1544"/>
      <c r="E2469" s="1540"/>
      <c r="F2469" s="806" t="s">
        <v>1110</v>
      </c>
      <c r="G2469" s="801" t="s">
        <v>1297</v>
      </c>
      <c r="H2469" s="806" t="s">
        <v>4578</v>
      </c>
      <c r="I2469" s="894"/>
      <c r="J2469" s="274"/>
      <c r="K2469" s="275"/>
      <c r="L2469" s="276"/>
      <c r="M2469" s="159"/>
      <c r="N2469" s="1"/>
      <c r="O2469" s="12"/>
    </row>
    <row r="2470" spans="1:15" ht="33" customHeight="1" x14ac:dyDescent="0.2">
      <c r="A2470" s="1547"/>
      <c r="B2470" s="1427" t="s">
        <v>4579</v>
      </c>
      <c r="C2470" s="1427" t="s">
        <v>4580</v>
      </c>
      <c r="D2470" s="1400" t="s">
        <v>28</v>
      </c>
      <c r="E2470" s="1408" t="s">
        <v>67</v>
      </c>
      <c r="F2470" s="839" t="s">
        <v>1107</v>
      </c>
      <c r="G2470" s="801" t="s">
        <v>1108</v>
      </c>
      <c r="H2470" s="806" t="s">
        <v>1318</v>
      </c>
      <c r="I2470" s="894">
        <v>2018</v>
      </c>
      <c r="J2470" s="274"/>
      <c r="K2470" s="275"/>
      <c r="L2470" s="276"/>
      <c r="M2470" s="159"/>
      <c r="N2470" s="1"/>
      <c r="O2470" s="12"/>
    </row>
    <row r="2471" spans="1:15" ht="33" customHeight="1" x14ac:dyDescent="0.2">
      <c r="A2471" s="1547"/>
      <c r="B2471" s="1427"/>
      <c r="C2471" s="1427"/>
      <c r="D2471" s="1400"/>
      <c r="E2471" s="1408"/>
      <c r="F2471" s="266" t="s">
        <v>1109</v>
      </c>
      <c r="G2471" s="801" t="s">
        <v>1108</v>
      </c>
      <c r="H2471" s="806" t="s">
        <v>4523</v>
      </c>
      <c r="I2471" s="894"/>
      <c r="J2471" s="274"/>
      <c r="K2471" s="275"/>
      <c r="L2471" s="276"/>
      <c r="M2471" s="159"/>
      <c r="N2471" s="1"/>
      <c r="O2471" s="12"/>
    </row>
    <row r="2472" spans="1:15" ht="33" customHeight="1" x14ac:dyDescent="0.2">
      <c r="A2472" s="1547"/>
      <c r="B2472" s="1427"/>
      <c r="C2472" s="1427"/>
      <c r="D2472" s="1400"/>
      <c r="E2472" s="1408"/>
      <c r="F2472" s="806" t="s">
        <v>1110</v>
      </c>
      <c r="G2472" s="801" t="s">
        <v>1297</v>
      </c>
      <c r="H2472" s="806" t="s">
        <v>4581</v>
      </c>
      <c r="I2472" s="894"/>
      <c r="J2472" s="274"/>
      <c r="K2472" s="275"/>
      <c r="L2472" s="276"/>
      <c r="M2472" s="159"/>
      <c r="N2472" s="1"/>
      <c r="O2472" s="12"/>
    </row>
    <row r="2473" spans="1:15" ht="33" customHeight="1" x14ac:dyDescent="0.2">
      <c r="A2473" s="1547"/>
      <c r="B2473" s="1541" t="s">
        <v>4582</v>
      </c>
      <c r="C2473" s="1541" t="s">
        <v>4583</v>
      </c>
      <c r="D2473" s="1543" t="s">
        <v>28</v>
      </c>
      <c r="E2473" s="1539" t="s">
        <v>67</v>
      </c>
      <c r="F2473" s="806" t="s">
        <v>1107</v>
      </c>
      <c r="G2473" s="801" t="s">
        <v>1108</v>
      </c>
      <c r="H2473" s="806" t="s">
        <v>1318</v>
      </c>
      <c r="I2473" s="894">
        <v>2018</v>
      </c>
      <c r="J2473" s="274"/>
      <c r="K2473" s="275"/>
      <c r="L2473" s="276"/>
      <c r="M2473" s="159"/>
      <c r="N2473" s="1"/>
      <c r="O2473" s="12"/>
    </row>
    <row r="2474" spans="1:15" ht="33" customHeight="1" x14ac:dyDescent="0.2">
      <c r="A2474" s="1547"/>
      <c r="B2474" s="1547"/>
      <c r="C2474" s="1547"/>
      <c r="D2474" s="1548"/>
      <c r="E2474" s="1554"/>
      <c r="F2474" s="266" t="s">
        <v>1109</v>
      </c>
      <c r="G2474" s="801" t="s">
        <v>1108</v>
      </c>
      <c r="H2474" s="806" t="s">
        <v>4523</v>
      </c>
      <c r="I2474" s="894"/>
      <c r="J2474" s="274"/>
      <c r="K2474" s="275"/>
      <c r="L2474" s="276"/>
      <c r="M2474" s="159"/>
      <c r="N2474" s="1"/>
      <c r="O2474" s="12"/>
    </row>
    <row r="2475" spans="1:15" ht="33" customHeight="1" x14ac:dyDescent="0.2">
      <c r="A2475" s="1547"/>
      <c r="B2475" s="1542"/>
      <c r="C2475" s="1542"/>
      <c r="D2475" s="1544"/>
      <c r="E2475" s="1540"/>
      <c r="F2475" s="806" t="s">
        <v>1110</v>
      </c>
      <c r="G2475" s="801" t="s">
        <v>1297</v>
      </c>
      <c r="H2475" s="806" t="s">
        <v>4584</v>
      </c>
      <c r="I2475" s="894"/>
      <c r="J2475" s="274"/>
      <c r="K2475" s="275"/>
      <c r="L2475" s="276"/>
      <c r="M2475" s="159"/>
      <c r="N2475" s="1"/>
      <c r="O2475" s="12"/>
    </row>
    <row r="2476" spans="1:15" ht="33" customHeight="1" x14ac:dyDescent="0.2">
      <c r="A2476" s="1547"/>
      <c r="B2476" s="1541" t="s">
        <v>4585</v>
      </c>
      <c r="C2476" s="1541" t="s">
        <v>4586</v>
      </c>
      <c r="D2476" s="1543" t="s">
        <v>329</v>
      </c>
      <c r="E2476" s="1539" t="s">
        <v>452</v>
      </c>
      <c r="F2476" s="806" t="s">
        <v>1107</v>
      </c>
      <c r="G2476" s="801" t="s">
        <v>2496</v>
      </c>
      <c r="H2476" s="979" t="s">
        <v>1317</v>
      </c>
      <c r="I2476" s="894"/>
      <c r="J2476" s="274"/>
      <c r="K2476" s="275"/>
      <c r="L2476" s="276"/>
      <c r="M2476" s="159"/>
      <c r="N2476" s="1"/>
      <c r="O2476" s="12"/>
    </row>
    <row r="2477" spans="1:15" ht="33" customHeight="1" x14ac:dyDescent="0.2">
      <c r="A2477" s="1547"/>
      <c r="B2477" s="1547"/>
      <c r="C2477" s="1547"/>
      <c r="D2477" s="1548"/>
      <c r="E2477" s="1554"/>
      <c r="F2477" s="266" t="s">
        <v>1109</v>
      </c>
      <c r="G2477" s="801" t="s">
        <v>2496</v>
      </c>
      <c r="H2477" s="979" t="s">
        <v>4523</v>
      </c>
      <c r="I2477" s="894"/>
      <c r="J2477" s="274"/>
      <c r="K2477" s="275"/>
      <c r="L2477" s="276"/>
      <c r="M2477" s="159"/>
      <c r="N2477" s="1"/>
      <c r="O2477" s="12"/>
    </row>
    <row r="2478" spans="1:15" ht="33" customHeight="1" x14ac:dyDescent="0.2">
      <c r="A2478" s="1547"/>
      <c r="B2478" s="1542"/>
      <c r="C2478" s="1542"/>
      <c r="D2478" s="1544"/>
      <c r="E2478" s="1540"/>
      <c r="F2478" s="806" t="s">
        <v>1110</v>
      </c>
      <c r="G2478" s="801" t="s">
        <v>1111</v>
      </c>
      <c r="H2478" s="979" t="s">
        <v>4587</v>
      </c>
      <c r="I2478" s="894"/>
      <c r="J2478" s="274"/>
      <c r="K2478" s="275"/>
      <c r="L2478" s="276"/>
      <c r="M2478" s="159"/>
      <c r="N2478" s="1"/>
      <c r="O2478" s="12"/>
    </row>
    <row r="2479" spans="1:15" ht="33" customHeight="1" x14ac:dyDescent="0.2">
      <c r="A2479" s="1547"/>
      <c r="B2479" s="1541" t="s">
        <v>4588</v>
      </c>
      <c r="C2479" s="1541" t="s">
        <v>4589</v>
      </c>
      <c r="D2479" s="1543" t="s">
        <v>329</v>
      </c>
      <c r="E2479" s="1539" t="s">
        <v>452</v>
      </c>
      <c r="F2479" s="806" t="s">
        <v>1107</v>
      </c>
      <c r="G2479" s="801" t="s">
        <v>2496</v>
      </c>
      <c r="H2479" s="979" t="s">
        <v>1318</v>
      </c>
      <c r="I2479" s="894"/>
      <c r="J2479" s="274"/>
      <c r="K2479" s="275"/>
      <c r="L2479" s="276"/>
      <c r="M2479" s="159"/>
      <c r="N2479" s="1"/>
      <c r="O2479" s="12"/>
    </row>
    <row r="2480" spans="1:15" ht="33" customHeight="1" x14ac:dyDescent="0.2">
      <c r="A2480" s="1547"/>
      <c r="B2480" s="1547"/>
      <c r="C2480" s="1547"/>
      <c r="D2480" s="1548"/>
      <c r="E2480" s="1554"/>
      <c r="F2480" s="266" t="s">
        <v>1109</v>
      </c>
      <c r="G2480" s="801" t="s">
        <v>2496</v>
      </c>
      <c r="H2480" s="979" t="s">
        <v>4523</v>
      </c>
      <c r="I2480" s="894"/>
      <c r="J2480" s="274"/>
      <c r="K2480" s="275"/>
      <c r="L2480" s="276"/>
      <c r="M2480" s="159"/>
      <c r="N2480" s="1"/>
      <c r="O2480" s="12"/>
    </row>
    <row r="2481" spans="1:17" ht="33" customHeight="1" x14ac:dyDescent="0.2">
      <c r="A2481" s="1542"/>
      <c r="B2481" s="1542"/>
      <c r="C2481" s="1542"/>
      <c r="D2481" s="1544"/>
      <c r="E2481" s="1540"/>
      <c r="F2481" s="806" t="s">
        <v>1110</v>
      </c>
      <c r="G2481" s="801" t="s">
        <v>1111</v>
      </c>
      <c r="H2481" s="979" t="s">
        <v>4590</v>
      </c>
      <c r="I2481" s="894"/>
      <c r="J2481" s="274"/>
      <c r="K2481" s="275"/>
      <c r="L2481" s="276"/>
      <c r="M2481" s="159"/>
      <c r="N2481" s="1"/>
      <c r="O2481" s="12"/>
    </row>
    <row r="2482" spans="1:17" ht="31.5" customHeight="1" x14ac:dyDescent="0.2">
      <c r="A2482" s="1541" t="s">
        <v>4591</v>
      </c>
      <c r="B2482" s="1541" t="s">
        <v>4592</v>
      </c>
      <c r="C2482" s="1541" t="s">
        <v>4593</v>
      </c>
      <c r="D2482" s="1543" t="s">
        <v>29</v>
      </c>
      <c r="E2482" s="1672" t="s">
        <v>67</v>
      </c>
      <c r="F2482" s="266" t="s">
        <v>1107</v>
      </c>
      <c r="G2482" s="267" t="s">
        <v>1113</v>
      </c>
      <c r="H2482" s="270" t="s">
        <v>1318</v>
      </c>
      <c r="I2482" s="278"/>
      <c r="J2482" s="268">
        <f>486.45</f>
        <v>486.45</v>
      </c>
      <c r="K2482" s="159">
        <v>15.134</v>
      </c>
      <c r="L2482" s="157"/>
      <c r="M2482" s="159"/>
      <c r="N2482" s="1" t="s">
        <v>4527</v>
      </c>
      <c r="O2482" s="12"/>
    </row>
    <row r="2483" spans="1:17" ht="31.5" customHeight="1" x14ac:dyDescent="0.2">
      <c r="A2483" s="1547"/>
      <c r="B2483" s="1547"/>
      <c r="C2483" s="1547"/>
      <c r="D2483" s="1548"/>
      <c r="E2483" s="1673"/>
      <c r="F2483" s="266" t="s">
        <v>1109</v>
      </c>
      <c r="G2483" s="267" t="s">
        <v>1113</v>
      </c>
      <c r="H2483" s="270" t="s">
        <v>4594</v>
      </c>
      <c r="I2483" s="278"/>
      <c r="J2483" s="268"/>
      <c r="K2483" s="159"/>
      <c r="L2483" s="157"/>
      <c r="M2483" s="159"/>
      <c r="N2483" s="1"/>
      <c r="O2483" s="12"/>
    </row>
    <row r="2484" spans="1:17" ht="31.5" customHeight="1" x14ac:dyDescent="0.2">
      <c r="A2484" s="1542"/>
      <c r="B2484" s="1542"/>
      <c r="C2484" s="1542"/>
      <c r="D2484" s="1544"/>
      <c r="E2484" s="1674"/>
      <c r="F2484" s="269" t="s">
        <v>1110</v>
      </c>
      <c r="G2484" s="267" t="s">
        <v>1111</v>
      </c>
      <c r="H2484" s="270" t="s">
        <v>4595</v>
      </c>
      <c r="I2484" s="278"/>
      <c r="J2484" s="268"/>
      <c r="K2484" s="159"/>
      <c r="L2484" s="157"/>
      <c r="M2484" s="159"/>
      <c r="N2484" s="1"/>
      <c r="O2484" s="12"/>
    </row>
    <row r="2485" spans="1:17" ht="42" customHeight="1" x14ac:dyDescent="0.2">
      <c r="A2485" s="1427" t="s">
        <v>4596</v>
      </c>
      <c r="B2485" s="849" t="s">
        <v>4597</v>
      </c>
      <c r="C2485" s="279" t="s">
        <v>4598</v>
      </c>
      <c r="D2485" s="280" t="s">
        <v>7</v>
      </c>
      <c r="E2485" s="775" t="s">
        <v>4599</v>
      </c>
      <c r="F2485" s="806" t="s">
        <v>2545</v>
      </c>
      <c r="G2485" s="802" t="s">
        <v>1200</v>
      </c>
      <c r="H2485" s="979" t="s">
        <v>4600</v>
      </c>
      <c r="I2485" s="894"/>
      <c r="J2485" s="268"/>
      <c r="K2485" s="159"/>
      <c r="L2485" s="157"/>
      <c r="M2485" s="159">
        <v>12500</v>
      </c>
      <c r="N2485" s="1" t="s">
        <v>2031</v>
      </c>
      <c r="O2485" s="12"/>
    </row>
    <row r="2486" spans="1:17" ht="46.5" customHeight="1" x14ac:dyDescent="0.2">
      <c r="A2486" s="1427"/>
      <c r="B2486" s="806" t="s">
        <v>4601</v>
      </c>
      <c r="C2486" s="281" t="s">
        <v>4602</v>
      </c>
      <c r="D2486" s="282" t="s">
        <v>4603</v>
      </c>
      <c r="E2486" s="802" t="s">
        <v>4604</v>
      </c>
      <c r="F2486" s="806" t="s">
        <v>2545</v>
      </c>
      <c r="G2486" s="802" t="s">
        <v>1200</v>
      </c>
      <c r="H2486" s="979" t="s">
        <v>4600</v>
      </c>
      <c r="I2486" s="894"/>
      <c r="J2486" s="268"/>
      <c r="K2486" s="159"/>
      <c r="L2486" s="157"/>
      <c r="M2486" s="159"/>
      <c r="N2486" s="1" t="s">
        <v>2031</v>
      </c>
      <c r="O2486" s="12"/>
    </row>
    <row r="2487" spans="1:17" ht="14.25" customHeight="1" x14ac:dyDescent="0.2">
      <c r="A2487" s="1677" t="s">
        <v>180</v>
      </c>
      <c r="B2487" s="1678"/>
      <c r="C2487" s="1678"/>
      <c r="D2487" s="1678"/>
      <c r="E2487" s="1678"/>
      <c r="F2487" s="1678"/>
      <c r="G2487" s="1678"/>
      <c r="H2487" s="1678"/>
      <c r="I2487" s="1678"/>
      <c r="J2487" s="1678"/>
      <c r="K2487" s="1678"/>
      <c r="L2487" s="1678"/>
      <c r="M2487" s="1679"/>
      <c r="N2487" s="1"/>
      <c r="O2487" s="12"/>
    </row>
    <row r="2488" spans="1:17" ht="25.5" customHeight="1" x14ac:dyDescent="0.2">
      <c r="A2488" s="1655" t="s">
        <v>181</v>
      </c>
      <c r="B2488" s="1427" t="s">
        <v>4605</v>
      </c>
      <c r="C2488" s="1427" t="s">
        <v>4606</v>
      </c>
      <c r="D2488" s="1400" t="s">
        <v>7</v>
      </c>
      <c r="E2488" s="1671" t="s">
        <v>67</v>
      </c>
      <c r="F2488" s="839" t="s">
        <v>1107</v>
      </c>
      <c r="G2488" s="801" t="s">
        <v>1108</v>
      </c>
      <c r="H2488" s="839" t="s">
        <v>1317</v>
      </c>
      <c r="I2488" s="894">
        <v>2018</v>
      </c>
      <c r="J2488" s="283">
        <v>34.591999999999999</v>
      </c>
      <c r="K2488" s="75">
        <f>16348.782+5725.743</f>
        <v>22074.525000000001</v>
      </c>
      <c r="L2488" s="75">
        <f>6019.8+324.3</f>
        <v>6344.1</v>
      </c>
      <c r="M2488" s="75"/>
      <c r="N2488" s="1" t="s">
        <v>4527</v>
      </c>
      <c r="O2488" s="806" t="s">
        <v>4607</v>
      </c>
      <c r="P2488" s="801" t="s">
        <v>1199</v>
      </c>
      <c r="Q2488" s="979" t="s">
        <v>2647</v>
      </c>
    </row>
    <row r="2489" spans="1:17" ht="25.5" customHeight="1" x14ac:dyDescent="0.2">
      <c r="A2489" s="1547"/>
      <c r="B2489" s="1427"/>
      <c r="C2489" s="1427"/>
      <c r="D2489" s="1400"/>
      <c r="E2489" s="1671"/>
      <c r="F2489" s="806" t="s">
        <v>1112</v>
      </c>
      <c r="G2489" s="801" t="s">
        <v>1111</v>
      </c>
      <c r="H2489" s="839" t="s">
        <v>1734</v>
      </c>
      <c r="I2489" s="894"/>
      <c r="J2489" s="283"/>
      <c r="K2489" s="75"/>
      <c r="L2489" s="75"/>
      <c r="M2489" s="75"/>
      <c r="N2489" s="1"/>
      <c r="O2489" s="806" t="s">
        <v>1112</v>
      </c>
      <c r="P2489" s="152" t="s">
        <v>1111</v>
      </c>
      <c r="Q2489" s="284" t="s">
        <v>1734</v>
      </c>
    </row>
    <row r="2490" spans="1:17" ht="36" customHeight="1" x14ac:dyDescent="0.2">
      <c r="A2490" s="1547"/>
      <c r="B2490" s="1655" t="s">
        <v>295</v>
      </c>
      <c r="C2490" s="1655" t="s">
        <v>4608</v>
      </c>
      <c r="D2490" s="1680" t="s">
        <v>7</v>
      </c>
      <c r="E2490" s="1681" t="s">
        <v>67</v>
      </c>
      <c r="F2490" s="806" t="s">
        <v>1107</v>
      </c>
      <c r="G2490" s="801" t="s">
        <v>1108</v>
      </c>
      <c r="H2490" s="839" t="s">
        <v>1317</v>
      </c>
      <c r="I2490" s="894">
        <v>2018</v>
      </c>
      <c r="J2490" s="283">
        <f>2257.557+1202.737+5242.85+538-3410.768+1070.19</f>
        <v>6900.5660000000007</v>
      </c>
      <c r="K2490" s="75">
        <f>2486.3+4594.25-538+3410.768-1070.19</f>
        <v>8883.1279999999988</v>
      </c>
      <c r="L2490" s="75">
        <f>2788.98+4615.87</f>
        <v>7404.85</v>
      </c>
      <c r="M2490" s="75"/>
      <c r="N2490" s="1" t="s">
        <v>4527</v>
      </c>
      <c r="O2490" s="806" t="s">
        <v>4607</v>
      </c>
      <c r="P2490" s="801" t="s">
        <v>1199</v>
      </c>
      <c r="Q2490" s="979" t="s">
        <v>4609</v>
      </c>
    </row>
    <row r="2491" spans="1:17" ht="33.75" customHeight="1" x14ac:dyDescent="0.2">
      <c r="A2491" s="1547"/>
      <c r="B2491" s="1416"/>
      <c r="C2491" s="1416"/>
      <c r="D2491" s="1399"/>
      <c r="E2491" s="1682"/>
      <c r="F2491" s="806" t="s">
        <v>1112</v>
      </c>
      <c r="G2491" s="801" t="s">
        <v>1111</v>
      </c>
      <c r="H2491" s="839" t="s">
        <v>1734</v>
      </c>
      <c r="I2491" s="894"/>
      <c r="J2491" s="283"/>
      <c r="K2491" s="75"/>
      <c r="L2491" s="75"/>
      <c r="M2491" s="75"/>
      <c r="N2491" s="1"/>
      <c r="O2491" s="806" t="s">
        <v>1112</v>
      </c>
      <c r="P2491" s="152" t="s">
        <v>1111</v>
      </c>
      <c r="Q2491" s="284" t="s">
        <v>4610</v>
      </c>
    </row>
    <row r="2492" spans="1:17" ht="31.5" customHeight="1" x14ac:dyDescent="0.2">
      <c r="A2492" s="1547"/>
      <c r="B2492" s="1655" t="s">
        <v>4611</v>
      </c>
      <c r="C2492" s="1655" t="s">
        <v>4612</v>
      </c>
      <c r="D2492" s="1680" t="s">
        <v>7</v>
      </c>
      <c r="E2492" s="1681" t="s">
        <v>67</v>
      </c>
      <c r="F2492" s="806" t="s">
        <v>1107</v>
      </c>
      <c r="G2492" s="801" t="s">
        <v>1108</v>
      </c>
      <c r="H2492" s="979" t="s">
        <v>1318</v>
      </c>
      <c r="I2492" s="894"/>
      <c r="J2492" s="283">
        <v>980.97900000000004</v>
      </c>
      <c r="K2492" s="75"/>
      <c r="L2492" s="75"/>
      <c r="M2492" s="75"/>
      <c r="N2492" s="1" t="s">
        <v>4527</v>
      </c>
      <c r="O2492" s="12"/>
    </row>
    <row r="2493" spans="1:17" ht="36" customHeight="1" x14ac:dyDescent="0.2">
      <c r="A2493" s="1547"/>
      <c r="B2493" s="1416"/>
      <c r="C2493" s="1416"/>
      <c r="D2493" s="1399"/>
      <c r="E2493" s="1682"/>
      <c r="F2493" s="806" t="s">
        <v>1112</v>
      </c>
      <c r="G2493" s="801" t="s">
        <v>1159</v>
      </c>
      <c r="H2493" s="284" t="s">
        <v>1734</v>
      </c>
      <c r="I2493" s="285"/>
      <c r="J2493" s="283"/>
      <c r="K2493" s="75"/>
      <c r="L2493" s="75"/>
      <c r="M2493" s="75"/>
      <c r="N2493" s="1"/>
      <c r="O2493" s="12"/>
    </row>
    <row r="2494" spans="1:17" ht="30.75" customHeight="1" x14ac:dyDescent="0.2">
      <c r="A2494" s="1547"/>
      <c r="B2494" s="1655" t="s">
        <v>4613</v>
      </c>
      <c r="C2494" s="1655" t="s">
        <v>4614</v>
      </c>
      <c r="D2494" s="1680" t="s">
        <v>7</v>
      </c>
      <c r="E2494" s="1681" t="s">
        <v>67</v>
      </c>
      <c r="F2494" s="839" t="s">
        <v>1107</v>
      </c>
      <c r="G2494" s="801" t="s">
        <v>1108</v>
      </c>
      <c r="H2494" s="839" t="s">
        <v>1317</v>
      </c>
      <c r="I2494" s="894">
        <v>2018</v>
      </c>
      <c r="J2494" s="283">
        <f>833.333+500</f>
        <v>1333.3330000000001</v>
      </c>
      <c r="K2494" s="75">
        <f>1806.247+1756.254</f>
        <v>3562.5010000000002</v>
      </c>
      <c r="L2494" s="75">
        <v>319.00299999999999</v>
      </c>
      <c r="M2494" s="75"/>
      <c r="N2494" s="1" t="s">
        <v>4527</v>
      </c>
      <c r="O2494" s="806" t="s">
        <v>4607</v>
      </c>
      <c r="P2494" s="801" t="s">
        <v>1199</v>
      </c>
      <c r="Q2494" s="979" t="s">
        <v>4615</v>
      </c>
    </row>
    <row r="2495" spans="1:17" ht="36" customHeight="1" x14ac:dyDescent="0.2">
      <c r="A2495" s="1547"/>
      <c r="B2495" s="1416"/>
      <c r="C2495" s="1416"/>
      <c r="D2495" s="1399"/>
      <c r="E2495" s="1682"/>
      <c r="F2495" s="890" t="s">
        <v>1112</v>
      </c>
      <c r="G2495" s="897" t="s">
        <v>1199</v>
      </c>
      <c r="H2495" s="8" t="s">
        <v>1734</v>
      </c>
      <c r="I2495" s="894"/>
      <c r="J2495" s="283"/>
      <c r="K2495" s="75"/>
      <c r="L2495" s="75"/>
      <c r="M2495" s="75"/>
      <c r="N2495" s="1"/>
      <c r="O2495" s="806" t="s">
        <v>1112</v>
      </c>
      <c r="P2495" s="152" t="s">
        <v>1111</v>
      </c>
      <c r="Q2495" s="284" t="s">
        <v>4616</v>
      </c>
    </row>
    <row r="2496" spans="1:17" ht="27" customHeight="1" x14ac:dyDescent="0.2">
      <c r="A2496" s="1547"/>
      <c r="B2496" s="1655" t="s">
        <v>4617</v>
      </c>
      <c r="C2496" s="1655" t="s">
        <v>4618</v>
      </c>
      <c r="D2496" s="1680" t="s">
        <v>7</v>
      </c>
      <c r="E2496" s="1681" t="s">
        <v>67</v>
      </c>
      <c r="F2496" s="839" t="s">
        <v>1107</v>
      </c>
      <c r="G2496" s="801" t="s">
        <v>1108</v>
      </c>
      <c r="H2496" s="839" t="s">
        <v>1317</v>
      </c>
      <c r="I2496" s="894">
        <v>2018</v>
      </c>
      <c r="J2496" s="283">
        <v>697.2</v>
      </c>
      <c r="K2496" s="75">
        <v>600</v>
      </c>
      <c r="L2496" s="75"/>
      <c r="M2496" s="75"/>
      <c r="N2496" s="1" t="s">
        <v>4527</v>
      </c>
      <c r="O2496" s="806" t="s">
        <v>4607</v>
      </c>
      <c r="P2496" s="801" t="s">
        <v>1199</v>
      </c>
      <c r="Q2496" s="979" t="s">
        <v>4619</v>
      </c>
    </row>
    <row r="2497" spans="1:17" ht="57.75" customHeight="1" x14ac:dyDescent="0.2">
      <c r="A2497" s="1547"/>
      <c r="B2497" s="1416"/>
      <c r="C2497" s="1416"/>
      <c r="D2497" s="1399"/>
      <c r="E2497" s="1682"/>
      <c r="F2497" s="806" t="s">
        <v>1112</v>
      </c>
      <c r="G2497" s="801" t="s">
        <v>1111</v>
      </c>
      <c r="H2497" s="839" t="s">
        <v>1734</v>
      </c>
      <c r="I2497" s="894"/>
      <c r="J2497" s="283"/>
      <c r="K2497" s="75"/>
      <c r="L2497" s="75"/>
      <c r="M2497" s="75"/>
      <c r="N2497" s="1"/>
      <c r="O2497" s="806" t="s">
        <v>1112</v>
      </c>
      <c r="P2497" s="152" t="s">
        <v>1111</v>
      </c>
      <c r="Q2497" s="284" t="s">
        <v>4620</v>
      </c>
    </row>
    <row r="2498" spans="1:17" ht="30" customHeight="1" x14ac:dyDescent="0.2">
      <c r="A2498" s="1547"/>
      <c r="B2498" s="1655" t="s">
        <v>296</v>
      </c>
      <c r="C2498" s="1655" t="s">
        <v>4621</v>
      </c>
      <c r="D2498" s="1680" t="s">
        <v>7</v>
      </c>
      <c r="E2498" s="1681" t="s">
        <v>67</v>
      </c>
      <c r="F2498" s="806" t="s">
        <v>4607</v>
      </c>
      <c r="G2498" s="801" t="s">
        <v>1199</v>
      </c>
      <c r="H2498" s="979" t="s">
        <v>2647</v>
      </c>
      <c r="I2498" s="894"/>
      <c r="J2498" s="283">
        <f>2581.436-2546.844</f>
        <v>34.592000000000098</v>
      </c>
      <c r="K2498" s="75">
        <f>4376.235+2546.844</f>
        <v>6923.0789999999997</v>
      </c>
      <c r="L2498" s="75">
        <v>2248.828</v>
      </c>
      <c r="M2498" s="75"/>
      <c r="N2498" s="1" t="s">
        <v>4527</v>
      </c>
      <c r="O2498" s="12"/>
    </row>
    <row r="2499" spans="1:17" ht="36" customHeight="1" x14ac:dyDescent="0.2">
      <c r="A2499" s="1547"/>
      <c r="B2499" s="1416"/>
      <c r="C2499" s="1416"/>
      <c r="D2499" s="1399"/>
      <c r="E2499" s="1682"/>
      <c r="F2499" s="806" t="s">
        <v>1112</v>
      </c>
      <c r="G2499" s="152" t="s">
        <v>1111</v>
      </c>
      <c r="H2499" s="284" t="s">
        <v>1734</v>
      </c>
      <c r="I2499" s="285"/>
      <c r="J2499" s="283"/>
      <c r="K2499" s="75"/>
      <c r="L2499" s="75"/>
      <c r="M2499" s="75"/>
      <c r="N2499" s="1"/>
      <c r="O2499" s="12"/>
    </row>
    <row r="2500" spans="1:17" ht="36" customHeight="1" x14ac:dyDescent="0.2">
      <c r="A2500" s="1547"/>
      <c r="B2500" s="1655" t="s">
        <v>297</v>
      </c>
      <c r="C2500" s="1655" t="s">
        <v>4622</v>
      </c>
      <c r="D2500" s="1680" t="s">
        <v>7</v>
      </c>
      <c r="E2500" s="1683" t="s">
        <v>67</v>
      </c>
      <c r="F2500" s="839" t="s">
        <v>1107</v>
      </c>
      <c r="G2500" s="802" t="s">
        <v>1108</v>
      </c>
      <c r="H2500" s="839" t="s">
        <v>1317</v>
      </c>
      <c r="I2500" s="285"/>
      <c r="J2500" s="283"/>
      <c r="K2500" s="75"/>
      <c r="L2500" s="75"/>
      <c r="M2500" s="75"/>
      <c r="N2500" s="1"/>
      <c r="O2500" s="12"/>
    </row>
    <row r="2501" spans="1:17" ht="36" customHeight="1" x14ac:dyDescent="0.2">
      <c r="A2501" s="1547"/>
      <c r="B2501" s="1416"/>
      <c r="C2501" s="1416"/>
      <c r="D2501" s="1399"/>
      <c r="E2501" s="1684"/>
      <c r="F2501" s="806" t="s">
        <v>1112</v>
      </c>
      <c r="G2501" s="802" t="s">
        <v>1297</v>
      </c>
      <c r="H2501" s="839" t="s">
        <v>1734</v>
      </c>
      <c r="I2501" s="285"/>
      <c r="J2501" s="283"/>
      <c r="K2501" s="75"/>
      <c r="L2501" s="75"/>
      <c r="M2501" s="75"/>
      <c r="N2501" s="1"/>
      <c r="O2501" s="12"/>
    </row>
    <row r="2502" spans="1:17" ht="34.5" customHeight="1" x14ac:dyDescent="0.2">
      <c r="A2502" s="1547"/>
      <c r="B2502" s="1655" t="s">
        <v>4623</v>
      </c>
      <c r="C2502" s="1655" t="s">
        <v>4624</v>
      </c>
      <c r="D2502" s="1680" t="s">
        <v>7</v>
      </c>
      <c r="E2502" s="1681" t="s">
        <v>67</v>
      </c>
      <c r="F2502" s="806" t="s">
        <v>4607</v>
      </c>
      <c r="G2502" s="801" t="s">
        <v>1199</v>
      </c>
      <c r="H2502" s="979" t="s">
        <v>4625</v>
      </c>
      <c r="I2502" s="894"/>
      <c r="J2502" s="283">
        <f>400+500</f>
        <v>900</v>
      </c>
      <c r="K2502" s="75">
        <f>30300.432+1714.1</f>
        <v>32014.531999999999</v>
      </c>
      <c r="L2502" s="75">
        <f>14682.31+5940.528</f>
        <v>20622.838</v>
      </c>
      <c r="M2502" s="75"/>
      <c r="N2502" s="1" t="s">
        <v>4527</v>
      </c>
      <c r="O2502" s="12"/>
    </row>
    <row r="2503" spans="1:17" ht="33.75" customHeight="1" x14ac:dyDescent="0.2">
      <c r="A2503" s="1547"/>
      <c r="B2503" s="1416"/>
      <c r="C2503" s="1416"/>
      <c r="D2503" s="1399"/>
      <c r="E2503" s="1682"/>
      <c r="F2503" s="806" t="s">
        <v>1112</v>
      </c>
      <c r="G2503" s="152" t="s">
        <v>1111</v>
      </c>
      <c r="H2503" s="284" t="s">
        <v>1734</v>
      </c>
      <c r="I2503" s="285"/>
      <c r="J2503" s="283"/>
      <c r="K2503" s="75"/>
      <c r="L2503" s="75"/>
      <c r="M2503" s="75"/>
      <c r="N2503" s="1"/>
      <c r="O2503" s="12"/>
    </row>
    <row r="2504" spans="1:17" ht="28.5" customHeight="1" x14ac:dyDescent="0.2">
      <c r="A2504" s="1547"/>
      <c r="B2504" s="1655" t="s">
        <v>298</v>
      </c>
      <c r="C2504" s="1655" t="s">
        <v>4626</v>
      </c>
      <c r="D2504" s="1680" t="s">
        <v>7</v>
      </c>
      <c r="E2504" s="1681" t="s">
        <v>67</v>
      </c>
      <c r="F2504" s="806" t="s">
        <v>4607</v>
      </c>
      <c r="G2504" s="801" t="s">
        <v>1199</v>
      </c>
      <c r="H2504" s="979" t="s">
        <v>4625</v>
      </c>
      <c r="I2504" s="894"/>
      <c r="J2504" s="283">
        <f>2387.389-1987.389</f>
        <v>400.00000000000023</v>
      </c>
      <c r="K2504" s="75">
        <f>871.718+1987.389</f>
        <v>2859.107</v>
      </c>
      <c r="L2504" s="75">
        <v>736.61099999999999</v>
      </c>
      <c r="M2504" s="75"/>
      <c r="N2504" s="1" t="s">
        <v>4527</v>
      </c>
      <c r="O2504" s="12"/>
    </row>
    <row r="2505" spans="1:17" ht="41.25" customHeight="1" x14ac:dyDescent="0.2">
      <c r="A2505" s="1547"/>
      <c r="B2505" s="1416"/>
      <c r="C2505" s="1416"/>
      <c r="D2505" s="1399"/>
      <c r="E2505" s="1682"/>
      <c r="F2505" s="806" t="s">
        <v>1112</v>
      </c>
      <c r="G2505" s="152" t="s">
        <v>1111</v>
      </c>
      <c r="H2505" s="284" t="s">
        <v>1734</v>
      </c>
      <c r="I2505" s="285"/>
      <c r="J2505" s="283"/>
      <c r="K2505" s="75"/>
      <c r="L2505" s="75"/>
      <c r="M2505" s="75"/>
      <c r="N2505" s="1"/>
      <c r="O2505" s="12"/>
    </row>
    <row r="2506" spans="1:17" ht="27.75" customHeight="1" x14ac:dyDescent="0.2">
      <c r="A2506" s="1547"/>
      <c r="B2506" s="1655" t="s">
        <v>4627</v>
      </c>
      <c r="C2506" s="1655" t="s">
        <v>4628</v>
      </c>
      <c r="D2506" s="1680" t="s">
        <v>7</v>
      </c>
      <c r="E2506" s="1681" t="s">
        <v>67</v>
      </c>
      <c r="F2506" s="839" t="s">
        <v>1107</v>
      </c>
      <c r="G2506" s="801" t="s">
        <v>1108</v>
      </c>
      <c r="H2506" s="839" t="s">
        <v>1318</v>
      </c>
      <c r="I2506" s="894">
        <v>2018</v>
      </c>
      <c r="J2506" s="283">
        <v>833.33299999999997</v>
      </c>
      <c r="K2506" s="75">
        <f>4637.49+1063.704</f>
        <v>5701.1939999999995</v>
      </c>
      <c r="L2506" s="75">
        <v>1422.596</v>
      </c>
      <c r="M2506" s="75"/>
      <c r="N2506" s="1" t="s">
        <v>4527</v>
      </c>
      <c r="O2506" s="806" t="s">
        <v>4607</v>
      </c>
      <c r="P2506" s="801" t="s">
        <v>1199</v>
      </c>
      <c r="Q2506" s="979" t="s">
        <v>4629</v>
      </c>
    </row>
    <row r="2507" spans="1:17" ht="33.75" customHeight="1" x14ac:dyDescent="0.2">
      <c r="A2507" s="1547"/>
      <c r="B2507" s="1416"/>
      <c r="C2507" s="1416"/>
      <c r="D2507" s="1399"/>
      <c r="E2507" s="1682"/>
      <c r="F2507" s="806" t="s">
        <v>1112</v>
      </c>
      <c r="G2507" s="801" t="s">
        <v>1111</v>
      </c>
      <c r="H2507" s="8" t="s">
        <v>1734</v>
      </c>
      <c r="I2507" s="894"/>
      <c r="J2507" s="283"/>
      <c r="K2507" s="75"/>
      <c r="L2507" s="75"/>
      <c r="M2507" s="75"/>
      <c r="N2507" s="1"/>
      <c r="O2507" s="806" t="s">
        <v>1112</v>
      </c>
      <c r="P2507" s="152" t="s">
        <v>1111</v>
      </c>
      <c r="Q2507" s="284" t="s">
        <v>4630</v>
      </c>
    </row>
    <row r="2508" spans="1:17" ht="27" customHeight="1" x14ac:dyDescent="0.2">
      <c r="A2508" s="1547"/>
      <c r="B2508" s="1655" t="s">
        <v>4631</v>
      </c>
      <c r="C2508" s="1655" t="s">
        <v>4632</v>
      </c>
      <c r="D2508" s="1680" t="s">
        <v>7</v>
      </c>
      <c r="E2508" s="1681" t="s">
        <v>67</v>
      </c>
      <c r="F2508" s="806" t="s">
        <v>4607</v>
      </c>
      <c r="G2508" s="801" t="s">
        <v>1199</v>
      </c>
      <c r="H2508" s="979" t="s">
        <v>4633</v>
      </c>
      <c r="I2508" s="894"/>
      <c r="J2508" s="283">
        <v>833.33299999999997</v>
      </c>
      <c r="K2508" s="75">
        <f>1091.63704+2034.334</f>
        <v>3125.9710400000004</v>
      </c>
      <c r="L2508" s="75">
        <v>4798.685477</v>
      </c>
      <c r="M2508" s="75"/>
      <c r="N2508" s="1" t="s">
        <v>4527</v>
      </c>
      <c r="O2508" s="12"/>
    </row>
    <row r="2509" spans="1:17" ht="33.75" customHeight="1" x14ac:dyDescent="0.2">
      <c r="A2509" s="1547"/>
      <c r="B2509" s="1416"/>
      <c r="C2509" s="1416"/>
      <c r="D2509" s="1399"/>
      <c r="E2509" s="1682"/>
      <c r="F2509" s="806" t="s">
        <v>1112</v>
      </c>
      <c r="G2509" s="152" t="s">
        <v>1111</v>
      </c>
      <c r="H2509" s="284" t="s">
        <v>1734</v>
      </c>
      <c r="I2509" s="285"/>
      <c r="J2509" s="283"/>
      <c r="K2509" s="75"/>
      <c r="L2509" s="75"/>
      <c r="M2509" s="75"/>
      <c r="N2509" s="1"/>
      <c r="O2509" s="12"/>
    </row>
    <row r="2510" spans="1:17" ht="26.25" customHeight="1" x14ac:dyDescent="0.2">
      <c r="A2510" s="1547"/>
      <c r="B2510" s="1655" t="s">
        <v>4634</v>
      </c>
      <c r="C2510" s="1655" t="s">
        <v>4635</v>
      </c>
      <c r="D2510" s="1680" t="s">
        <v>7</v>
      </c>
      <c r="E2510" s="1681" t="s">
        <v>67</v>
      </c>
      <c r="F2510" s="839" t="s">
        <v>1107</v>
      </c>
      <c r="G2510" s="801" t="s">
        <v>1108</v>
      </c>
      <c r="H2510" s="839" t="s">
        <v>1318</v>
      </c>
      <c r="I2510" s="894">
        <v>2018</v>
      </c>
      <c r="J2510" s="283">
        <v>894.95</v>
      </c>
      <c r="K2510" s="75">
        <v>216.2</v>
      </c>
      <c r="L2510" s="75"/>
      <c r="M2510" s="75"/>
      <c r="N2510" s="1" t="s">
        <v>4527</v>
      </c>
      <c r="O2510" s="806" t="s">
        <v>4607</v>
      </c>
      <c r="P2510" s="801" t="s">
        <v>1199</v>
      </c>
      <c r="Q2510" s="979" t="s">
        <v>4636</v>
      </c>
    </row>
    <row r="2511" spans="1:17" ht="33.75" customHeight="1" x14ac:dyDescent="0.2">
      <c r="A2511" s="1547"/>
      <c r="B2511" s="1547"/>
      <c r="C2511" s="1547"/>
      <c r="D2511" s="1548"/>
      <c r="E2511" s="1673"/>
      <c r="F2511" s="890" t="s">
        <v>1112</v>
      </c>
      <c r="G2511" s="897" t="s">
        <v>1111</v>
      </c>
      <c r="H2511" s="839" t="s">
        <v>1734</v>
      </c>
      <c r="I2511" s="894"/>
      <c r="J2511" s="283"/>
      <c r="K2511" s="75"/>
      <c r="L2511" s="75"/>
      <c r="M2511" s="75"/>
      <c r="N2511" s="1"/>
      <c r="O2511" s="806" t="s">
        <v>1112</v>
      </c>
      <c r="P2511" s="152" t="s">
        <v>1111</v>
      </c>
      <c r="Q2511" s="284" t="s">
        <v>1734</v>
      </c>
    </row>
    <row r="2512" spans="1:17" ht="38.25" customHeight="1" x14ac:dyDescent="0.2">
      <c r="A2512" s="1547"/>
      <c r="B2512" s="1427" t="s">
        <v>4637</v>
      </c>
      <c r="C2512" s="1427" t="s">
        <v>4638</v>
      </c>
      <c r="D2512" s="1400" t="s">
        <v>7</v>
      </c>
      <c r="E2512" s="1671" t="s">
        <v>67</v>
      </c>
      <c r="F2512" s="839" t="s">
        <v>1107</v>
      </c>
      <c r="G2512" s="801" t="s">
        <v>1108</v>
      </c>
      <c r="H2512" s="839" t="s">
        <v>1318</v>
      </c>
      <c r="I2512" s="894">
        <v>2018</v>
      </c>
      <c r="J2512" s="283">
        <f>1373.832</f>
        <v>1373.8320000000001</v>
      </c>
      <c r="K2512" s="75">
        <v>7394.03</v>
      </c>
      <c r="L2512" s="75"/>
      <c r="M2512" s="75"/>
      <c r="N2512" s="1" t="s">
        <v>4527</v>
      </c>
      <c r="O2512" s="806" t="s">
        <v>4607</v>
      </c>
      <c r="P2512" s="801" t="s">
        <v>1199</v>
      </c>
      <c r="Q2512" s="264" t="s">
        <v>4639</v>
      </c>
    </row>
    <row r="2513" spans="1:17" ht="57" customHeight="1" x14ac:dyDescent="0.2">
      <c r="A2513" s="1547"/>
      <c r="B2513" s="1427"/>
      <c r="C2513" s="1427"/>
      <c r="D2513" s="1400"/>
      <c r="E2513" s="1671"/>
      <c r="F2513" s="806" t="s">
        <v>1112</v>
      </c>
      <c r="G2513" s="801" t="s">
        <v>1111</v>
      </c>
      <c r="H2513" s="839" t="s">
        <v>1734</v>
      </c>
      <c r="I2513" s="894"/>
      <c r="J2513" s="283"/>
      <c r="K2513" s="75"/>
      <c r="L2513" s="75"/>
      <c r="M2513" s="75"/>
      <c r="N2513" s="1"/>
      <c r="O2513" s="12"/>
    </row>
    <row r="2514" spans="1:17" ht="27" customHeight="1" x14ac:dyDescent="0.2">
      <c r="A2514" s="1547"/>
      <c r="B2514" s="1655" t="s">
        <v>4640</v>
      </c>
      <c r="C2514" s="1655" t="s">
        <v>4641</v>
      </c>
      <c r="D2514" s="1680" t="s">
        <v>7</v>
      </c>
      <c r="E2514" s="1681" t="s">
        <v>67</v>
      </c>
      <c r="F2514" s="806" t="s">
        <v>4607</v>
      </c>
      <c r="G2514" s="801" t="s">
        <v>1108</v>
      </c>
      <c r="H2514" s="979" t="s">
        <v>4642</v>
      </c>
      <c r="I2514" s="894"/>
      <c r="J2514" s="268">
        <v>946.86800000000005</v>
      </c>
      <c r="K2514" s="159">
        <v>2182.33</v>
      </c>
      <c r="L2514" s="815"/>
      <c r="M2514" s="815"/>
      <c r="N2514" s="1" t="s">
        <v>4527</v>
      </c>
      <c r="O2514" s="12"/>
    </row>
    <row r="2515" spans="1:17" ht="33.75" customHeight="1" x14ac:dyDescent="0.2">
      <c r="A2515" s="1547"/>
      <c r="B2515" s="1416"/>
      <c r="C2515" s="1416"/>
      <c r="D2515" s="1399"/>
      <c r="E2515" s="1682"/>
      <c r="F2515" s="806" t="s">
        <v>1112</v>
      </c>
      <c r="G2515" s="152" t="s">
        <v>1297</v>
      </c>
      <c r="H2515" s="284" t="s">
        <v>1734</v>
      </c>
      <c r="I2515" s="285"/>
      <c r="J2515" s="268"/>
      <c r="K2515" s="159"/>
      <c r="L2515" s="815"/>
      <c r="M2515" s="815"/>
      <c r="N2515" s="1"/>
      <c r="O2515" s="12"/>
    </row>
    <row r="2516" spans="1:17" ht="37.5" customHeight="1" x14ac:dyDescent="0.2">
      <c r="A2516" s="1547"/>
      <c r="B2516" s="1655" t="s">
        <v>4643</v>
      </c>
      <c r="C2516" s="1655" t="s">
        <v>4644</v>
      </c>
      <c r="D2516" s="1680" t="s">
        <v>7</v>
      </c>
      <c r="E2516" s="1681" t="s">
        <v>67</v>
      </c>
      <c r="F2516" s="806" t="s">
        <v>1107</v>
      </c>
      <c r="G2516" s="801" t="s">
        <v>1108</v>
      </c>
      <c r="H2516" s="839" t="s">
        <v>4645</v>
      </c>
      <c r="I2516" s="894">
        <v>2018</v>
      </c>
      <c r="J2516" s="268">
        <v>194.6</v>
      </c>
      <c r="K2516" s="815"/>
      <c r="L2516" s="815"/>
      <c r="M2516" s="815">
        <f>194.6-194.6</f>
        <v>0</v>
      </c>
      <c r="N2516" s="1" t="s">
        <v>4527</v>
      </c>
      <c r="O2516" s="806" t="s">
        <v>4607</v>
      </c>
      <c r="P2516" s="801" t="s">
        <v>1199</v>
      </c>
      <c r="Q2516" s="979" t="s">
        <v>4646</v>
      </c>
    </row>
    <row r="2517" spans="1:17" ht="45.75" customHeight="1" x14ac:dyDescent="0.2">
      <c r="A2517" s="1547"/>
      <c r="B2517" s="1416"/>
      <c r="C2517" s="1416"/>
      <c r="D2517" s="1399"/>
      <c r="E2517" s="1682"/>
      <c r="F2517" s="806" t="s">
        <v>1112</v>
      </c>
      <c r="G2517" s="801" t="s">
        <v>2496</v>
      </c>
      <c r="H2517" s="839"/>
      <c r="I2517" s="894"/>
      <c r="J2517" s="268"/>
      <c r="K2517" s="815"/>
      <c r="L2517" s="815"/>
      <c r="M2517" s="815"/>
      <c r="N2517" s="1"/>
      <c r="O2517" s="806" t="s">
        <v>1112</v>
      </c>
      <c r="P2517" s="152" t="s">
        <v>1111</v>
      </c>
      <c r="Q2517" s="284" t="s">
        <v>1734</v>
      </c>
    </row>
    <row r="2518" spans="1:17" ht="33.75" customHeight="1" x14ac:dyDescent="0.2">
      <c r="A2518" s="1547"/>
      <c r="B2518" s="806" t="s">
        <v>4647</v>
      </c>
      <c r="C2518" s="806" t="s">
        <v>4648</v>
      </c>
      <c r="D2518" s="803" t="s">
        <v>7</v>
      </c>
      <c r="E2518" s="893" t="s">
        <v>67</v>
      </c>
      <c r="F2518" s="806" t="s">
        <v>4649</v>
      </c>
      <c r="G2518" s="152" t="s">
        <v>1111</v>
      </c>
      <c r="H2518" s="284" t="s">
        <v>1506</v>
      </c>
      <c r="I2518" s="285"/>
      <c r="J2518" s="283">
        <v>153.49100000000001</v>
      </c>
      <c r="K2518" s="75"/>
      <c r="L2518" s="75"/>
      <c r="M2518" s="75"/>
      <c r="N2518" s="1" t="s">
        <v>4527</v>
      </c>
      <c r="O2518" s="12"/>
    </row>
    <row r="2519" spans="1:17" ht="33" customHeight="1" x14ac:dyDescent="0.2">
      <c r="A2519" s="1547"/>
      <c r="B2519" s="1655" t="s">
        <v>4650</v>
      </c>
      <c r="C2519" s="1655" t="s">
        <v>4651</v>
      </c>
      <c r="D2519" s="1680" t="s">
        <v>7</v>
      </c>
      <c r="E2519" s="1681" t="s">
        <v>67</v>
      </c>
      <c r="F2519" s="839" t="s">
        <v>1107</v>
      </c>
      <c r="G2519" s="801" t="s">
        <v>1108</v>
      </c>
      <c r="H2519" s="839" t="s">
        <v>1316</v>
      </c>
      <c r="I2519" s="894">
        <v>2018</v>
      </c>
      <c r="J2519" s="283">
        <v>1485.039</v>
      </c>
      <c r="K2519" s="75"/>
      <c r="L2519" s="75"/>
      <c r="M2519" s="75"/>
      <c r="N2519" s="1" t="s">
        <v>4527</v>
      </c>
      <c r="O2519" s="806" t="s">
        <v>4649</v>
      </c>
      <c r="P2519" s="152" t="s">
        <v>1111</v>
      </c>
      <c r="Q2519" s="284" t="s">
        <v>4652</v>
      </c>
    </row>
    <row r="2520" spans="1:17" ht="45" customHeight="1" x14ac:dyDescent="0.2">
      <c r="A2520" s="1547"/>
      <c r="B2520" s="1547"/>
      <c r="C2520" s="1547"/>
      <c r="D2520" s="1548"/>
      <c r="E2520" s="1673"/>
      <c r="F2520" s="890" t="s">
        <v>1112</v>
      </c>
      <c r="G2520" s="897" t="s">
        <v>1111</v>
      </c>
      <c r="H2520" s="8" t="s">
        <v>4653</v>
      </c>
      <c r="I2520" s="894"/>
      <c r="J2520" s="283"/>
      <c r="K2520" s="75"/>
      <c r="L2520" s="75"/>
      <c r="M2520" s="75"/>
      <c r="N2520" s="1"/>
      <c r="O2520" s="830"/>
      <c r="P2520" s="144"/>
      <c r="Q2520" s="286"/>
    </row>
    <row r="2521" spans="1:17" ht="33" customHeight="1" x14ac:dyDescent="0.2">
      <c r="A2521" s="1547"/>
      <c r="B2521" s="1427" t="s">
        <v>4654</v>
      </c>
      <c r="C2521" s="1427" t="s">
        <v>4655</v>
      </c>
      <c r="D2521" s="1400" t="s">
        <v>7</v>
      </c>
      <c r="E2521" s="1671" t="s">
        <v>67</v>
      </c>
      <c r="F2521" s="839" t="s">
        <v>1107</v>
      </c>
      <c r="G2521" s="801" t="s">
        <v>1108</v>
      </c>
      <c r="H2521" s="839" t="s">
        <v>1318</v>
      </c>
      <c r="I2521" s="894">
        <v>2018</v>
      </c>
      <c r="J2521" s="283">
        <v>464.16800000000001</v>
      </c>
      <c r="K2521" s="75"/>
      <c r="L2521" s="75"/>
      <c r="M2521" s="75"/>
      <c r="N2521" s="1" t="s">
        <v>4527</v>
      </c>
      <c r="O2521" s="806" t="s">
        <v>4649</v>
      </c>
      <c r="P2521" s="152" t="s">
        <v>1111</v>
      </c>
      <c r="Q2521" s="284" t="s">
        <v>4656</v>
      </c>
    </row>
    <row r="2522" spans="1:17" ht="33" customHeight="1" x14ac:dyDescent="0.2">
      <c r="A2522" s="1547"/>
      <c r="B2522" s="1427"/>
      <c r="C2522" s="1427"/>
      <c r="D2522" s="1400"/>
      <c r="E2522" s="1671"/>
      <c r="F2522" s="806" t="s">
        <v>1112</v>
      </c>
      <c r="G2522" s="801" t="s">
        <v>1111</v>
      </c>
      <c r="H2522" s="839" t="s">
        <v>1734</v>
      </c>
      <c r="I2522" s="894"/>
      <c r="J2522" s="283"/>
      <c r="K2522" s="75"/>
      <c r="L2522" s="75"/>
      <c r="M2522" s="75"/>
      <c r="N2522" s="1"/>
      <c r="O2522" s="830"/>
      <c r="P2522" s="144"/>
      <c r="Q2522" s="286"/>
    </row>
    <row r="2523" spans="1:17" ht="36" customHeight="1" x14ac:dyDescent="0.2">
      <c r="A2523" s="1547"/>
      <c r="B2523" s="1655" t="s">
        <v>4657</v>
      </c>
      <c r="C2523" s="1655" t="s">
        <v>4658</v>
      </c>
      <c r="D2523" s="1680" t="s">
        <v>7</v>
      </c>
      <c r="E2523" s="1681" t="s">
        <v>67</v>
      </c>
      <c r="F2523" s="839" t="s">
        <v>1107</v>
      </c>
      <c r="G2523" s="801" t="s">
        <v>1108</v>
      </c>
      <c r="H2523" s="839" t="s">
        <v>1316</v>
      </c>
      <c r="I2523" s="894">
        <v>2018</v>
      </c>
      <c r="J2523" s="283">
        <v>48.645000000000003</v>
      </c>
      <c r="K2523" s="75">
        <v>1621.5</v>
      </c>
      <c r="L2523" s="75">
        <v>1621.5</v>
      </c>
      <c r="M2523" s="75"/>
      <c r="N2523" s="1" t="s">
        <v>4527</v>
      </c>
      <c r="O2523" s="806" t="s">
        <v>4607</v>
      </c>
      <c r="P2523" s="152" t="s">
        <v>1111</v>
      </c>
      <c r="Q2523" s="284" t="s">
        <v>4659</v>
      </c>
    </row>
    <row r="2524" spans="1:17" ht="36" customHeight="1" x14ac:dyDescent="0.2">
      <c r="A2524" s="1547"/>
      <c r="B2524" s="1416"/>
      <c r="C2524" s="1416"/>
      <c r="D2524" s="1399"/>
      <c r="E2524" s="1682"/>
      <c r="F2524" s="806" t="s">
        <v>1112</v>
      </c>
      <c r="G2524" s="801" t="s">
        <v>1111</v>
      </c>
      <c r="H2524" s="839" t="s">
        <v>4660</v>
      </c>
      <c r="I2524" s="894"/>
      <c r="J2524" s="283"/>
      <c r="K2524" s="75"/>
      <c r="L2524" s="75"/>
      <c r="M2524" s="75"/>
      <c r="N2524" s="1"/>
      <c r="O2524" s="830"/>
      <c r="P2524" s="144"/>
      <c r="Q2524" s="286"/>
    </row>
    <row r="2525" spans="1:17" ht="27.75" customHeight="1" x14ac:dyDescent="0.2">
      <c r="A2525" s="1547"/>
      <c r="B2525" s="1655" t="s">
        <v>4661</v>
      </c>
      <c r="C2525" s="1655" t="s">
        <v>4662</v>
      </c>
      <c r="D2525" s="1680" t="s">
        <v>48</v>
      </c>
      <c r="E2525" s="1681" t="s">
        <v>4663</v>
      </c>
      <c r="F2525" s="806" t="s">
        <v>1107</v>
      </c>
      <c r="G2525" s="152" t="s">
        <v>1108</v>
      </c>
      <c r="H2525" s="284" t="s">
        <v>1733</v>
      </c>
      <c r="I2525" s="285"/>
      <c r="J2525" s="283"/>
      <c r="K2525" s="75"/>
      <c r="L2525" s="75"/>
      <c r="M2525" s="75"/>
      <c r="N2525" s="1"/>
      <c r="O2525" s="12"/>
    </row>
    <row r="2526" spans="1:17" ht="36" customHeight="1" x14ac:dyDescent="0.2">
      <c r="A2526" s="1547"/>
      <c r="B2526" s="1416"/>
      <c r="C2526" s="1416"/>
      <c r="D2526" s="1399"/>
      <c r="E2526" s="1682"/>
      <c r="F2526" s="806" t="s">
        <v>1112</v>
      </c>
      <c r="G2526" s="152" t="s">
        <v>1111</v>
      </c>
      <c r="H2526" s="284" t="s">
        <v>1734</v>
      </c>
      <c r="I2526" s="285"/>
      <c r="J2526" s="283"/>
      <c r="K2526" s="75"/>
      <c r="L2526" s="75"/>
      <c r="M2526" s="75"/>
      <c r="N2526" s="1"/>
      <c r="O2526" s="12"/>
    </row>
    <row r="2527" spans="1:17" ht="36" customHeight="1" x14ac:dyDescent="0.2">
      <c r="A2527" s="1547"/>
      <c r="B2527" s="1655" t="s">
        <v>4664</v>
      </c>
      <c r="C2527" s="1655" t="s">
        <v>4665</v>
      </c>
      <c r="D2527" s="1680" t="s">
        <v>7</v>
      </c>
      <c r="E2527" s="1681" t="s">
        <v>67</v>
      </c>
      <c r="F2527" s="806" t="s">
        <v>1107</v>
      </c>
      <c r="G2527" s="801" t="s">
        <v>1108</v>
      </c>
      <c r="H2527" s="284" t="s">
        <v>2647</v>
      </c>
      <c r="I2527" s="285">
        <v>2018</v>
      </c>
      <c r="J2527" s="283"/>
      <c r="K2527" s="75"/>
      <c r="L2527" s="75"/>
      <c r="M2527" s="75"/>
      <c r="N2527" s="1"/>
      <c r="O2527" s="12"/>
    </row>
    <row r="2528" spans="1:17" ht="36" customHeight="1" x14ac:dyDescent="0.2">
      <c r="A2528" s="1547"/>
      <c r="B2528" s="1416"/>
      <c r="C2528" s="1416"/>
      <c r="D2528" s="1399"/>
      <c r="E2528" s="1682"/>
      <c r="F2528" s="806" t="s">
        <v>1112</v>
      </c>
      <c r="G2528" s="801" t="s">
        <v>1111</v>
      </c>
      <c r="H2528" s="284" t="s">
        <v>1734</v>
      </c>
      <c r="I2528" s="285"/>
      <c r="J2528" s="283"/>
      <c r="K2528" s="75"/>
      <c r="L2528" s="75"/>
      <c r="M2528" s="75"/>
      <c r="N2528" s="1"/>
      <c r="O2528" s="12"/>
    </row>
    <row r="2529" spans="1:15" ht="36" customHeight="1" x14ac:dyDescent="0.2">
      <c r="A2529" s="1547"/>
      <c r="B2529" s="1655" t="s">
        <v>4666</v>
      </c>
      <c r="C2529" s="1655" t="s">
        <v>4667</v>
      </c>
      <c r="D2529" s="1680" t="s">
        <v>7</v>
      </c>
      <c r="E2529" s="1681" t="s">
        <v>67</v>
      </c>
      <c r="F2529" s="806" t="s">
        <v>1107</v>
      </c>
      <c r="G2529" s="801" t="s">
        <v>1165</v>
      </c>
      <c r="H2529" s="284" t="s">
        <v>1318</v>
      </c>
      <c r="I2529" s="285"/>
      <c r="J2529" s="283"/>
      <c r="K2529" s="75"/>
      <c r="L2529" s="75"/>
      <c r="M2529" s="75"/>
      <c r="N2529" s="1"/>
      <c r="O2529" s="12"/>
    </row>
    <row r="2530" spans="1:15" ht="36" customHeight="1" x14ac:dyDescent="0.2">
      <c r="A2530" s="1547"/>
      <c r="B2530" s="1416"/>
      <c r="C2530" s="1416"/>
      <c r="D2530" s="1399"/>
      <c r="E2530" s="1682"/>
      <c r="F2530" s="806" t="s">
        <v>1112</v>
      </c>
      <c r="G2530" s="801" t="s">
        <v>1111</v>
      </c>
      <c r="H2530" s="284" t="s">
        <v>1734</v>
      </c>
      <c r="I2530" s="285"/>
      <c r="J2530" s="283"/>
      <c r="K2530" s="75"/>
      <c r="L2530" s="75"/>
      <c r="M2530" s="75"/>
      <c r="N2530" s="1"/>
      <c r="O2530" s="12"/>
    </row>
    <row r="2531" spans="1:15" ht="36" customHeight="1" x14ac:dyDescent="0.2">
      <c r="A2531" s="1547"/>
      <c r="B2531" s="1655" t="s">
        <v>4668</v>
      </c>
      <c r="C2531" s="1655" t="s">
        <v>4669</v>
      </c>
      <c r="D2531" s="1680" t="s">
        <v>7</v>
      </c>
      <c r="E2531" s="1681" t="s">
        <v>67</v>
      </c>
      <c r="F2531" s="806" t="s">
        <v>1107</v>
      </c>
      <c r="G2531" s="801" t="s">
        <v>1165</v>
      </c>
      <c r="H2531" s="284" t="s">
        <v>1318</v>
      </c>
      <c r="I2531" s="285"/>
      <c r="J2531" s="283"/>
      <c r="K2531" s="75"/>
      <c r="L2531" s="75"/>
      <c r="M2531" s="75"/>
      <c r="N2531" s="1"/>
      <c r="O2531" s="12"/>
    </row>
    <row r="2532" spans="1:15" ht="36" customHeight="1" x14ac:dyDescent="0.2">
      <c r="A2532" s="1547"/>
      <c r="B2532" s="1416"/>
      <c r="C2532" s="1416"/>
      <c r="D2532" s="1399"/>
      <c r="E2532" s="1682"/>
      <c r="F2532" s="806" t="s">
        <v>1112</v>
      </c>
      <c r="G2532" s="801" t="s">
        <v>1111</v>
      </c>
      <c r="H2532" s="284" t="s">
        <v>1734</v>
      </c>
      <c r="I2532" s="285"/>
      <c r="J2532" s="283"/>
      <c r="K2532" s="75"/>
      <c r="L2532" s="75"/>
      <c r="M2532" s="75"/>
      <c r="N2532" s="1"/>
      <c r="O2532" s="12"/>
    </row>
    <row r="2533" spans="1:15" ht="36" customHeight="1" x14ac:dyDescent="0.2">
      <c r="A2533" s="1547"/>
      <c r="B2533" s="1655" t="s">
        <v>4670</v>
      </c>
      <c r="C2533" s="1655" t="s">
        <v>4671</v>
      </c>
      <c r="D2533" s="1680" t="s">
        <v>7</v>
      </c>
      <c r="E2533" s="1681" t="s">
        <v>67</v>
      </c>
      <c r="F2533" s="806" t="s">
        <v>1107</v>
      </c>
      <c r="G2533" s="801" t="s">
        <v>1165</v>
      </c>
      <c r="H2533" s="284" t="s">
        <v>1318</v>
      </c>
      <c r="I2533" s="285"/>
      <c r="J2533" s="283"/>
      <c r="K2533" s="75"/>
      <c r="L2533" s="75"/>
      <c r="M2533" s="75"/>
      <c r="N2533" s="1"/>
      <c r="O2533" s="12"/>
    </row>
    <row r="2534" spans="1:15" ht="36" customHeight="1" x14ac:dyDescent="0.2">
      <c r="A2534" s="1547"/>
      <c r="B2534" s="1416"/>
      <c r="C2534" s="1416"/>
      <c r="D2534" s="1399"/>
      <c r="E2534" s="1682"/>
      <c r="F2534" s="806" t="s">
        <v>1112</v>
      </c>
      <c r="G2534" s="801" t="s">
        <v>1111</v>
      </c>
      <c r="H2534" s="284" t="s">
        <v>1734</v>
      </c>
      <c r="I2534" s="285"/>
      <c r="J2534" s="283"/>
      <c r="K2534" s="75"/>
      <c r="L2534" s="75"/>
      <c r="M2534" s="75"/>
      <c r="N2534" s="1"/>
      <c r="O2534" s="12"/>
    </row>
    <row r="2535" spans="1:15" ht="36" customHeight="1" x14ac:dyDescent="0.2">
      <c r="A2535" s="1547"/>
      <c r="B2535" s="1655" t="s">
        <v>4672</v>
      </c>
      <c r="C2535" s="1655" t="s">
        <v>4673</v>
      </c>
      <c r="D2535" s="1680" t="s">
        <v>7</v>
      </c>
      <c r="E2535" s="1681" t="s">
        <v>67</v>
      </c>
      <c r="F2535" s="806" t="s">
        <v>1107</v>
      </c>
      <c r="G2535" s="801" t="s">
        <v>1165</v>
      </c>
      <c r="H2535" s="284" t="s">
        <v>1318</v>
      </c>
      <c r="I2535" s="285"/>
      <c r="J2535" s="283"/>
      <c r="K2535" s="75"/>
      <c r="L2535" s="75"/>
      <c r="M2535" s="75"/>
      <c r="N2535" s="1"/>
      <c r="O2535" s="12"/>
    </row>
    <row r="2536" spans="1:15" ht="36" customHeight="1" x14ac:dyDescent="0.2">
      <c r="A2536" s="1547"/>
      <c r="B2536" s="1416"/>
      <c r="C2536" s="1416"/>
      <c r="D2536" s="1399"/>
      <c r="E2536" s="1682"/>
      <c r="F2536" s="806" t="s">
        <v>1112</v>
      </c>
      <c r="G2536" s="801" t="s">
        <v>1111</v>
      </c>
      <c r="H2536" s="284" t="s">
        <v>1734</v>
      </c>
      <c r="I2536" s="285"/>
      <c r="J2536" s="283"/>
      <c r="K2536" s="75"/>
      <c r="L2536" s="75"/>
      <c r="M2536" s="75"/>
      <c r="N2536" s="1"/>
      <c r="O2536" s="12"/>
    </row>
    <row r="2537" spans="1:15" ht="36" customHeight="1" x14ac:dyDescent="0.2">
      <c r="A2537" s="1547"/>
      <c r="B2537" s="1655" t="s">
        <v>4674</v>
      </c>
      <c r="C2537" s="1655" t="s">
        <v>4675</v>
      </c>
      <c r="D2537" s="1680" t="s">
        <v>7</v>
      </c>
      <c r="E2537" s="1681" t="s">
        <v>67</v>
      </c>
      <c r="F2537" s="806" t="s">
        <v>1107</v>
      </c>
      <c r="G2537" s="801" t="s">
        <v>1165</v>
      </c>
      <c r="H2537" s="284" t="s">
        <v>1316</v>
      </c>
      <c r="I2537" s="285"/>
      <c r="J2537" s="283"/>
      <c r="K2537" s="75"/>
      <c r="L2537" s="75"/>
      <c r="M2537" s="75"/>
      <c r="N2537" s="1"/>
      <c r="O2537" s="12"/>
    </row>
    <row r="2538" spans="1:15" ht="36" customHeight="1" x14ac:dyDescent="0.2">
      <c r="A2538" s="1547"/>
      <c r="B2538" s="1416"/>
      <c r="C2538" s="1416"/>
      <c r="D2538" s="1399"/>
      <c r="E2538" s="1682"/>
      <c r="F2538" s="806" t="s">
        <v>1112</v>
      </c>
      <c r="G2538" s="801" t="s">
        <v>1111</v>
      </c>
      <c r="H2538" s="284" t="s">
        <v>4676</v>
      </c>
      <c r="I2538" s="285"/>
      <c r="J2538" s="283"/>
      <c r="K2538" s="75"/>
      <c r="L2538" s="75"/>
      <c r="M2538" s="75"/>
      <c r="N2538" s="1"/>
      <c r="O2538" s="12"/>
    </row>
    <row r="2539" spans="1:15" ht="36" customHeight="1" x14ac:dyDescent="0.2">
      <c r="A2539" s="1547"/>
      <c r="B2539" s="1655" t="s">
        <v>4677</v>
      </c>
      <c r="C2539" s="1655" t="s">
        <v>4678</v>
      </c>
      <c r="D2539" s="1680" t="s">
        <v>7</v>
      </c>
      <c r="E2539" s="1681" t="s">
        <v>67</v>
      </c>
      <c r="F2539" s="806" t="s">
        <v>1107</v>
      </c>
      <c r="G2539" s="801" t="s">
        <v>1165</v>
      </c>
      <c r="H2539" s="284" t="s">
        <v>1317</v>
      </c>
      <c r="I2539" s="285"/>
      <c r="J2539" s="283"/>
      <c r="K2539" s="75"/>
      <c r="L2539" s="75"/>
      <c r="M2539" s="75"/>
      <c r="N2539" s="1"/>
      <c r="O2539" s="12"/>
    </row>
    <row r="2540" spans="1:15" ht="36" customHeight="1" x14ac:dyDescent="0.2">
      <c r="A2540" s="1547"/>
      <c r="B2540" s="1416"/>
      <c r="C2540" s="1416"/>
      <c r="D2540" s="1399"/>
      <c r="E2540" s="1682"/>
      <c r="F2540" s="806" t="s">
        <v>1112</v>
      </c>
      <c r="G2540" s="801" t="s">
        <v>1111</v>
      </c>
      <c r="H2540" s="284" t="s">
        <v>1734</v>
      </c>
      <c r="I2540" s="285"/>
      <c r="J2540" s="283"/>
      <c r="K2540" s="75"/>
      <c r="L2540" s="75"/>
      <c r="M2540" s="75"/>
      <c r="N2540" s="1"/>
      <c r="O2540" s="12"/>
    </row>
    <row r="2541" spans="1:15" ht="36" customHeight="1" x14ac:dyDescent="0.2">
      <c r="A2541" s="1547"/>
      <c r="B2541" s="1655" t="s">
        <v>4679</v>
      </c>
      <c r="C2541" s="1655" t="s">
        <v>4680</v>
      </c>
      <c r="D2541" s="1680" t="s">
        <v>7</v>
      </c>
      <c r="E2541" s="1681" t="s">
        <v>67</v>
      </c>
      <c r="F2541" s="806" t="s">
        <v>1107</v>
      </c>
      <c r="G2541" s="801" t="s">
        <v>1165</v>
      </c>
      <c r="H2541" s="284" t="s">
        <v>3190</v>
      </c>
      <c r="I2541" s="285"/>
      <c r="J2541" s="283"/>
      <c r="K2541" s="75"/>
      <c r="L2541" s="75"/>
      <c r="M2541" s="75"/>
      <c r="N2541" s="1"/>
      <c r="O2541" s="12"/>
    </row>
    <row r="2542" spans="1:15" ht="36" customHeight="1" x14ac:dyDescent="0.2">
      <c r="A2542" s="1547"/>
      <c r="B2542" s="1416"/>
      <c r="C2542" s="1416"/>
      <c r="D2542" s="1399"/>
      <c r="E2542" s="1682"/>
      <c r="F2542" s="806" t="s">
        <v>1112</v>
      </c>
      <c r="G2542" s="801" t="s">
        <v>1111</v>
      </c>
      <c r="H2542" s="284" t="s">
        <v>4681</v>
      </c>
      <c r="I2542" s="285"/>
      <c r="J2542" s="283"/>
      <c r="K2542" s="75"/>
      <c r="L2542" s="75"/>
      <c r="M2542" s="75"/>
      <c r="N2542" s="1"/>
      <c r="O2542" s="12"/>
    </row>
    <row r="2543" spans="1:15" ht="36" customHeight="1" x14ac:dyDescent="0.2">
      <c r="A2543" s="1547"/>
      <c r="B2543" s="1655" t="s">
        <v>4682</v>
      </c>
      <c r="C2543" s="1655" t="s">
        <v>4683</v>
      </c>
      <c r="D2543" s="1680" t="s">
        <v>7</v>
      </c>
      <c r="E2543" s="1681" t="s">
        <v>67</v>
      </c>
      <c r="F2543" s="806" t="s">
        <v>1107</v>
      </c>
      <c r="G2543" s="801" t="s">
        <v>1165</v>
      </c>
      <c r="H2543" s="284" t="s">
        <v>1318</v>
      </c>
      <c r="I2543" s="285"/>
      <c r="J2543" s="283"/>
      <c r="K2543" s="75"/>
      <c r="L2543" s="75"/>
      <c r="M2543" s="75"/>
      <c r="N2543" s="1"/>
      <c r="O2543" s="12"/>
    </row>
    <row r="2544" spans="1:15" ht="36" customHeight="1" x14ac:dyDescent="0.2">
      <c r="A2544" s="1547"/>
      <c r="B2544" s="1416"/>
      <c r="C2544" s="1416"/>
      <c r="D2544" s="1399"/>
      <c r="E2544" s="1682"/>
      <c r="F2544" s="806" t="s">
        <v>1112</v>
      </c>
      <c r="G2544" s="801" t="s">
        <v>1111</v>
      </c>
      <c r="H2544" s="284" t="s">
        <v>1734</v>
      </c>
      <c r="I2544" s="285"/>
      <c r="J2544" s="283"/>
      <c r="K2544" s="75"/>
      <c r="L2544" s="75"/>
      <c r="M2544" s="75"/>
      <c r="N2544" s="1"/>
      <c r="O2544" s="12"/>
    </row>
    <row r="2545" spans="1:15" ht="36" customHeight="1" x14ac:dyDescent="0.2">
      <c r="A2545" s="1547"/>
      <c r="B2545" s="1655" t="s">
        <v>4684</v>
      </c>
      <c r="C2545" s="1655" t="s">
        <v>4685</v>
      </c>
      <c r="D2545" s="1680" t="s">
        <v>7</v>
      </c>
      <c r="E2545" s="1681" t="s">
        <v>67</v>
      </c>
      <c r="F2545" s="806" t="s">
        <v>1107</v>
      </c>
      <c r="G2545" s="801" t="s">
        <v>1165</v>
      </c>
      <c r="H2545" s="284" t="s">
        <v>3190</v>
      </c>
      <c r="I2545" s="285"/>
      <c r="J2545" s="283"/>
      <c r="K2545" s="75"/>
      <c r="L2545" s="75"/>
      <c r="M2545" s="75"/>
      <c r="N2545" s="1"/>
      <c r="O2545" s="12"/>
    </row>
    <row r="2546" spans="1:15" ht="36" customHeight="1" x14ac:dyDescent="0.2">
      <c r="A2546" s="1547"/>
      <c r="B2546" s="1416"/>
      <c r="C2546" s="1416"/>
      <c r="D2546" s="1399"/>
      <c r="E2546" s="1682"/>
      <c r="F2546" s="806" t="s">
        <v>1112</v>
      </c>
      <c r="G2546" s="801" t="s">
        <v>1111</v>
      </c>
      <c r="H2546" s="284" t="s">
        <v>1734</v>
      </c>
      <c r="I2546" s="285"/>
      <c r="J2546" s="283"/>
      <c r="K2546" s="75"/>
      <c r="L2546" s="75"/>
      <c r="M2546" s="75"/>
      <c r="N2546" s="1"/>
      <c r="O2546" s="12"/>
    </row>
    <row r="2547" spans="1:15" ht="36" customHeight="1" x14ac:dyDescent="0.2">
      <c r="A2547" s="1547"/>
      <c r="B2547" s="1655" t="s">
        <v>4686</v>
      </c>
      <c r="C2547" s="1655" t="s">
        <v>4687</v>
      </c>
      <c r="D2547" s="1680" t="s">
        <v>7</v>
      </c>
      <c r="E2547" s="1681" t="s">
        <v>67</v>
      </c>
      <c r="F2547" s="806" t="s">
        <v>1107</v>
      </c>
      <c r="G2547" s="801" t="s">
        <v>1165</v>
      </c>
      <c r="H2547" s="284" t="s">
        <v>1318</v>
      </c>
      <c r="I2547" s="285"/>
      <c r="J2547" s="283"/>
      <c r="K2547" s="75"/>
      <c r="L2547" s="75"/>
      <c r="M2547" s="75"/>
      <c r="N2547" s="1"/>
      <c r="O2547" s="12"/>
    </row>
    <row r="2548" spans="1:15" ht="36" customHeight="1" x14ac:dyDescent="0.2">
      <c r="A2548" s="1547"/>
      <c r="B2548" s="1416"/>
      <c r="C2548" s="1416"/>
      <c r="D2548" s="1399"/>
      <c r="E2548" s="1682"/>
      <c r="F2548" s="806" t="s">
        <v>1112</v>
      </c>
      <c r="G2548" s="801" t="s">
        <v>1111</v>
      </c>
      <c r="H2548" s="284" t="s">
        <v>4688</v>
      </c>
      <c r="I2548" s="285"/>
      <c r="J2548" s="283"/>
      <c r="K2548" s="75"/>
      <c r="L2548" s="75"/>
      <c r="M2548" s="75"/>
      <c r="N2548" s="1"/>
      <c r="O2548" s="12"/>
    </row>
    <row r="2549" spans="1:15" ht="36" customHeight="1" x14ac:dyDescent="0.2">
      <c r="A2549" s="1547"/>
      <c r="B2549" s="1655" t="s">
        <v>517</v>
      </c>
      <c r="C2549" s="1655" t="s">
        <v>4689</v>
      </c>
      <c r="D2549" s="1680" t="s">
        <v>7</v>
      </c>
      <c r="E2549" s="1681" t="s">
        <v>67</v>
      </c>
      <c r="F2549" s="806" t="s">
        <v>1107</v>
      </c>
      <c r="G2549" s="801" t="s">
        <v>1165</v>
      </c>
      <c r="H2549" s="284" t="s">
        <v>1316</v>
      </c>
      <c r="I2549" s="285"/>
      <c r="J2549" s="283"/>
      <c r="K2549" s="75"/>
      <c r="L2549" s="75"/>
      <c r="M2549" s="75"/>
      <c r="N2549" s="1"/>
      <c r="O2549" s="12"/>
    </row>
    <row r="2550" spans="1:15" ht="36" customHeight="1" x14ac:dyDescent="0.2">
      <c r="A2550" s="1547"/>
      <c r="B2550" s="1416"/>
      <c r="C2550" s="1416"/>
      <c r="D2550" s="1399"/>
      <c r="E2550" s="1682"/>
      <c r="F2550" s="806" t="s">
        <v>1112</v>
      </c>
      <c r="G2550" s="801" t="s">
        <v>1111</v>
      </c>
      <c r="H2550" s="284" t="s">
        <v>4690</v>
      </c>
      <c r="I2550" s="285"/>
      <c r="J2550" s="283"/>
      <c r="K2550" s="75"/>
      <c r="L2550" s="75"/>
      <c r="M2550" s="75"/>
      <c r="N2550" s="1"/>
      <c r="O2550" s="12"/>
    </row>
    <row r="2551" spans="1:15" ht="36" customHeight="1" x14ac:dyDescent="0.2">
      <c r="A2551" s="1547"/>
      <c r="B2551" s="1655" t="s">
        <v>4691</v>
      </c>
      <c r="C2551" s="1655" t="s">
        <v>4692</v>
      </c>
      <c r="D2551" s="1680" t="s">
        <v>7</v>
      </c>
      <c r="E2551" s="1681" t="s">
        <v>67</v>
      </c>
      <c r="F2551" s="806" t="s">
        <v>1107</v>
      </c>
      <c r="G2551" s="801" t="s">
        <v>1165</v>
      </c>
      <c r="H2551" s="284" t="s">
        <v>1316</v>
      </c>
      <c r="I2551" s="285"/>
      <c r="J2551" s="283"/>
      <c r="K2551" s="75"/>
      <c r="L2551" s="75"/>
      <c r="M2551" s="75"/>
      <c r="N2551" s="1"/>
      <c r="O2551" s="12"/>
    </row>
    <row r="2552" spans="1:15" ht="36" customHeight="1" x14ac:dyDescent="0.2">
      <c r="A2552" s="1547"/>
      <c r="B2552" s="1416"/>
      <c r="C2552" s="1416"/>
      <c r="D2552" s="1399"/>
      <c r="E2552" s="1682"/>
      <c r="F2552" s="806" t="s">
        <v>1112</v>
      </c>
      <c r="G2552" s="801" t="s">
        <v>1111</v>
      </c>
      <c r="H2552" s="284" t="s">
        <v>4693</v>
      </c>
      <c r="I2552" s="285"/>
      <c r="J2552" s="283"/>
      <c r="K2552" s="75"/>
      <c r="L2552" s="75"/>
      <c r="M2552" s="75"/>
      <c r="N2552" s="1"/>
      <c r="O2552" s="12"/>
    </row>
    <row r="2553" spans="1:15" ht="36" customHeight="1" x14ac:dyDescent="0.2">
      <c r="A2553" s="1547"/>
      <c r="B2553" s="806" t="s">
        <v>4694</v>
      </c>
      <c r="C2553" s="806" t="s">
        <v>4695</v>
      </c>
      <c r="D2553" s="801" t="s">
        <v>46</v>
      </c>
      <c r="E2553" s="893" t="s">
        <v>452</v>
      </c>
      <c r="F2553" s="806" t="s">
        <v>4696</v>
      </c>
      <c r="G2553" s="801" t="s">
        <v>1200</v>
      </c>
      <c r="H2553" s="284" t="s">
        <v>2647</v>
      </c>
      <c r="I2553" s="285"/>
      <c r="J2553" s="283"/>
      <c r="K2553" s="75"/>
      <c r="L2553" s="75"/>
      <c r="M2553" s="75"/>
      <c r="N2553" s="1"/>
      <c r="O2553" s="12"/>
    </row>
    <row r="2554" spans="1:15" ht="36" customHeight="1" x14ac:dyDescent="0.2">
      <c r="A2554" s="1416"/>
      <c r="B2554" s="806" t="s">
        <v>4697</v>
      </c>
      <c r="C2554" s="806" t="s">
        <v>4698</v>
      </c>
      <c r="D2554" s="801" t="s">
        <v>46</v>
      </c>
      <c r="E2554" s="893" t="s">
        <v>452</v>
      </c>
      <c r="F2554" s="806" t="s">
        <v>4696</v>
      </c>
      <c r="G2554" s="801" t="s">
        <v>1200</v>
      </c>
      <c r="H2554" s="284" t="s">
        <v>2647</v>
      </c>
      <c r="I2554" s="285"/>
      <c r="J2554" s="283"/>
      <c r="K2554" s="75"/>
      <c r="L2554" s="75"/>
      <c r="M2554" s="75"/>
      <c r="N2554" s="1"/>
      <c r="O2554" s="12"/>
    </row>
    <row r="2555" spans="1:15" ht="37.5" customHeight="1" x14ac:dyDescent="0.2">
      <c r="A2555" s="1655" t="s">
        <v>299</v>
      </c>
      <c r="B2555" s="1655" t="s">
        <v>4699</v>
      </c>
      <c r="C2555" s="1655" t="s">
        <v>4700</v>
      </c>
      <c r="D2555" s="1680" t="s">
        <v>7</v>
      </c>
      <c r="E2555" s="1681" t="s">
        <v>67</v>
      </c>
      <c r="F2555" s="806" t="s">
        <v>4607</v>
      </c>
      <c r="G2555" s="801" t="s">
        <v>1199</v>
      </c>
      <c r="H2555" s="979" t="s">
        <v>4701</v>
      </c>
      <c r="I2555" s="894"/>
      <c r="J2555" s="268">
        <v>999.19899999999996</v>
      </c>
      <c r="K2555" s="75"/>
      <c r="L2555" s="75"/>
      <c r="M2555" s="75"/>
      <c r="N2555" s="1" t="s">
        <v>4527</v>
      </c>
      <c r="O2555" s="12"/>
    </row>
    <row r="2556" spans="1:15" ht="42.75" customHeight="1" x14ac:dyDescent="0.2">
      <c r="A2556" s="1547"/>
      <c r="B2556" s="1416"/>
      <c r="C2556" s="1416"/>
      <c r="D2556" s="1399"/>
      <c r="E2556" s="1682"/>
      <c r="F2556" s="806" t="s">
        <v>1112</v>
      </c>
      <c r="G2556" s="152" t="s">
        <v>1111</v>
      </c>
      <c r="H2556" s="284" t="s">
        <v>1734</v>
      </c>
      <c r="I2556" s="285"/>
      <c r="J2556" s="268"/>
      <c r="K2556" s="75"/>
      <c r="L2556" s="75"/>
      <c r="M2556" s="75"/>
      <c r="N2556" s="1"/>
      <c r="O2556" s="12"/>
    </row>
    <row r="2557" spans="1:15" ht="24.75" customHeight="1" x14ac:dyDescent="0.2">
      <c r="A2557" s="1547"/>
      <c r="B2557" s="1655" t="s">
        <v>4702</v>
      </c>
      <c r="C2557" s="1655" t="s">
        <v>4703</v>
      </c>
      <c r="D2557" s="1680" t="s">
        <v>7</v>
      </c>
      <c r="E2557" s="1681" t="s">
        <v>67</v>
      </c>
      <c r="F2557" s="806" t="s">
        <v>4607</v>
      </c>
      <c r="G2557" s="801" t="s">
        <v>1199</v>
      </c>
      <c r="H2557" s="979" t="s">
        <v>1733</v>
      </c>
      <c r="I2557" s="894"/>
      <c r="J2557" s="268">
        <v>108.117</v>
      </c>
      <c r="K2557" s="75"/>
      <c r="L2557" s="75"/>
      <c r="M2557" s="75"/>
      <c r="N2557" s="1" t="s">
        <v>4527</v>
      </c>
      <c r="O2557" s="12"/>
    </row>
    <row r="2558" spans="1:15" ht="51" customHeight="1" x14ac:dyDescent="0.2">
      <c r="A2558" s="1547"/>
      <c r="B2558" s="1416"/>
      <c r="C2558" s="1416"/>
      <c r="D2558" s="1399"/>
      <c r="E2558" s="1682"/>
      <c r="F2558" s="806" t="s">
        <v>1112</v>
      </c>
      <c r="G2558" s="152" t="s">
        <v>1111</v>
      </c>
      <c r="H2558" s="284" t="s">
        <v>1734</v>
      </c>
      <c r="I2558" s="285"/>
      <c r="J2558" s="268"/>
      <c r="K2558" s="75"/>
      <c r="L2558" s="75"/>
      <c r="M2558" s="75"/>
      <c r="N2558" s="1"/>
      <c r="O2558" s="12"/>
    </row>
    <row r="2559" spans="1:15" ht="50.25" customHeight="1" x14ac:dyDescent="0.2">
      <c r="A2559" s="1547"/>
      <c r="B2559" s="1655" t="s">
        <v>4704</v>
      </c>
      <c r="C2559" s="1655" t="s">
        <v>4705</v>
      </c>
      <c r="D2559" s="1680" t="s">
        <v>46</v>
      </c>
      <c r="E2559" s="1687" t="s">
        <v>360</v>
      </c>
      <c r="F2559" s="806" t="s">
        <v>1107</v>
      </c>
      <c r="G2559" s="801" t="s">
        <v>1108</v>
      </c>
      <c r="H2559" s="287" t="s">
        <v>4706</v>
      </c>
      <c r="I2559" s="285">
        <v>2018</v>
      </c>
      <c r="J2559" s="268"/>
      <c r="K2559" s="75"/>
      <c r="L2559" s="75"/>
      <c r="M2559" s="75"/>
      <c r="N2559" s="1"/>
      <c r="O2559" s="12"/>
    </row>
    <row r="2560" spans="1:15" ht="51" customHeight="1" x14ac:dyDescent="0.2">
      <c r="A2560" s="1547"/>
      <c r="B2560" s="1547"/>
      <c r="C2560" s="1416"/>
      <c r="D2560" s="1548"/>
      <c r="E2560" s="1554"/>
      <c r="F2560" s="806" t="s">
        <v>1112</v>
      </c>
      <c r="G2560" s="801" t="s">
        <v>1111</v>
      </c>
      <c r="H2560" s="287" t="s">
        <v>4707</v>
      </c>
      <c r="I2560" s="285"/>
      <c r="J2560" s="268"/>
      <c r="K2560" s="75"/>
      <c r="L2560" s="75"/>
      <c r="M2560" s="75"/>
      <c r="N2560" s="1"/>
      <c r="O2560" s="12"/>
    </row>
    <row r="2561" spans="1:18" ht="31.5" customHeight="1" x14ac:dyDescent="0.2">
      <c r="A2561" s="1547"/>
      <c r="B2561" s="1655" t="s">
        <v>4708</v>
      </c>
      <c r="C2561" s="1655" t="s">
        <v>4709</v>
      </c>
      <c r="D2561" s="1680" t="s">
        <v>46</v>
      </c>
      <c r="E2561" s="1687" t="s">
        <v>360</v>
      </c>
      <c r="F2561" s="806" t="s">
        <v>1107</v>
      </c>
      <c r="G2561" s="801" t="s">
        <v>1108</v>
      </c>
      <c r="H2561" s="806" t="s">
        <v>1318</v>
      </c>
      <c r="I2561" s="894">
        <v>2018</v>
      </c>
      <c r="J2561" s="268"/>
      <c r="K2561" s="75"/>
      <c r="L2561" s="75"/>
      <c r="M2561" s="75"/>
      <c r="N2561" s="1"/>
      <c r="O2561" s="12"/>
    </row>
    <row r="2562" spans="1:18" ht="31.5" customHeight="1" x14ac:dyDescent="0.2">
      <c r="A2562" s="1547"/>
      <c r="B2562" s="1547"/>
      <c r="C2562" s="1547"/>
      <c r="D2562" s="1548"/>
      <c r="E2562" s="1554"/>
      <c r="F2562" s="266" t="s">
        <v>1109</v>
      </c>
      <c r="G2562" s="801" t="s">
        <v>1108</v>
      </c>
      <c r="H2562" s="806" t="s">
        <v>4710</v>
      </c>
      <c r="I2562" s="894"/>
      <c r="J2562" s="268"/>
      <c r="K2562" s="75"/>
      <c r="L2562" s="75"/>
      <c r="M2562" s="75"/>
      <c r="N2562" s="1"/>
      <c r="O2562" s="12"/>
    </row>
    <row r="2563" spans="1:18" ht="31.5" customHeight="1" x14ac:dyDescent="0.2">
      <c r="A2563" s="1416"/>
      <c r="B2563" s="1416"/>
      <c r="C2563" s="1416"/>
      <c r="D2563" s="1399"/>
      <c r="E2563" s="1410"/>
      <c r="F2563" s="806" t="s">
        <v>1110</v>
      </c>
      <c r="G2563" s="801" t="s">
        <v>1199</v>
      </c>
      <c r="H2563" s="806" t="s">
        <v>4711</v>
      </c>
      <c r="I2563" s="894"/>
      <c r="J2563" s="268"/>
      <c r="K2563" s="75"/>
      <c r="L2563" s="75"/>
      <c r="M2563" s="75"/>
      <c r="N2563" s="1"/>
      <c r="O2563" s="12"/>
    </row>
    <row r="2564" spans="1:18" ht="45" customHeight="1" x14ac:dyDescent="0.2">
      <c r="A2564" s="1427" t="s">
        <v>301</v>
      </c>
      <c r="B2564" s="806" t="s">
        <v>4712</v>
      </c>
      <c r="C2564" s="806" t="s">
        <v>4713</v>
      </c>
      <c r="D2564" s="801" t="s">
        <v>76</v>
      </c>
      <c r="E2564" s="893" t="s">
        <v>67</v>
      </c>
      <c r="F2564" s="269" t="s">
        <v>1114</v>
      </c>
      <c r="G2564" s="152" t="s">
        <v>1111</v>
      </c>
      <c r="H2564" s="878" t="s">
        <v>2121</v>
      </c>
      <c r="I2564" s="285"/>
      <c r="J2564" s="288">
        <v>700</v>
      </c>
      <c r="K2564" s="815"/>
      <c r="L2564" s="815"/>
      <c r="M2564" s="815"/>
      <c r="N2564" s="1" t="s">
        <v>4527</v>
      </c>
      <c r="O2564" s="3">
        <f>SUM(J2488:J2564)</f>
        <v>20316.837000000007</v>
      </c>
      <c r="P2564" s="3">
        <f>SUM(K2488:K2564)</f>
        <v>97158.097039999993</v>
      </c>
      <c r="Q2564" s="3">
        <f>SUM(L2488:L2564)</f>
        <v>45519.011476999993</v>
      </c>
      <c r="R2564" s="3">
        <f>SUM(M2488:M2564)</f>
        <v>0</v>
      </c>
    </row>
    <row r="2565" spans="1:18" ht="45" customHeight="1" x14ac:dyDescent="0.2">
      <c r="A2565" s="1427"/>
      <c r="B2565" s="806" t="s">
        <v>431</v>
      </c>
      <c r="C2565" s="806" t="s">
        <v>430</v>
      </c>
      <c r="D2565" s="801" t="s">
        <v>76</v>
      </c>
      <c r="E2565" s="893" t="s">
        <v>67</v>
      </c>
      <c r="F2565" s="269" t="s">
        <v>1114</v>
      </c>
      <c r="G2565" s="801" t="s">
        <v>1111</v>
      </c>
      <c r="H2565" s="878" t="s">
        <v>2121</v>
      </c>
      <c r="I2565" s="289">
        <v>2018</v>
      </c>
      <c r="J2565" s="68"/>
      <c r="K2565" s="68"/>
      <c r="L2565" s="68"/>
      <c r="M2565" s="68"/>
      <c r="N2565" s="1"/>
      <c r="O2565" s="3"/>
      <c r="P2565" s="3"/>
      <c r="Q2565" s="3"/>
      <c r="R2565" s="3"/>
    </row>
    <row r="2566" spans="1:18" ht="45" customHeight="1" x14ac:dyDescent="0.2">
      <c r="A2566" s="1427"/>
      <c r="B2566" s="806" t="s">
        <v>4714</v>
      </c>
      <c r="C2566" s="806" t="s">
        <v>4715</v>
      </c>
      <c r="D2566" s="801" t="s">
        <v>76</v>
      </c>
      <c r="E2566" s="893" t="s">
        <v>67</v>
      </c>
      <c r="F2566" s="269" t="s">
        <v>1114</v>
      </c>
      <c r="G2566" s="801" t="s">
        <v>1111</v>
      </c>
      <c r="H2566" s="878" t="s">
        <v>2121</v>
      </c>
      <c r="I2566" s="289">
        <v>2018</v>
      </c>
      <c r="J2566" s="68"/>
      <c r="K2566" s="68"/>
      <c r="L2566" s="68"/>
      <c r="M2566" s="68"/>
      <c r="N2566" s="1"/>
      <c r="O2566" s="3"/>
      <c r="P2566" s="3"/>
      <c r="Q2566" s="3"/>
      <c r="R2566" s="3"/>
    </row>
    <row r="2567" spans="1:18" ht="45" customHeight="1" x14ac:dyDescent="0.2">
      <c r="A2567" s="830"/>
      <c r="B2567" s="830"/>
      <c r="C2567" s="830"/>
      <c r="D2567" s="844"/>
      <c r="E2567" s="290"/>
      <c r="F2567" s="271"/>
      <c r="G2567" s="144"/>
      <c r="H2567" s="286"/>
      <c r="I2567" s="289"/>
      <c r="J2567" s="68"/>
      <c r="K2567" s="68"/>
      <c r="L2567" s="68"/>
      <c r="M2567" s="68"/>
      <c r="N2567" s="1"/>
      <c r="O2567" s="3"/>
      <c r="P2567" s="3"/>
      <c r="Q2567" s="3"/>
      <c r="R2567" s="3"/>
    </row>
    <row r="2568" spans="1:18" ht="11.25" customHeight="1" x14ac:dyDescent="0.2">
      <c r="J2568" s="291"/>
      <c r="K2568" s="291"/>
      <c r="L2568" s="291"/>
      <c r="M2568" s="292"/>
      <c r="N2568" s="1"/>
      <c r="O2568" s="12"/>
    </row>
    <row r="2569" spans="1:18" ht="12.75" customHeight="1" x14ac:dyDescent="0.2">
      <c r="A2569" s="1235" t="s">
        <v>182</v>
      </c>
      <c r="B2569" s="1235"/>
      <c r="C2569" s="1235"/>
      <c r="D2569" s="1235"/>
      <c r="E2569" s="1235"/>
      <c r="F2569" s="1235"/>
      <c r="G2569" s="1235"/>
      <c r="H2569" s="1235"/>
      <c r="I2569" s="1235"/>
      <c r="J2569" s="1235"/>
      <c r="K2569" s="1235"/>
      <c r="L2569" s="1235"/>
      <c r="M2569" s="1235"/>
      <c r="N2569" s="1" t="s">
        <v>1404</v>
      </c>
      <c r="O2569" s="12"/>
    </row>
    <row r="2570" spans="1:18" ht="11.25" customHeight="1" x14ac:dyDescent="0.2">
      <c r="M2570" s="13"/>
      <c r="N2570" s="1"/>
      <c r="O2570" s="12"/>
    </row>
    <row r="2571" spans="1:18" ht="24.75" customHeight="1" x14ac:dyDescent="0.2">
      <c r="A2571" s="1236" t="s">
        <v>2</v>
      </c>
      <c r="B2571" s="1237" t="s">
        <v>3</v>
      </c>
      <c r="C2571" s="1238"/>
      <c r="D2571" s="1236" t="s">
        <v>4</v>
      </c>
      <c r="E2571" s="1236" t="s">
        <v>5</v>
      </c>
      <c r="F2571" s="1243" t="s">
        <v>1104</v>
      </c>
      <c r="G2571" s="1243" t="s">
        <v>1401</v>
      </c>
      <c r="H2571" s="1243" t="s">
        <v>1293</v>
      </c>
      <c r="I2571" s="293"/>
      <c r="J2571" s="1237" t="s">
        <v>4716</v>
      </c>
      <c r="K2571" s="1647"/>
      <c r="L2571" s="1647"/>
      <c r="M2571" s="1400" t="s">
        <v>1403</v>
      </c>
      <c r="N2571" s="1"/>
      <c r="O2571" s="12"/>
    </row>
    <row r="2572" spans="1:18" ht="11.25" customHeight="1" x14ac:dyDescent="0.2">
      <c r="A2572" s="1236"/>
      <c r="B2572" s="1239"/>
      <c r="C2572" s="1240"/>
      <c r="D2572" s="1236"/>
      <c r="E2572" s="1236"/>
      <c r="F2572" s="1244"/>
      <c r="G2572" s="1244"/>
      <c r="H2572" s="1244"/>
      <c r="I2572" s="294"/>
      <c r="J2572" s="1241"/>
      <c r="K2572" s="1648"/>
      <c r="L2572" s="1648"/>
      <c r="M2572" s="1400"/>
      <c r="N2572" s="1"/>
      <c r="O2572" s="12"/>
    </row>
    <row r="2573" spans="1:18" ht="17.25" customHeight="1" x14ac:dyDescent="0.2">
      <c r="A2573" s="1236"/>
      <c r="B2573" s="1239"/>
      <c r="C2573" s="1240"/>
      <c r="D2573" s="1236"/>
      <c r="E2573" s="1236"/>
      <c r="F2573" s="1244"/>
      <c r="G2573" s="1244"/>
      <c r="H2573" s="1244"/>
      <c r="I2573" s="1002"/>
      <c r="J2573" s="1236">
        <v>2017</v>
      </c>
      <c r="K2573" s="1243">
        <v>2018</v>
      </c>
      <c r="L2573" s="1228">
        <v>2019</v>
      </c>
      <c r="M2573" s="1400"/>
      <c r="N2573" s="1"/>
      <c r="O2573" s="12"/>
    </row>
    <row r="2574" spans="1:18" ht="3.75" customHeight="1" x14ac:dyDescent="0.2">
      <c r="A2574" s="1236"/>
      <c r="B2574" s="1241"/>
      <c r="C2574" s="1242"/>
      <c r="D2574" s="1236"/>
      <c r="E2574" s="1236"/>
      <c r="F2574" s="1245"/>
      <c r="G2574" s="1245"/>
      <c r="H2574" s="1245"/>
      <c r="I2574" s="790"/>
      <c r="J2574" s="1236"/>
      <c r="K2574" s="1245"/>
      <c r="L2574" s="1228"/>
      <c r="M2574" s="1400"/>
      <c r="N2574" s="1"/>
      <c r="O2574" s="12"/>
    </row>
    <row r="2575" spans="1:18" ht="11.25" customHeight="1" x14ac:dyDescent="0.2">
      <c r="A2575" s="786">
        <v>1</v>
      </c>
      <c r="B2575" s="1228">
        <v>2</v>
      </c>
      <c r="C2575" s="1229"/>
      <c r="D2575" s="786">
        <v>3</v>
      </c>
      <c r="E2575" s="884">
        <v>4</v>
      </c>
      <c r="F2575" s="787"/>
      <c r="G2575" s="786"/>
      <c r="H2575" s="884"/>
      <c r="I2575" s="884"/>
      <c r="J2575" s="786">
        <v>5</v>
      </c>
      <c r="K2575" s="786">
        <v>6</v>
      </c>
      <c r="L2575" s="793">
        <v>7</v>
      </c>
      <c r="M2575" s="801">
        <v>8</v>
      </c>
      <c r="N2575" s="1"/>
      <c r="O2575" s="12"/>
    </row>
    <row r="2576" spans="1:18" ht="12.75" customHeight="1" x14ac:dyDescent="0.2">
      <c r="A2576" s="1685" t="s">
        <v>183</v>
      </c>
      <c r="B2576" s="1402"/>
      <c r="C2576" s="1402"/>
      <c r="D2576" s="1402"/>
      <c r="E2576" s="1402"/>
      <c r="F2576" s="1402"/>
      <c r="G2576" s="1402"/>
      <c r="H2576" s="1402"/>
      <c r="I2576" s="1402"/>
      <c r="J2576" s="1402"/>
      <c r="K2576" s="1402"/>
      <c r="L2576" s="1402"/>
      <c r="M2576" s="1686"/>
      <c r="N2576" s="1"/>
      <c r="O2576" s="12"/>
    </row>
    <row r="2577" spans="1:17" ht="47.25" customHeight="1" x14ac:dyDescent="0.2">
      <c r="A2577" s="1688" t="s">
        <v>184</v>
      </c>
      <c r="B2577" s="806" t="s">
        <v>4717</v>
      </c>
      <c r="C2577" s="839" t="s">
        <v>4718</v>
      </c>
      <c r="D2577" s="802" t="s">
        <v>46</v>
      </c>
      <c r="E2577" s="802" t="s">
        <v>68</v>
      </c>
      <c r="F2577" s="806" t="s">
        <v>4719</v>
      </c>
      <c r="G2577" s="801" t="s">
        <v>1829</v>
      </c>
      <c r="H2577" s="839" t="s">
        <v>4720</v>
      </c>
      <c r="I2577" s="19">
        <v>2018</v>
      </c>
      <c r="J2577" s="75">
        <v>29</v>
      </c>
      <c r="K2577" s="75">
        <v>29</v>
      </c>
      <c r="L2577" s="86">
        <v>29</v>
      </c>
      <c r="M2577" s="839"/>
      <c r="N2577" s="1" t="s">
        <v>1842</v>
      </c>
      <c r="O2577" s="806" t="s">
        <v>4721</v>
      </c>
      <c r="P2577" s="802" t="s">
        <v>1200</v>
      </c>
      <c r="Q2577" s="806" t="s">
        <v>4722</v>
      </c>
    </row>
    <row r="2578" spans="1:17" ht="114.75" customHeight="1" x14ac:dyDescent="0.2">
      <c r="A2578" s="1526"/>
      <c r="B2578" s="806" t="s">
        <v>302</v>
      </c>
      <c r="C2578" s="839" t="s">
        <v>69</v>
      </c>
      <c r="D2578" s="802" t="s">
        <v>46</v>
      </c>
      <c r="E2578" s="802" t="s">
        <v>68</v>
      </c>
      <c r="F2578" s="806" t="s">
        <v>4723</v>
      </c>
      <c r="G2578" s="802" t="s">
        <v>1200</v>
      </c>
      <c r="H2578" s="839" t="s">
        <v>4724</v>
      </c>
      <c r="I2578" s="802"/>
      <c r="J2578" s="75">
        <v>29</v>
      </c>
      <c r="K2578" s="75">
        <v>29</v>
      </c>
      <c r="L2578" s="86">
        <v>29</v>
      </c>
      <c r="M2578" s="839"/>
      <c r="N2578" s="1" t="s">
        <v>1842</v>
      </c>
      <c r="O2578" s="12"/>
    </row>
    <row r="2579" spans="1:17" ht="23.25" customHeight="1" x14ac:dyDescent="0.2">
      <c r="A2579" s="1526"/>
      <c r="B2579" s="1655" t="s">
        <v>4725</v>
      </c>
      <c r="C2579" s="1655" t="s">
        <v>4726</v>
      </c>
      <c r="D2579" s="1687" t="s">
        <v>46</v>
      </c>
      <c r="E2579" s="1687" t="s">
        <v>68</v>
      </c>
      <c r="F2579" s="806" t="s">
        <v>4727</v>
      </c>
      <c r="G2579" s="802" t="s">
        <v>4728</v>
      </c>
      <c r="H2579" s="1655" t="s">
        <v>4729</v>
      </c>
      <c r="I2579" s="898">
        <v>2018</v>
      </c>
      <c r="J2579" s="295">
        <v>187.53</v>
      </c>
      <c r="K2579" s="75"/>
      <c r="L2579" s="86"/>
      <c r="M2579" s="75"/>
      <c r="N2579" s="1" t="s">
        <v>1842</v>
      </c>
      <c r="O2579" s="806" t="s">
        <v>4730</v>
      </c>
      <c r="P2579" s="802" t="s">
        <v>4731</v>
      </c>
      <c r="Q2579" s="1655" t="s">
        <v>4732</v>
      </c>
    </row>
    <row r="2580" spans="1:17" ht="23.25" customHeight="1" x14ac:dyDescent="0.2">
      <c r="A2580" s="1526"/>
      <c r="B2580" s="1547"/>
      <c r="C2580" s="1547"/>
      <c r="D2580" s="1554"/>
      <c r="E2580" s="1554"/>
      <c r="F2580" s="1655" t="s">
        <v>4733</v>
      </c>
      <c r="G2580" s="1687" t="s">
        <v>4734</v>
      </c>
      <c r="H2580" s="1547"/>
      <c r="I2580" s="858"/>
      <c r="J2580" s="295"/>
      <c r="K2580" s="75"/>
      <c r="L2580" s="86"/>
      <c r="M2580" s="75"/>
      <c r="N2580" s="1"/>
      <c r="O2580" s="806" t="s">
        <v>4735</v>
      </c>
      <c r="P2580" s="802" t="s">
        <v>4736</v>
      </c>
      <c r="Q2580" s="1547"/>
    </row>
    <row r="2581" spans="1:17" ht="23.25" customHeight="1" x14ac:dyDescent="0.2">
      <c r="A2581" s="1526"/>
      <c r="B2581" s="1547"/>
      <c r="C2581" s="1547"/>
      <c r="D2581" s="1554"/>
      <c r="E2581" s="1554"/>
      <c r="F2581" s="1547"/>
      <c r="G2581" s="1554"/>
      <c r="H2581" s="1547"/>
      <c r="I2581" s="858"/>
      <c r="J2581" s="295"/>
      <c r="K2581" s="75"/>
      <c r="L2581" s="86"/>
      <c r="M2581" s="75"/>
      <c r="N2581" s="1"/>
      <c r="O2581" s="806" t="s">
        <v>4737</v>
      </c>
      <c r="P2581" s="802" t="s">
        <v>4738</v>
      </c>
      <c r="Q2581" s="1547"/>
    </row>
    <row r="2582" spans="1:17" ht="23.25" customHeight="1" x14ac:dyDescent="0.2">
      <c r="A2582" s="1526"/>
      <c r="B2582" s="1416"/>
      <c r="C2582" s="1416"/>
      <c r="D2582" s="1410"/>
      <c r="E2582" s="1410"/>
      <c r="F2582" s="1416"/>
      <c r="G2582" s="1410"/>
      <c r="H2582" s="1416"/>
      <c r="I2582" s="775"/>
      <c r="J2582" s="295"/>
      <c r="K2582" s="75"/>
      <c r="L2582" s="86"/>
      <c r="M2582" s="75"/>
      <c r="N2582" s="1"/>
      <c r="O2582" s="806" t="s">
        <v>4739</v>
      </c>
      <c r="P2582" s="802" t="s">
        <v>4740</v>
      </c>
      <c r="Q2582" s="1416"/>
    </row>
    <row r="2583" spans="1:17" ht="23.25" customHeight="1" x14ac:dyDescent="0.2">
      <c r="A2583" s="1526"/>
      <c r="B2583" s="1655" t="s">
        <v>4741</v>
      </c>
      <c r="C2583" s="1655" t="s">
        <v>4742</v>
      </c>
      <c r="D2583" s="1687" t="s">
        <v>46</v>
      </c>
      <c r="E2583" s="1687" t="s">
        <v>68</v>
      </c>
      <c r="F2583" s="806" t="s">
        <v>4743</v>
      </c>
      <c r="G2583" s="802" t="s">
        <v>4744</v>
      </c>
      <c r="H2583" s="1655" t="s">
        <v>4745</v>
      </c>
      <c r="I2583" s="898"/>
      <c r="J2583" s="75">
        <v>229.5</v>
      </c>
      <c r="K2583" s="75"/>
      <c r="L2583" s="86"/>
      <c r="M2583" s="75"/>
      <c r="N2583" s="1" t="s">
        <v>1842</v>
      </c>
      <c r="O2583" s="12"/>
    </row>
    <row r="2584" spans="1:17" ht="23.25" customHeight="1" x14ac:dyDescent="0.2">
      <c r="A2584" s="1526"/>
      <c r="B2584" s="1547"/>
      <c r="C2584" s="1547"/>
      <c r="D2584" s="1554"/>
      <c r="E2584" s="1554"/>
      <c r="F2584" s="806" t="s">
        <v>4746</v>
      </c>
      <c r="G2584" s="802" t="s">
        <v>2994</v>
      </c>
      <c r="H2584" s="1547"/>
      <c r="I2584" s="858"/>
      <c r="J2584" s="75"/>
      <c r="K2584" s="75"/>
      <c r="L2584" s="86"/>
      <c r="M2584" s="75"/>
      <c r="N2584" s="1"/>
      <c r="O2584" s="12"/>
    </row>
    <row r="2585" spans="1:17" ht="23.25" customHeight="1" x14ac:dyDescent="0.2">
      <c r="A2585" s="1526"/>
      <c r="B2585" s="1547"/>
      <c r="C2585" s="1547"/>
      <c r="D2585" s="1554"/>
      <c r="E2585" s="1554"/>
      <c r="F2585" s="806" t="s">
        <v>4747</v>
      </c>
      <c r="G2585" s="802" t="s">
        <v>1441</v>
      </c>
      <c r="H2585" s="1547"/>
      <c r="I2585" s="858"/>
      <c r="J2585" s="75"/>
      <c r="K2585" s="75"/>
      <c r="L2585" s="86"/>
      <c r="M2585" s="75"/>
      <c r="N2585" s="1"/>
      <c r="O2585" s="12"/>
    </row>
    <row r="2586" spans="1:17" ht="23.25" customHeight="1" x14ac:dyDescent="0.2">
      <c r="A2586" s="1526"/>
      <c r="B2586" s="1416"/>
      <c r="C2586" s="1416"/>
      <c r="D2586" s="1410"/>
      <c r="E2586" s="1410"/>
      <c r="F2586" s="806" t="s">
        <v>4748</v>
      </c>
      <c r="G2586" s="802" t="s">
        <v>4749</v>
      </c>
      <c r="H2586" s="1416"/>
      <c r="I2586" s="775"/>
      <c r="J2586" s="75"/>
      <c r="K2586" s="75"/>
      <c r="L2586" s="86"/>
      <c r="M2586" s="75"/>
      <c r="N2586" s="1"/>
      <c r="O2586" s="12"/>
    </row>
    <row r="2587" spans="1:17" ht="23.25" customHeight="1" x14ac:dyDescent="0.2">
      <c r="A2587" s="1526"/>
      <c r="B2587" s="1655" t="s">
        <v>4750</v>
      </c>
      <c r="C2587" s="1655" t="s">
        <v>4751</v>
      </c>
      <c r="D2587" s="1687" t="s">
        <v>46</v>
      </c>
      <c r="E2587" s="1687" t="s">
        <v>68</v>
      </c>
      <c r="F2587" s="806" t="s">
        <v>4743</v>
      </c>
      <c r="G2587" s="802" t="s">
        <v>4752</v>
      </c>
      <c r="H2587" s="1655" t="s">
        <v>4753</v>
      </c>
      <c r="I2587" s="898"/>
      <c r="J2587" s="75">
        <v>117.5</v>
      </c>
      <c r="K2587" s="75"/>
      <c r="L2587" s="86"/>
      <c r="M2587" s="75"/>
      <c r="N2587" s="1" t="s">
        <v>1842</v>
      </c>
      <c r="O2587" s="12"/>
    </row>
    <row r="2588" spans="1:17" ht="23.25" customHeight="1" x14ac:dyDescent="0.2">
      <c r="A2588" s="1526"/>
      <c r="B2588" s="1547"/>
      <c r="C2588" s="1547"/>
      <c r="D2588" s="1554"/>
      <c r="E2588" s="1554"/>
      <c r="F2588" s="806" t="s">
        <v>4746</v>
      </c>
      <c r="G2588" s="802" t="s">
        <v>2994</v>
      </c>
      <c r="H2588" s="1547"/>
      <c r="I2588" s="858"/>
      <c r="J2588" s="75"/>
      <c r="K2588" s="75"/>
      <c r="L2588" s="86"/>
      <c r="M2588" s="75"/>
      <c r="N2588" s="1"/>
      <c r="O2588" s="12"/>
    </row>
    <row r="2589" spans="1:17" ht="23.25" customHeight="1" x14ac:dyDescent="0.2">
      <c r="A2589" s="1526"/>
      <c r="B2589" s="1547"/>
      <c r="C2589" s="1547"/>
      <c r="D2589" s="1554"/>
      <c r="E2589" s="1554"/>
      <c r="F2589" s="806" t="s">
        <v>4747</v>
      </c>
      <c r="G2589" s="802" t="s">
        <v>1441</v>
      </c>
      <c r="H2589" s="1547"/>
      <c r="I2589" s="858"/>
      <c r="J2589" s="75"/>
      <c r="K2589" s="75"/>
      <c r="L2589" s="86"/>
      <c r="M2589" s="75"/>
      <c r="N2589" s="1"/>
      <c r="O2589" s="12"/>
    </row>
    <row r="2590" spans="1:17" ht="23.25" customHeight="1" x14ac:dyDescent="0.2">
      <c r="A2590" s="1526"/>
      <c r="B2590" s="1416"/>
      <c r="C2590" s="1416"/>
      <c r="D2590" s="1410"/>
      <c r="E2590" s="1410"/>
      <c r="F2590" s="806" t="s">
        <v>4748</v>
      </c>
      <c r="G2590" s="802" t="s">
        <v>4749</v>
      </c>
      <c r="H2590" s="1416"/>
      <c r="I2590" s="775"/>
      <c r="J2590" s="75"/>
      <c r="K2590" s="75"/>
      <c r="L2590" s="86"/>
      <c r="M2590" s="75"/>
      <c r="N2590" s="1"/>
      <c r="O2590" s="12"/>
    </row>
    <row r="2591" spans="1:17" ht="23.25" customHeight="1" x14ac:dyDescent="0.2">
      <c r="A2591" s="1526"/>
      <c r="B2591" s="1655" t="s">
        <v>4754</v>
      </c>
      <c r="C2591" s="1655" t="s">
        <v>4755</v>
      </c>
      <c r="D2591" s="1687" t="s">
        <v>46</v>
      </c>
      <c r="E2591" s="1687" t="s">
        <v>68</v>
      </c>
      <c r="F2591" s="1655" t="s">
        <v>4756</v>
      </c>
      <c r="G2591" s="1680" t="s">
        <v>1829</v>
      </c>
      <c r="H2591" s="1655" t="s">
        <v>4757</v>
      </c>
      <c r="I2591" s="898">
        <v>2018</v>
      </c>
      <c r="J2591" s="75">
        <v>350</v>
      </c>
      <c r="K2591" s="75"/>
      <c r="L2591" s="86"/>
      <c r="M2591" s="75"/>
      <c r="N2591" s="1" t="s">
        <v>1842</v>
      </c>
      <c r="O2591" s="806" t="s">
        <v>4758</v>
      </c>
      <c r="P2591" s="802" t="s">
        <v>4759</v>
      </c>
      <c r="Q2591" s="1655" t="s">
        <v>4760</v>
      </c>
    </row>
    <row r="2592" spans="1:17" ht="23.25" customHeight="1" x14ac:dyDescent="0.2">
      <c r="A2592" s="1526"/>
      <c r="B2592" s="1547"/>
      <c r="C2592" s="1547"/>
      <c r="D2592" s="1554"/>
      <c r="E2592" s="1554"/>
      <c r="F2592" s="1547"/>
      <c r="G2592" s="1548"/>
      <c r="H2592" s="1547"/>
      <c r="I2592" s="858"/>
      <c r="J2592" s="75"/>
      <c r="K2592" s="75"/>
      <c r="L2592" s="86"/>
      <c r="M2592" s="75"/>
      <c r="N2592" s="1"/>
      <c r="O2592" s="806" t="s">
        <v>4761</v>
      </c>
      <c r="P2592" s="802" t="s">
        <v>4762</v>
      </c>
      <c r="Q2592" s="1547"/>
    </row>
    <row r="2593" spans="1:17" ht="23.25" customHeight="1" x14ac:dyDescent="0.2">
      <c r="A2593" s="1526"/>
      <c r="B2593" s="1547"/>
      <c r="C2593" s="1547"/>
      <c r="D2593" s="1554"/>
      <c r="E2593" s="1554"/>
      <c r="F2593" s="1547"/>
      <c r="G2593" s="1548"/>
      <c r="H2593" s="1547"/>
      <c r="I2593" s="858"/>
      <c r="J2593" s="75"/>
      <c r="K2593" s="75"/>
      <c r="L2593" s="86"/>
      <c r="M2593" s="75"/>
      <c r="N2593" s="1"/>
      <c r="O2593" s="806" t="s">
        <v>4763</v>
      </c>
      <c r="P2593" s="802" t="s">
        <v>4728</v>
      </c>
      <c r="Q2593" s="1547"/>
    </row>
    <row r="2594" spans="1:17" ht="23.25" customHeight="1" x14ac:dyDescent="0.2">
      <c r="A2594" s="1526"/>
      <c r="B2594" s="1547"/>
      <c r="C2594" s="1547"/>
      <c r="D2594" s="1554"/>
      <c r="E2594" s="1554"/>
      <c r="F2594" s="1547"/>
      <c r="G2594" s="1548"/>
      <c r="H2594" s="1547"/>
      <c r="I2594" s="858"/>
      <c r="J2594" s="75"/>
      <c r="K2594" s="75"/>
      <c r="L2594" s="86"/>
      <c r="M2594" s="75"/>
      <c r="N2594" s="1"/>
      <c r="O2594" s="806" t="s">
        <v>4764</v>
      </c>
      <c r="P2594" s="802" t="s">
        <v>4765</v>
      </c>
      <c r="Q2594" s="1547"/>
    </row>
    <row r="2595" spans="1:17" ht="23.25" customHeight="1" x14ac:dyDescent="0.2">
      <c r="A2595" s="1526"/>
      <c r="B2595" s="1547"/>
      <c r="C2595" s="1547"/>
      <c r="D2595" s="1554"/>
      <c r="E2595" s="1554"/>
      <c r="F2595" s="1547"/>
      <c r="G2595" s="1548"/>
      <c r="H2595" s="1547"/>
      <c r="I2595" s="858"/>
      <c r="J2595" s="75"/>
      <c r="K2595" s="75"/>
      <c r="L2595" s="86"/>
      <c r="M2595" s="75"/>
      <c r="N2595" s="1"/>
      <c r="O2595" s="806" t="s">
        <v>4766</v>
      </c>
      <c r="P2595" s="802" t="s">
        <v>4767</v>
      </c>
      <c r="Q2595" s="1547"/>
    </row>
    <row r="2596" spans="1:17" ht="23.25" customHeight="1" x14ac:dyDescent="0.2">
      <c r="A2596" s="1526"/>
      <c r="B2596" s="1416"/>
      <c r="C2596" s="1416"/>
      <c r="D2596" s="1410"/>
      <c r="E2596" s="1410"/>
      <c r="F2596" s="1416"/>
      <c r="G2596" s="1399"/>
      <c r="H2596" s="1416"/>
      <c r="I2596" s="775"/>
      <c r="J2596" s="75"/>
      <c r="K2596" s="75"/>
      <c r="L2596" s="86"/>
      <c r="M2596" s="75"/>
      <c r="N2596" s="1"/>
      <c r="O2596" s="806" t="s">
        <v>4768</v>
      </c>
      <c r="P2596" s="802" t="s">
        <v>4769</v>
      </c>
      <c r="Q2596" s="1416"/>
    </row>
    <row r="2597" spans="1:17" ht="47.25" customHeight="1" x14ac:dyDescent="0.2">
      <c r="A2597" s="1553"/>
      <c r="B2597" s="806" t="s">
        <v>4770</v>
      </c>
      <c r="C2597" s="839" t="s">
        <v>4771</v>
      </c>
      <c r="D2597" s="802" t="s">
        <v>46</v>
      </c>
      <c r="E2597" s="802" t="s">
        <v>68</v>
      </c>
      <c r="F2597" s="806" t="s">
        <v>4772</v>
      </c>
      <c r="G2597" s="805" t="s">
        <v>4773</v>
      </c>
      <c r="H2597" s="927"/>
      <c r="I2597" s="296"/>
      <c r="J2597" s="297"/>
      <c r="K2597" s="297"/>
      <c r="L2597" s="297"/>
      <c r="M2597" s="297"/>
      <c r="N2597" s="1"/>
      <c r="O2597" s="12"/>
    </row>
    <row r="2598" spans="1:17" ht="12" customHeight="1" x14ac:dyDescent="0.2">
      <c r="A2598" s="1692" t="s">
        <v>185</v>
      </c>
      <c r="B2598" s="1693"/>
      <c r="C2598" s="1693"/>
      <c r="D2598" s="1693"/>
      <c r="E2598" s="1693"/>
      <c r="F2598" s="1693"/>
      <c r="G2598" s="1693"/>
      <c r="H2598" s="1693"/>
      <c r="I2598" s="1693"/>
      <c r="J2598" s="1693"/>
      <c r="K2598" s="1693"/>
      <c r="L2598" s="1693"/>
      <c r="M2598" s="1694"/>
      <c r="N2598" s="1"/>
      <c r="O2598" s="12"/>
    </row>
    <row r="2599" spans="1:17" ht="34.5" customHeight="1" x14ac:dyDescent="0.2">
      <c r="A2599" s="1552" t="s">
        <v>186</v>
      </c>
      <c r="B2599" s="1427" t="s">
        <v>4774</v>
      </c>
      <c r="C2599" s="1427" t="s">
        <v>4775</v>
      </c>
      <c r="D2599" s="1400" t="s">
        <v>28</v>
      </c>
      <c r="E2599" s="1408" t="s">
        <v>68</v>
      </c>
      <c r="F2599" s="806" t="s">
        <v>2880</v>
      </c>
      <c r="G2599" s="801" t="s">
        <v>2994</v>
      </c>
      <c r="H2599" s="1655" t="s">
        <v>4776</v>
      </c>
      <c r="I2599" s="265">
        <v>2018</v>
      </c>
      <c r="J2599" s="899"/>
      <c r="K2599" s="899"/>
      <c r="L2599" s="899"/>
      <c r="M2599" s="899"/>
      <c r="N2599" s="1"/>
      <c r="O2599" s="12"/>
    </row>
    <row r="2600" spans="1:17" ht="34.5" customHeight="1" x14ac:dyDescent="0.2">
      <c r="A2600" s="1526"/>
      <c r="B2600" s="1427"/>
      <c r="C2600" s="1427"/>
      <c r="D2600" s="1400"/>
      <c r="E2600" s="1408"/>
      <c r="F2600" s="806" t="s">
        <v>4777</v>
      </c>
      <c r="G2600" s="801" t="s">
        <v>1199</v>
      </c>
      <c r="H2600" s="1416"/>
      <c r="I2600" s="265"/>
      <c r="J2600" s="899"/>
      <c r="K2600" s="899"/>
      <c r="L2600" s="899"/>
      <c r="M2600" s="899"/>
      <c r="N2600" s="1"/>
      <c r="O2600" s="12"/>
    </row>
    <row r="2601" spans="1:17" ht="22.5" customHeight="1" x14ac:dyDescent="0.2">
      <c r="A2601" s="1526"/>
      <c r="B2601" s="1655" t="s">
        <v>4778</v>
      </c>
      <c r="C2601" s="1655" t="s">
        <v>4779</v>
      </c>
      <c r="D2601" s="1680" t="s">
        <v>28</v>
      </c>
      <c r="E2601" s="1687" t="s">
        <v>68</v>
      </c>
      <c r="F2601" s="806" t="s">
        <v>4756</v>
      </c>
      <c r="G2601" s="802" t="s">
        <v>4736</v>
      </c>
      <c r="H2601" s="1655" t="s">
        <v>4776</v>
      </c>
      <c r="I2601" s="898"/>
      <c r="J2601" s="75">
        <v>502</v>
      </c>
      <c r="K2601" s="75"/>
      <c r="L2601" s="86"/>
      <c r="M2601" s="839"/>
      <c r="N2601" s="1" t="s">
        <v>1842</v>
      </c>
      <c r="O2601" s="12"/>
    </row>
    <row r="2602" spans="1:17" ht="22.5" customHeight="1" x14ac:dyDescent="0.2">
      <c r="A2602" s="1526"/>
      <c r="B2602" s="1547"/>
      <c r="C2602" s="1547"/>
      <c r="D2602" s="1548"/>
      <c r="E2602" s="1554"/>
      <c r="F2602" s="806" t="s">
        <v>4780</v>
      </c>
      <c r="G2602" s="802" t="s">
        <v>4781</v>
      </c>
      <c r="H2602" s="1547"/>
      <c r="I2602" s="858"/>
      <c r="J2602" s="75"/>
      <c r="K2602" s="75"/>
      <c r="L2602" s="86"/>
      <c r="M2602" s="839"/>
      <c r="N2602" s="1"/>
      <c r="O2602" s="12"/>
    </row>
    <row r="2603" spans="1:17" ht="22.5" customHeight="1" x14ac:dyDescent="0.2">
      <c r="A2603" s="1526"/>
      <c r="B2603" s="1416"/>
      <c r="C2603" s="1416"/>
      <c r="D2603" s="1399"/>
      <c r="E2603" s="1410"/>
      <c r="F2603" s="806" t="s">
        <v>4782</v>
      </c>
      <c r="G2603" s="802" t="s">
        <v>1165</v>
      </c>
      <c r="H2603" s="1416"/>
      <c r="I2603" s="775"/>
      <c r="J2603" s="75"/>
      <c r="K2603" s="75"/>
      <c r="L2603" s="86"/>
      <c r="M2603" s="839"/>
      <c r="N2603" s="1"/>
      <c r="O2603" s="12"/>
    </row>
    <row r="2604" spans="1:17" ht="22.5" customHeight="1" x14ac:dyDescent="0.2">
      <c r="A2604" s="1526"/>
      <c r="B2604" s="1655" t="s">
        <v>4783</v>
      </c>
      <c r="C2604" s="1655" t="s">
        <v>4784</v>
      </c>
      <c r="D2604" s="1680" t="s">
        <v>28</v>
      </c>
      <c r="E2604" s="1687" t="s">
        <v>68</v>
      </c>
      <c r="F2604" s="806" t="s">
        <v>4785</v>
      </c>
      <c r="G2604" s="802" t="s">
        <v>4786</v>
      </c>
      <c r="H2604" s="1655" t="s">
        <v>4787</v>
      </c>
      <c r="I2604" s="898"/>
      <c r="J2604" s="75">
        <v>47</v>
      </c>
      <c r="K2604" s="75"/>
      <c r="L2604" s="86"/>
      <c r="M2604" s="839"/>
      <c r="N2604" s="1" t="s">
        <v>1842</v>
      </c>
      <c r="O2604" s="12"/>
    </row>
    <row r="2605" spans="1:17" ht="22.5" customHeight="1" x14ac:dyDescent="0.2">
      <c r="A2605" s="1526"/>
      <c r="B2605" s="1416"/>
      <c r="C2605" s="1416"/>
      <c r="D2605" s="1691"/>
      <c r="E2605" s="1540"/>
      <c r="F2605" s="806" t="s">
        <v>4777</v>
      </c>
      <c r="G2605" s="802" t="s">
        <v>1263</v>
      </c>
      <c r="H2605" s="1542"/>
      <c r="I2605" s="847"/>
      <c r="J2605" s="75"/>
      <c r="K2605" s="173"/>
      <c r="L2605" s="298"/>
      <c r="M2605" s="839"/>
      <c r="N2605" s="1"/>
      <c r="O2605" s="12"/>
    </row>
    <row r="2606" spans="1:17" ht="24.75" customHeight="1" x14ac:dyDescent="0.2">
      <c r="A2606" s="1526"/>
      <c r="B2606" s="1655" t="s">
        <v>303</v>
      </c>
      <c r="C2606" s="1655" t="s">
        <v>4788</v>
      </c>
      <c r="D2606" s="1689" t="s">
        <v>29</v>
      </c>
      <c r="E2606" s="1687" t="s">
        <v>32</v>
      </c>
      <c r="F2606" s="834" t="s">
        <v>2119</v>
      </c>
      <c r="G2606" s="833" t="s">
        <v>2120</v>
      </c>
      <c r="H2606" s="834" t="s">
        <v>4789</v>
      </c>
      <c r="I2606" s="818"/>
      <c r="J2606" s="905">
        <v>565</v>
      </c>
      <c r="K2606" s="905">
        <v>1500</v>
      </c>
      <c r="L2606" s="52"/>
      <c r="M2606" s="778"/>
      <c r="N2606" s="12" t="s">
        <v>2122</v>
      </c>
      <c r="O2606" s="12"/>
    </row>
    <row r="2607" spans="1:17" ht="20.25" customHeight="1" x14ac:dyDescent="0.2">
      <c r="A2607" s="1526"/>
      <c r="B2607" s="1547"/>
      <c r="C2607" s="1547"/>
      <c r="D2607" s="1548"/>
      <c r="E2607" s="1554"/>
      <c r="F2607" s="834" t="s">
        <v>2123</v>
      </c>
      <c r="G2607" s="833" t="s">
        <v>1239</v>
      </c>
      <c r="H2607" s="834" t="s">
        <v>2124</v>
      </c>
      <c r="I2607" s="818"/>
      <c r="J2607" s="905"/>
      <c r="K2607" s="905"/>
      <c r="L2607" s="299"/>
      <c r="M2607" s="778"/>
      <c r="N2607" s="12"/>
      <c r="O2607" s="12"/>
    </row>
    <row r="2608" spans="1:17" ht="24.75" customHeight="1" x14ac:dyDescent="0.2">
      <c r="A2608" s="1526"/>
      <c r="B2608" s="1547"/>
      <c r="C2608" s="1547"/>
      <c r="D2608" s="1548"/>
      <c r="E2608" s="1554"/>
      <c r="F2608" s="834" t="s">
        <v>2125</v>
      </c>
      <c r="G2608" s="833" t="s">
        <v>3229</v>
      </c>
      <c r="H2608" s="834" t="s">
        <v>4790</v>
      </c>
      <c r="I2608" s="818"/>
      <c r="J2608" s="905"/>
      <c r="K2608" s="905"/>
      <c r="L2608" s="299"/>
      <c r="M2608" s="778"/>
      <c r="N2608" s="12"/>
      <c r="O2608" s="12"/>
    </row>
    <row r="2609" spans="1:15" ht="36.75" customHeight="1" x14ac:dyDescent="0.2">
      <c r="A2609" s="1526"/>
      <c r="B2609" s="1416"/>
      <c r="C2609" s="1416"/>
      <c r="D2609" s="1399"/>
      <c r="E2609" s="1410"/>
      <c r="F2609" s="961" t="s">
        <v>4791</v>
      </c>
      <c r="G2609" s="963" t="s">
        <v>1200</v>
      </c>
      <c r="H2609" s="961" t="s">
        <v>4792</v>
      </c>
      <c r="I2609" s="818"/>
      <c r="J2609" s="905"/>
      <c r="K2609" s="905"/>
      <c r="L2609" s="299"/>
      <c r="M2609" s="778"/>
      <c r="N2609" s="12"/>
      <c r="O2609" s="12"/>
    </row>
    <row r="2610" spans="1:15" ht="36.75" customHeight="1" x14ac:dyDescent="0.2">
      <c r="A2610" s="1526"/>
      <c r="B2610" s="1690" t="s">
        <v>4793</v>
      </c>
      <c r="C2610" s="1690" t="s">
        <v>4794</v>
      </c>
      <c r="D2610" s="1680" t="s">
        <v>28</v>
      </c>
      <c r="E2610" s="1663" t="s">
        <v>50</v>
      </c>
      <c r="F2610" s="806" t="s">
        <v>4785</v>
      </c>
      <c r="G2610" s="802" t="s">
        <v>4786</v>
      </c>
      <c r="H2610" s="1703" t="s">
        <v>4795</v>
      </c>
      <c r="I2610" s="300"/>
      <c r="J2610" s="905"/>
      <c r="K2610" s="905"/>
      <c r="L2610" s="299"/>
      <c r="M2610" s="778"/>
      <c r="N2610" s="12"/>
      <c r="O2610" s="12"/>
    </row>
    <row r="2611" spans="1:15" ht="36.75" customHeight="1" x14ac:dyDescent="0.2">
      <c r="A2611" s="1526"/>
      <c r="B2611" s="1413"/>
      <c r="C2611" s="1413"/>
      <c r="D2611" s="1399"/>
      <c r="E2611" s="1665"/>
      <c r="F2611" s="929" t="s">
        <v>4777</v>
      </c>
      <c r="G2611" s="931" t="s">
        <v>1263</v>
      </c>
      <c r="H2611" s="1704"/>
      <c r="I2611" s="301"/>
      <c r="J2611" s="905"/>
      <c r="K2611" s="905"/>
      <c r="L2611" s="299"/>
      <c r="M2611" s="778"/>
      <c r="N2611" s="12"/>
      <c r="O2611" s="12"/>
    </row>
    <row r="2612" spans="1:15" ht="36.75" customHeight="1" x14ac:dyDescent="0.2">
      <c r="A2612" s="1526"/>
      <c r="B2612" s="1695" t="s">
        <v>4796</v>
      </c>
      <c r="C2612" s="1705" t="s">
        <v>4797</v>
      </c>
      <c r="D2612" s="1696" t="s">
        <v>2953</v>
      </c>
      <c r="E2612" s="1707" t="s">
        <v>4798</v>
      </c>
      <c r="F2612" s="302" t="s">
        <v>4799</v>
      </c>
      <c r="G2612" s="303" t="s">
        <v>3079</v>
      </c>
      <c r="H2612" s="304" t="s">
        <v>4800</v>
      </c>
      <c r="I2612" s="301">
        <v>2018</v>
      </c>
      <c r="J2612" s="905"/>
      <c r="K2612" s="905"/>
      <c r="L2612" s="299"/>
      <c r="M2612" s="778"/>
      <c r="N2612" s="12"/>
      <c r="O2612" s="12"/>
    </row>
    <row r="2613" spans="1:15" ht="36.75" customHeight="1" x14ac:dyDescent="0.2">
      <c r="A2613" s="1526"/>
      <c r="B2613" s="1413"/>
      <c r="C2613" s="1706"/>
      <c r="D2613" s="1698"/>
      <c r="E2613" s="1708"/>
      <c r="F2613" s="302" t="s">
        <v>4801</v>
      </c>
      <c r="G2613" s="303" t="s">
        <v>1155</v>
      </c>
      <c r="H2613" s="304" t="s">
        <v>4802</v>
      </c>
      <c r="I2613" s="301"/>
      <c r="J2613" s="905"/>
      <c r="K2613" s="905"/>
      <c r="L2613" s="305"/>
      <c r="M2613" s="778"/>
      <c r="N2613" s="12"/>
      <c r="O2613" s="12"/>
    </row>
    <row r="2614" spans="1:15" ht="36.75" customHeight="1" x14ac:dyDescent="0.2">
      <c r="A2614" s="1526"/>
      <c r="B2614" s="1695" t="s">
        <v>4803</v>
      </c>
      <c r="C2614" s="1705" t="s">
        <v>4804</v>
      </c>
      <c r="D2614" s="1696" t="s">
        <v>28</v>
      </c>
      <c r="E2614" s="1709" t="s">
        <v>4805</v>
      </c>
      <c r="F2614" s="302" t="s">
        <v>4806</v>
      </c>
      <c r="G2614" s="303" t="s">
        <v>4807</v>
      </c>
      <c r="H2614" s="306" t="s">
        <v>4808</v>
      </c>
      <c r="I2614" s="301">
        <v>2018</v>
      </c>
      <c r="J2614" s="905"/>
      <c r="K2614" s="905"/>
      <c r="L2614" s="305"/>
      <c r="M2614" s="778"/>
      <c r="N2614" s="12"/>
      <c r="O2614" s="12"/>
    </row>
    <row r="2615" spans="1:15" ht="36.75" customHeight="1" x14ac:dyDescent="0.2">
      <c r="A2615" s="1526"/>
      <c r="B2615" s="1563"/>
      <c r="C2615" s="1608"/>
      <c r="D2615" s="1697"/>
      <c r="E2615" s="1710"/>
      <c r="F2615" s="302" t="s">
        <v>4809</v>
      </c>
      <c r="G2615" s="303" t="s">
        <v>1247</v>
      </c>
      <c r="H2615" s="307" t="s">
        <v>4810</v>
      </c>
      <c r="I2615" s="300"/>
      <c r="J2615" s="905"/>
      <c r="K2615" s="905"/>
      <c r="L2615" s="305"/>
      <c r="M2615" s="778"/>
      <c r="N2615" s="12"/>
      <c r="O2615" s="12"/>
    </row>
    <row r="2616" spans="1:15" ht="36.75" customHeight="1" x14ac:dyDescent="0.2">
      <c r="A2616" s="1526"/>
      <c r="B2616" s="1563"/>
      <c r="C2616" s="1608"/>
      <c r="D2616" s="1697"/>
      <c r="E2616" s="1710"/>
      <c r="F2616" s="302" t="s">
        <v>4811</v>
      </c>
      <c r="G2616" s="303" t="s">
        <v>1261</v>
      </c>
      <c r="H2616" s="304" t="s">
        <v>4812</v>
      </c>
      <c r="I2616" s="1016"/>
      <c r="J2616" s="905"/>
      <c r="K2616" s="905"/>
      <c r="L2616" s="305"/>
      <c r="M2616" s="778"/>
      <c r="N2616" s="12"/>
      <c r="O2616" s="12"/>
    </row>
    <row r="2617" spans="1:15" ht="36.75" customHeight="1" x14ac:dyDescent="0.2">
      <c r="A2617" s="1526"/>
      <c r="B2617" s="1413"/>
      <c r="C2617" s="1706"/>
      <c r="D2617" s="1698"/>
      <c r="E2617" s="1708"/>
      <c r="F2617" s="302" t="s">
        <v>4813</v>
      </c>
      <c r="G2617" s="303" t="s">
        <v>4814</v>
      </c>
      <c r="H2617" s="308" t="s">
        <v>4815</v>
      </c>
      <c r="I2617" s="301"/>
      <c r="J2617" s="905"/>
      <c r="K2617" s="905"/>
      <c r="L2617" s="305"/>
      <c r="M2617" s="778"/>
      <c r="N2617" s="12"/>
      <c r="O2617" s="12"/>
    </row>
    <row r="2618" spans="1:15" ht="36.75" customHeight="1" x14ac:dyDescent="0.2">
      <c r="A2618" s="1526"/>
      <c r="B2618" s="1695" t="s">
        <v>4816</v>
      </c>
      <c r="C2618" s="1695" t="s">
        <v>4817</v>
      </c>
      <c r="D2618" s="1696" t="s">
        <v>28</v>
      </c>
      <c r="E2618" s="1699" t="s">
        <v>4805</v>
      </c>
      <c r="F2618" s="880" t="s">
        <v>4818</v>
      </c>
      <c r="G2618" s="883" t="s">
        <v>1261</v>
      </c>
      <c r="H2618" s="1702" t="s">
        <v>4819</v>
      </c>
      <c r="I2618" s="924">
        <v>2018</v>
      </c>
      <c r="J2618" s="905"/>
      <c r="K2618" s="905"/>
      <c r="L2618" s="305"/>
      <c r="M2618" s="778"/>
      <c r="N2618" s="12"/>
      <c r="O2618" s="12"/>
    </row>
    <row r="2619" spans="1:15" ht="36.75" customHeight="1" x14ac:dyDescent="0.2">
      <c r="A2619" s="1526"/>
      <c r="B2619" s="1563"/>
      <c r="C2619" s="1563"/>
      <c r="D2619" s="1697"/>
      <c r="E2619" s="1700"/>
      <c r="F2619" s="880" t="s">
        <v>4820</v>
      </c>
      <c r="G2619" s="883" t="s">
        <v>4821</v>
      </c>
      <c r="H2619" s="1629"/>
      <c r="I2619" s="924"/>
      <c r="J2619" s="905"/>
      <c r="K2619" s="905"/>
      <c r="L2619" s="305"/>
      <c r="M2619" s="778"/>
      <c r="N2619" s="12"/>
      <c r="O2619" s="12"/>
    </row>
    <row r="2620" spans="1:15" ht="36.75" customHeight="1" x14ac:dyDescent="0.2">
      <c r="A2620" s="1526"/>
      <c r="B2620" s="1413"/>
      <c r="C2620" s="1413"/>
      <c r="D2620" s="1698"/>
      <c r="E2620" s="1701"/>
      <c r="F2620" s="880" t="s">
        <v>4822</v>
      </c>
      <c r="G2620" s="883" t="s">
        <v>1156</v>
      </c>
      <c r="H2620" s="1456"/>
      <c r="I2620" s="818"/>
      <c r="J2620" s="905"/>
      <c r="K2620" s="905"/>
      <c r="L2620" s="305"/>
      <c r="M2620" s="778"/>
      <c r="N2620" s="12"/>
      <c r="O2620" s="12"/>
    </row>
    <row r="2621" spans="1:15" ht="36.75" customHeight="1" x14ac:dyDescent="0.2">
      <c r="A2621" s="1526"/>
      <c r="B2621" s="1695" t="s">
        <v>4823</v>
      </c>
      <c r="C2621" s="1695" t="s">
        <v>4824</v>
      </c>
      <c r="D2621" s="1696" t="s">
        <v>28</v>
      </c>
      <c r="E2621" s="1699" t="s">
        <v>4805</v>
      </c>
      <c r="F2621" s="880" t="s">
        <v>4825</v>
      </c>
      <c r="G2621" s="883" t="s">
        <v>1261</v>
      </c>
      <c r="H2621" s="192" t="s">
        <v>4826</v>
      </c>
      <c r="I2621" s="924">
        <v>2018</v>
      </c>
      <c r="J2621" s="905"/>
      <c r="K2621" s="905"/>
      <c r="L2621" s="305"/>
      <c r="M2621" s="778"/>
      <c r="N2621" s="12"/>
      <c r="O2621" s="12"/>
    </row>
    <row r="2622" spans="1:15" ht="36.75" customHeight="1" x14ac:dyDescent="0.2">
      <c r="A2622" s="1526"/>
      <c r="B2622" s="1563"/>
      <c r="C2622" s="1563"/>
      <c r="D2622" s="1697"/>
      <c r="E2622" s="1700"/>
      <c r="F2622" s="880" t="s">
        <v>4827</v>
      </c>
      <c r="G2622" s="883" t="s">
        <v>4821</v>
      </c>
      <c r="H2622" s="192" t="s">
        <v>2015</v>
      </c>
      <c r="I2622" s="924"/>
      <c r="J2622" s="905"/>
      <c r="K2622" s="905"/>
      <c r="L2622" s="305"/>
      <c r="M2622" s="778"/>
      <c r="N2622" s="12"/>
      <c r="O2622" s="12"/>
    </row>
    <row r="2623" spans="1:15" ht="36.75" customHeight="1" x14ac:dyDescent="0.2">
      <c r="A2623" s="1526"/>
      <c r="B2623" s="1413"/>
      <c r="C2623" s="1413"/>
      <c r="D2623" s="1698"/>
      <c r="E2623" s="1701"/>
      <c r="F2623" s="880" t="s">
        <v>4828</v>
      </c>
      <c r="G2623" s="883" t="s">
        <v>1156</v>
      </c>
      <c r="H2623" s="192" t="s">
        <v>4829</v>
      </c>
      <c r="I2623" s="818"/>
      <c r="J2623" s="905"/>
      <c r="K2623" s="905"/>
      <c r="L2623" s="305"/>
      <c r="M2623" s="778"/>
      <c r="N2623" s="12"/>
      <c r="O2623" s="12"/>
    </row>
    <row r="2624" spans="1:15" ht="36.75" customHeight="1" x14ac:dyDescent="0.2">
      <c r="A2624" s="1526"/>
      <c r="B2624" s="1695" t="s">
        <v>4830</v>
      </c>
      <c r="C2624" s="1711" t="s">
        <v>4831</v>
      </c>
      <c r="D2624" s="1713" t="s">
        <v>28</v>
      </c>
      <c r="E2624" s="1715" t="s">
        <v>68</v>
      </c>
      <c r="F2624" s="806" t="s">
        <v>2880</v>
      </c>
      <c r="G2624" s="801" t="s">
        <v>2994</v>
      </c>
      <c r="H2624" s="1702" t="s">
        <v>4832</v>
      </c>
      <c r="I2624" s="301">
        <v>2018</v>
      </c>
      <c r="J2624" s="905"/>
      <c r="K2624" s="905"/>
      <c r="L2624" s="305"/>
      <c r="M2624" s="778"/>
      <c r="N2624" s="12"/>
      <c r="O2624" s="12"/>
    </row>
    <row r="2625" spans="1:15" ht="36.75" customHeight="1" x14ac:dyDescent="0.2">
      <c r="A2625" s="1526"/>
      <c r="B2625" s="1413"/>
      <c r="C2625" s="1416"/>
      <c r="D2625" s="1399"/>
      <c r="E2625" s="1410"/>
      <c r="F2625" s="806" t="s">
        <v>4777</v>
      </c>
      <c r="G2625" s="801" t="s">
        <v>1199</v>
      </c>
      <c r="H2625" s="1456"/>
      <c r="I2625" s="301"/>
      <c r="J2625" s="905"/>
      <c r="K2625" s="905"/>
      <c r="L2625" s="305"/>
      <c r="M2625" s="778"/>
      <c r="N2625" s="12"/>
      <c r="O2625" s="12"/>
    </row>
    <row r="2626" spans="1:15" ht="36.75" customHeight="1" x14ac:dyDescent="0.2">
      <c r="A2626" s="1526"/>
      <c r="B2626" s="1695" t="s">
        <v>4833</v>
      </c>
      <c r="C2626" s="1711" t="s">
        <v>4834</v>
      </c>
      <c r="D2626" s="1696" t="s">
        <v>28</v>
      </c>
      <c r="E2626" s="1699" t="s">
        <v>4805</v>
      </c>
      <c r="F2626" s="880" t="s">
        <v>4835</v>
      </c>
      <c r="G2626" s="883" t="s">
        <v>4836</v>
      </c>
      <c r="H2626" s="1702" t="s">
        <v>4837</v>
      </c>
      <c r="I2626" s="924">
        <v>2018</v>
      </c>
      <c r="J2626" s="905"/>
      <c r="K2626" s="905"/>
      <c r="L2626" s="305"/>
      <c r="M2626" s="778"/>
      <c r="N2626" s="12"/>
      <c r="O2626" s="12"/>
    </row>
    <row r="2627" spans="1:15" ht="36.75" customHeight="1" x14ac:dyDescent="0.2">
      <c r="A2627" s="1526"/>
      <c r="B2627" s="1563"/>
      <c r="C2627" s="1547"/>
      <c r="D2627" s="1697"/>
      <c r="E2627" s="1700"/>
      <c r="F2627" s="880" t="s">
        <v>4838</v>
      </c>
      <c r="G2627" s="883" t="s">
        <v>3187</v>
      </c>
      <c r="H2627" s="1629"/>
      <c r="I2627" s="924"/>
      <c r="J2627" s="905"/>
      <c r="K2627" s="905"/>
      <c r="L2627" s="305"/>
      <c r="M2627" s="778"/>
      <c r="N2627" s="12"/>
      <c r="O2627" s="12"/>
    </row>
    <row r="2628" spans="1:15" ht="36.75" customHeight="1" x14ac:dyDescent="0.2">
      <c r="A2628" s="1526"/>
      <c r="B2628" s="1413"/>
      <c r="C2628" s="1416"/>
      <c r="D2628" s="1698"/>
      <c r="E2628" s="1701"/>
      <c r="F2628" s="880" t="s">
        <v>4839</v>
      </c>
      <c r="G2628" s="883" t="s">
        <v>4840</v>
      </c>
      <c r="H2628" s="1456"/>
      <c r="I2628" s="818"/>
      <c r="J2628" s="905"/>
      <c r="K2628" s="905"/>
      <c r="L2628" s="305"/>
      <c r="M2628" s="778"/>
      <c r="N2628" s="12"/>
      <c r="O2628" s="12"/>
    </row>
    <row r="2629" spans="1:15" ht="25.5" customHeight="1" x14ac:dyDescent="0.2">
      <c r="A2629" s="1711" t="s">
        <v>397</v>
      </c>
      <c r="B2629" s="1711" t="s">
        <v>4841</v>
      </c>
      <c r="C2629" s="1711" t="s">
        <v>4842</v>
      </c>
      <c r="D2629" s="1713" t="s">
        <v>29</v>
      </c>
      <c r="E2629" s="1714" t="s">
        <v>67</v>
      </c>
      <c r="F2629" s="309" t="s">
        <v>1107</v>
      </c>
      <c r="G2629" s="310" t="s">
        <v>1113</v>
      </c>
      <c r="H2629" s="839" t="s">
        <v>4843</v>
      </c>
      <c r="I2629" s="802"/>
      <c r="J2629" s="159">
        <v>39</v>
      </c>
      <c r="K2629" s="84"/>
      <c r="L2629" s="311"/>
      <c r="M2629" s="801"/>
      <c r="N2629" s="1" t="s">
        <v>4527</v>
      </c>
      <c r="O2629" s="12"/>
    </row>
    <row r="2630" spans="1:15" ht="25.5" customHeight="1" x14ac:dyDescent="0.2">
      <c r="A2630" s="1547"/>
      <c r="B2630" s="1547"/>
      <c r="C2630" s="1547"/>
      <c r="D2630" s="1548"/>
      <c r="E2630" s="1673"/>
      <c r="F2630" s="266" t="s">
        <v>1109</v>
      </c>
      <c r="G2630" s="267" t="s">
        <v>1113</v>
      </c>
      <c r="H2630" s="839" t="s">
        <v>4844</v>
      </c>
      <c r="I2630" s="802"/>
      <c r="J2630" s="159"/>
      <c r="K2630" s="84"/>
      <c r="L2630" s="311"/>
      <c r="M2630" s="801"/>
      <c r="N2630" s="1"/>
      <c r="O2630" s="12"/>
    </row>
    <row r="2631" spans="1:15" ht="25.5" customHeight="1" x14ac:dyDescent="0.2">
      <c r="A2631" s="1547"/>
      <c r="B2631" s="1416"/>
      <c r="C2631" s="1416"/>
      <c r="D2631" s="1399"/>
      <c r="E2631" s="1682"/>
      <c r="F2631" s="269" t="s">
        <v>1110</v>
      </c>
      <c r="G2631" s="267" t="s">
        <v>1199</v>
      </c>
      <c r="H2631" s="839" t="s">
        <v>4845</v>
      </c>
      <c r="I2631" s="802"/>
      <c r="J2631" s="159"/>
      <c r="K2631" s="84"/>
      <c r="L2631" s="311"/>
      <c r="M2631" s="801"/>
      <c r="N2631" s="1"/>
      <c r="O2631" s="12"/>
    </row>
    <row r="2632" spans="1:15" ht="24.75" customHeight="1" x14ac:dyDescent="0.2">
      <c r="A2632" s="1547"/>
      <c r="B2632" s="1711" t="s">
        <v>304</v>
      </c>
      <c r="C2632" s="1711" t="s">
        <v>71</v>
      </c>
      <c r="D2632" s="1715" t="s">
        <v>28</v>
      </c>
      <c r="E2632" s="1715" t="s">
        <v>72</v>
      </c>
      <c r="F2632" s="164" t="s">
        <v>1192</v>
      </c>
      <c r="G2632" s="1713" t="s">
        <v>1159</v>
      </c>
      <c r="H2632" s="1711" t="s">
        <v>4846</v>
      </c>
      <c r="I2632" s="903"/>
      <c r="J2632" s="75">
        <v>200</v>
      </c>
      <c r="K2632" s="84"/>
      <c r="L2632" s="311"/>
      <c r="M2632" s="801"/>
      <c r="N2632" s="1" t="s">
        <v>2031</v>
      </c>
      <c r="O2632" s="12"/>
    </row>
    <row r="2633" spans="1:15" ht="24.75" customHeight="1" x14ac:dyDescent="0.2">
      <c r="A2633" s="1547"/>
      <c r="B2633" s="1547"/>
      <c r="C2633" s="1547"/>
      <c r="D2633" s="1554"/>
      <c r="E2633" s="1554"/>
      <c r="F2633" s="164" t="s">
        <v>1193</v>
      </c>
      <c r="G2633" s="1399"/>
      <c r="H2633" s="1547"/>
      <c r="I2633" s="858"/>
      <c r="J2633" s="75"/>
      <c r="K2633" s="84"/>
      <c r="L2633" s="311"/>
      <c r="M2633" s="801"/>
      <c r="N2633" s="1"/>
      <c r="O2633" s="12"/>
    </row>
    <row r="2634" spans="1:15" ht="24.75" customHeight="1" x14ac:dyDescent="0.2">
      <c r="A2634" s="1547"/>
      <c r="B2634" s="1547"/>
      <c r="C2634" s="1547"/>
      <c r="D2634" s="1554"/>
      <c r="E2634" s="1554"/>
      <c r="F2634" s="164" t="s">
        <v>1194</v>
      </c>
      <c r="G2634" s="1713" t="s">
        <v>1225</v>
      </c>
      <c r="H2634" s="1547"/>
      <c r="I2634" s="858"/>
      <c r="J2634" s="75"/>
      <c r="K2634" s="84"/>
      <c r="L2634" s="311"/>
      <c r="M2634" s="801"/>
      <c r="N2634" s="1"/>
      <c r="O2634" s="12"/>
    </row>
    <row r="2635" spans="1:15" ht="24.75" customHeight="1" x14ac:dyDescent="0.2">
      <c r="A2635" s="1547"/>
      <c r="B2635" s="1416"/>
      <c r="C2635" s="1416"/>
      <c r="D2635" s="1410"/>
      <c r="E2635" s="1410"/>
      <c r="F2635" s="164" t="s">
        <v>1195</v>
      </c>
      <c r="G2635" s="1399"/>
      <c r="H2635" s="1416"/>
      <c r="I2635" s="775"/>
      <c r="J2635" s="75"/>
      <c r="K2635" s="84"/>
      <c r="L2635" s="311"/>
      <c r="M2635" s="801"/>
      <c r="N2635" s="1"/>
      <c r="O2635" s="12"/>
    </row>
    <row r="2636" spans="1:15" ht="30.75" customHeight="1" x14ac:dyDescent="0.2">
      <c r="A2636" s="1547"/>
      <c r="B2636" s="1711" t="s">
        <v>305</v>
      </c>
      <c r="C2636" s="1711" t="s">
        <v>4847</v>
      </c>
      <c r="D2636" s="1713" t="s">
        <v>29</v>
      </c>
      <c r="E2636" s="1714" t="s">
        <v>32</v>
      </c>
      <c r="F2636" s="834" t="s">
        <v>2119</v>
      </c>
      <c r="G2636" s="833" t="s">
        <v>2120</v>
      </c>
      <c r="H2636" s="834" t="s">
        <v>4848</v>
      </c>
      <c r="I2636" s="833"/>
      <c r="J2636" s="815">
        <v>895</v>
      </c>
      <c r="K2636" s="815">
        <v>533</v>
      </c>
      <c r="L2636" s="312">
        <v>265</v>
      </c>
      <c r="M2636" s="801"/>
      <c r="N2636" s="12" t="s">
        <v>2122</v>
      </c>
      <c r="O2636" s="12"/>
    </row>
    <row r="2637" spans="1:15" ht="24.75" customHeight="1" x14ac:dyDescent="0.2">
      <c r="A2637" s="1547"/>
      <c r="B2637" s="1547"/>
      <c r="C2637" s="1547"/>
      <c r="D2637" s="1548"/>
      <c r="E2637" s="1673"/>
      <c r="F2637" s="834" t="s">
        <v>2123</v>
      </c>
      <c r="G2637" s="833" t="s">
        <v>1239</v>
      </c>
      <c r="H2637" s="834" t="s">
        <v>2124</v>
      </c>
      <c r="I2637" s="833"/>
      <c r="J2637" s="815"/>
      <c r="K2637" s="815"/>
      <c r="L2637" s="312"/>
      <c r="M2637" s="801"/>
      <c r="N2637" s="12"/>
      <c r="O2637" s="12"/>
    </row>
    <row r="2638" spans="1:15" ht="71.25" customHeight="1" x14ac:dyDescent="0.2">
      <c r="A2638" s="1547"/>
      <c r="B2638" s="1547"/>
      <c r="C2638" s="1547"/>
      <c r="D2638" s="1548"/>
      <c r="E2638" s="1673"/>
      <c r="F2638" s="834" t="s">
        <v>2125</v>
      </c>
      <c r="G2638" s="833" t="s">
        <v>3229</v>
      </c>
      <c r="H2638" s="834" t="s">
        <v>4849</v>
      </c>
      <c r="I2638" s="833"/>
      <c r="J2638" s="815"/>
      <c r="K2638" s="815"/>
      <c r="L2638" s="312"/>
      <c r="M2638" s="801"/>
      <c r="N2638" s="12"/>
      <c r="O2638" s="12"/>
    </row>
    <row r="2639" spans="1:15" ht="54" customHeight="1" x14ac:dyDescent="0.2">
      <c r="A2639" s="1547"/>
      <c r="B2639" s="1416"/>
      <c r="C2639" s="1416"/>
      <c r="D2639" s="1399"/>
      <c r="E2639" s="1682"/>
      <c r="F2639" s="834" t="s">
        <v>4850</v>
      </c>
      <c r="G2639" s="833" t="s">
        <v>1200</v>
      </c>
      <c r="H2639" s="834" t="s">
        <v>4851</v>
      </c>
      <c r="I2639" s="833"/>
      <c r="J2639" s="815"/>
      <c r="K2639" s="815"/>
      <c r="L2639" s="312"/>
      <c r="M2639" s="801"/>
      <c r="N2639" s="12"/>
      <c r="O2639" s="12"/>
    </row>
    <row r="2640" spans="1:15" ht="32.25" customHeight="1" x14ac:dyDescent="0.2">
      <c r="A2640" s="1547"/>
      <c r="B2640" s="1711" t="s">
        <v>4852</v>
      </c>
      <c r="C2640" s="1711" t="s">
        <v>71</v>
      </c>
      <c r="D2640" s="1715" t="s">
        <v>29</v>
      </c>
      <c r="E2640" s="1715" t="s">
        <v>4805</v>
      </c>
      <c r="F2640" s="806" t="s">
        <v>4853</v>
      </c>
      <c r="G2640" s="801" t="s">
        <v>4854</v>
      </c>
      <c r="H2640" s="1711" t="s">
        <v>4855</v>
      </c>
      <c r="I2640" s="903"/>
      <c r="J2640" s="75">
        <v>292</v>
      </c>
      <c r="K2640" s="84"/>
      <c r="L2640" s="311"/>
      <c r="M2640" s="801"/>
      <c r="N2640" s="1" t="s">
        <v>4856</v>
      </c>
      <c r="O2640" s="12"/>
    </row>
    <row r="2641" spans="1:17" ht="22.5" customHeight="1" x14ac:dyDescent="0.2">
      <c r="A2641" s="1547"/>
      <c r="B2641" s="1547"/>
      <c r="C2641" s="1547"/>
      <c r="D2641" s="1554"/>
      <c r="E2641" s="1554"/>
      <c r="F2641" s="806" t="s">
        <v>4857</v>
      </c>
      <c r="G2641" s="802" t="s">
        <v>4858</v>
      </c>
      <c r="H2641" s="1547"/>
      <c r="I2641" s="858"/>
      <c r="J2641" s="75"/>
      <c r="K2641" s="84"/>
      <c r="L2641" s="311"/>
      <c r="M2641" s="801"/>
      <c r="N2641" s="1"/>
      <c r="O2641" s="12"/>
    </row>
    <row r="2642" spans="1:17" ht="22.5" customHeight="1" x14ac:dyDescent="0.2">
      <c r="A2642" s="1547"/>
      <c r="B2642" s="1416"/>
      <c r="C2642" s="1416"/>
      <c r="D2642" s="1410"/>
      <c r="E2642" s="1410"/>
      <c r="F2642" s="806" t="s">
        <v>4859</v>
      </c>
      <c r="G2642" s="802" t="s">
        <v>4860</v>
      </c>
      <c r="H2642" s="1416"/>
      <c r="I2642" s="775"/>
      <c r="J2642" s="75"/>
      <c r="K2642" s="84"/>
      <c r="L2642" s="311"/>
      <c r="M2642" s="801"/>
      <c r="N2642" s="1"/>
      <c r="O2642" s="12"/>
    </row>
    <row r="2643" spans="1:17" ht="33.75" customHeight="1" x14ac:dyDescent="0.2">
      <c r="A2643" s="1547"/>
      <c r="B2643" s="1711" t="s">
        <v>4861</v>
      </c>
      <c r="C2643" s="1711" t="s">
        <v>4862</v>
      </c>
      <c r="D2643" s="1715" t="s">
        <v>29</v>
      </c>
      <c r="E2643" s="1715" t="s">
        <v>4805</v>
      </c>
      <c r="F2643" s="806" t="s">
        <v>4863</v>
      </c>
      <c r="G2643" s="802" t="s">
        <v>4864</v>
      </c>
      <c r="H2643" s="1711" t="s">
        <v>4865</v>
      </c>
      <c r="I2643" s="903"/>
      <c r="J2643" s="75">
        <v>235.9</v>
      </c>
      <c r="K2643" s="84"/>
      <c r="L2643" s="311"/>
      <c r="M2643" s="801"/>
      <c r="N2643" s="1" t="s">
        <v>4856</v>
      </c>
      <c r="O2643" s="12"/>
    </row>
    <row r="2644" spans="1:17" ht="33.75" customHeight="1" x14ac:dyDescent="0.2">
      <c r="A2644" s="1547"/>
      <c r="B2644" s="1547"/>
      <c r="C2644" s="1547"/>
      <c r="D2644" s="1554"/>
      <c r="E2644" s="1554"/>
      <c r="F2644" s="806" t="s">
        <v>4866</v>
      </c>
      <c r="G2644" s="802" t="s">
        <v>4867</v>
      </c>
      <c r="H2644" s="1547"/>
      <c r="I2644" s="858"/>
      <c r="J2644" s="75"/>
      <c r="K2644" s="84"/>
      <c r="L2644" s="311"/>
      <c r="M2644" s="801"/>
      <c r="N2644" s="1"/>
      <c r="O2644" s="12"/>
    </row>
    <row r="2645" spans="1:17" ht="33.75" customHeight="1" x14ac:dyDescent="0.2">
      <c r="A2645" s="1547"/>
      <c r="B2645" s="1547"/>
      <c r="C2645" s="1547"/>
      <c r="D2645" s="1554"/>
      <c r="E2645" s="1554"/>
      <c r="F2645" s="806" t="s">
        <v>4868</v>
      </c>
      <c r="G2645" s="802" t="s">
        <v>4869</v>
      </c>
      <c r="H2645" s="1547"/>
      <c r="I2645" s="858"/>
      <c r="J2645" s="75"/>
      <c r="K2645" s="84"/>
      <c r="L2645" s="311"/>
      <c r="M2645" s="801"/>
      <c r="N2645" s="1"/>
      <c r="O2645" s="12"/>
    </row>
    <row r="2646" spans="1:17" ht="33.75" customHeight="1" x14ac:dyDescent="0.2">
      <c r="A2646" s="1547"/>
      <c r="B2646" s="1547"/>
      <c r="C2646" s="1547"/>
      <c r="D2646" s="1554"/>
      <c r="E2646" s="1554"/>
      <c r="F2646" s="806" t="s">
        <v>4870</v>
      </c>
      <c r="G2646" s="802" t="s">
        <v>4871</v>
      </c>
      <c r="H2646" s="1547"/>
      <c r="I2646" s="858"/>
      <c r="J2646" s="75"/>
      <c r="K2646" s="84"/>
      <c r="L2646" s="311"/>
      <c r="M2646" s="801"/>
      <c r="N2646" s="1"/>
      <c r="O2646" s="12"/>
    </row>
    <row r="2647" spans="1:17" ht="33.75" customHeight="1" x14ac:dyDescent="0.2">
      <c r="A2647" s="1547"/>
      <c r="B2647" s="1547"/>
      <c r="C2647" s="1547"/>
      <c r="D2647" s="1554"/>
      <c r="E2647" s="1554"/>
      <c r="F2647" s="806" t="s">
        <v>4872</v>
      </c>
      <c r="G2647" s="802" t="s">
        <v>4873</v>
      </c>
      <c r="H2647" s="1547"/>
      <c r="I2647" s="858"/>
      <c r="J2647" s="75"/>
      <c r="K2647" s="84"/>
      <c r="L2647" s="311"/>
      <c r="M2647" s="801"/>
      <c r="N2647" s="1"/>
      <c r="O2647" s="12"/>
    </row>
    <row r="2648" spans="1:17" ht="33.75" customHeight="1" x14ac:dyDescent="0.2">
      <c r="A2648" s="1547"/>
      <c r="B2648" s="1416"/>
      <c r="C2648" s="1416"/>
      <c r="D2648" s="1410"/>
      <c r="E2648" s="1410"/>
      <c r="F2648" s="806" t="s">
        <v>4874</v>
      </c>
      <c r="G2648" s="802" t="s">
        <v>4875</v>
      </c>
      <c r="H2648" s="1416"/>
      <c r="I2648" s="775"/>
      <c r="J2648" s="75"/>
      <c r="K2648" s="84"/>
      <c r="L2648" s="311"/>
      <c r="M2648" s="801"/>
      <c r="N2648" s="1"/>
      <c r="O2648" s="12"/>
    </row>
    <row r="2649" spans="1:17" ht="33.75" customHeight="1" x14ac:dyDescent="0.2">
      <c r="A2649" s="1547"/>
      <c r="B2649" s="1711" t="s">
        <v>4876</v>
      </c>
      <c r="C2649" s="1711" t="s">
        <v>4877</v>
      </c>
      <c r="D2649" s="1713" t="s">
        <v>28</v>
      </c>
      <c r="E2649" s="1715" t="s">
        <v>4878</v>
      </c>
      <c r="F2649" s="164" t="s">
        <v>1192</v>
      </c>
      <c r="G2649" s="1713" t="s">
        <v>4728</v>
      </c>
      <c r="H2649" s="1711" t="s">
        <v>4879</v>
      </c>
      <c r="I2649" s="903"/>
      <c r="J2649" s="75"/>
      <c r="K2649" s="84"/>
      <c r="L2649" s="311"/>
      <c r="M2649" s="801"/>
      <c r="N2649" s="1"/>
      <c r="O2649" s="12"/>
    </row>
    <row r="2650" spans="1:17" ht="33.75" customHeight="1" x14ac:dyDescent="0.2">
      <c r="A2650" s="1547"/>
      <c r="B2650" s="1547"/>
      <c r="C2650" s="1547"/>
      <c r="D2650" s="1548"/>
      <c r="E2650" s="1554"/>
      <c r="F2650" s="164" t="s">
        <v>1193</v>
      </c>
      <c r="G2650" s="1399"/>
      <c r="H2650" s="1547"/>
      <c r="I2650" s="858"/>
      <c r="J2650" s="75"/>
      <c r="K2650" s="84"/>
      <c r="L2650" s="311"/>
      <c r="M2650" s="801"/>
      <c r="N2650" s="1"/>
      <c r="O2650" s="12"/>
    </row>
    <row r="2651" spans="1:17" ht="33.75" customHeight="1" x14ac:dyDescent="0.2">
      <c r="A2651" s="1547"/>
      <c r="B2651" s="1547"/>
      <c r="C2651" s="1547"/>
      <c r="D2651" s="1548"/>
      <c r="E2651" s="1554"/>
      <c r="F2651" s="164" t="s">
        <v>1194</v>
      </c>
      <c r="G2651" s="1713" t="s">
        <v>1200</v>
      </c>
      <c r="H2651" s="1547"/>
      <c r="I2651" s="858"/>
      <c r="J2651" s="75"/>
      <c r="K2651" s="84"/>
      <c r="L2651" s="311"/>
      <c r="M2651" s="801"/>
      <c r="N2651" s="1"/>
      <c r="O2651" s="12"/>
    </row>
    <row r="2652" spans="1:17" ht="33.75" customHeight="1" x14ac:dyDescent="0.2">
      <c r="A2652" s="1547"/>
      <c r="B2652" s="1416"/>
      <c r="C2652" s="1416"/>
      <c r="D2652" s="1399"/>
      <c r="E2652" s="1410"/>
      <c r="F2652" s="164" t="s">
        <v>4880</v>
      </c>
      <c r="G2652" s="1399"/>
      <c r="H2652" s="1416"/>
      <c r="I2652" s="775"/>
      <c r="J2652" s="75"/>
      <c r="K2652" s="84"/>
      <c r="L2652" s="311"/>
      <c r="M2652" s="801"/>
      <c r="N2652" s="1"/>
      <c r="O2652" s="12"/>
    </row>
    <row r="2653" spans="1:17" ht="48.75" customHeight="1" x14ac:dyDescent="0.2">
      <c r="A2653" s="1547"/>
      <c r="B2653" s="1715" t="s">
        <v>4881</v>
      </c>
      <c r="C2653" s="1711" t="s">
        <v>4882</v>
      </c>
      <c r="D2653" s="1716" t="s">
        <v>70</v>
      </c>
      <c r="E2653" s="1715" t="s">
        <v>3068</v>
      </c>
      <c r="F2653" s="880" t="s">
        <v>4883</v>
      </c>
      <c r="G2653" s="203" t="s">
        <v>1225</v>
      </c>
      <c r="H2653" s="839" t="s">
        <v>4884</v>
      </c>
      <c r="I2653" s="802">
        <v>2018</v>
      </c>
      <c r="J2653" s="815">
        <v>196.5</v>
      </c>
      <c r="K2653" s="842">
        <v>524.5</v>
      </c>
      <c r="L2653" s="311"/>
      <c r="M2653" s="84"/>
      <c r="N2653" s="12" t="s">
        <v>3071</v>
      </c>
      <c r="O2653" s="806" t="s">
        <v>4885</v>
      </c>
      <c r="P2653" s="801" t="s">
        <v>3229</v>
      </c>
      <c r="Q2653" s="1711" t="s">
        <v>4886</v>
      </c>
    </row>
    <row r="2654" spans="1:17" ht="34.5" customHeight="1" x14ac:dyDescent="0.2">
      <c r="A2654" s="1547"/>
      <c r="B2654" s="1554"/>
      <c r="C2654" s="1547"/>
      <c r="D2654" s="1618"/>
      <c r="E2654" s="1554"/>
      <c r="F2654" s="880" t="s">
        <v>4887</v>
      </c>
      <c r="G2654" s="203" t="s">
        <v>1156</v>
      </c>
      <c r="H2654" s="839" t="s">
        <v>4888</v>
      </c>
      <c r="I2654" s="802"/>
      <c r="J2654" s="815"/>
      <c r="K2654" s="842"/>
      <c r="L2654" s="311"/>
      <c r="M2654" s="84"/>
      <c r="N2654" s="12"/>
      <c r="O2654" s="806" t="s">
        <v>4889</v>
      </c>
      <c r="P2654" s="801" t="s">
        <v>1144</v>
      </c>
      <c r="Q2654" s="1547"/>
    </row>
    <row r="2655" spans="1:17" ht="35.25" customHeight="1" x14ac:dyDescent="0.2">
      <c r="A2655" s="1547"/>
      <c r="B2655" s="1410"/>
      <c r="C2655" s="1416"/>
      <c r="D2655" s="1717"/>
      <c r="E2655" s="1410"/>
      <c r="F2655" s="313" t="s">
        <v>4890</v>
      </c>
      <c r="G2655" s="314" t="s">
        <v>1161</v>
      </c>
      <c r="H2655" s="986" t="s">
        <v>4891</v>
      </c>
      <c r="I2655" s="802"/>
      <c r="J2655" s="815"/>
      <c r="K2655" s="842"/>
      <c r="L2655" s="311"/>
      <c r="M2655" s="84"/>
      <c r="N2655" s="12"/>
      <c r="O2655" s="806" t="s">
        <v>4892</v>
      </c>
      <c r="P2655" s="801" t="s">
        <v>3255</v>
      </c>
      <c r="Q2655" s="1547"/>
    </row>
    <row r="2656" spans="1:17" ht="23.25" customHeight="1" x14ac:dyDescent="0.2">
      <c r="A2656" s="1547"/>
      <c r="B2656" s="1711" t="s">
        <v>4893</v>
      </c>
      <c r="C2656" s="1711" t="s">
        <v>4894</v>
      </c>
      <c r="D2656" s="1715" t="s">
        <v>4895</v>
      </c>
      <c r="E2656" s="1715" t="s">
        <v>72</v>
      </c>
      <c r="F2656" s="164" t="s">
        <v>1192</v>
      </c>
      <c r="G2656" s="1713" t="s">
        <v>1159</v>
      </c>
      <c r="H2656" s="1711" t="s">
        <v>4896</v>
      </c>
      <c r="I2656" s="903"/>
      <c r="J2656" s="295">
        <v>80</v>
      </c>
      <c r="K2656" s="84"/>
      <c r="L2656" s="311"/>
      <c r="M2656" s="801"/>
      <c r="N2656" s="1" t="s">
        <v>2031</v>
      </c>
      <c r="O2656" s="12"/>
    </row>
    <row r="2657" spans="1:16" ht="23.25" customHeight="1" x14ac:dyDescent="0.2">
      <c r="A2657" s="1547"/>
      <c r="B2657" s="1547"/>
      <c r="C2657" s="1547"/>
      <c r="D2657" s="1554"/>
      <c r="E2657" s="1554"/>
      <c r="F2657" s="164" t="s">
        <v>1193</v>
      </c>
      <c r="G2657" s="1399"/>
      <c r="H2657" s="1547"/>
      <c r="I2657" s="858"/>
      <c r="J2657" s="295"/>
      <c r="K2657" s="84"/>
      <c r="L2657" s="311"/>
      <c r="M2657" s="801"/>
      <c r="N2657" s="1"/>
      <c r="O2657" s="12"/>
    </row>
    <row r="2658" spans="1:16" ht="23.25" customHeight="1" x14ac:dyDescent="0.2">
      <c r="A2658" s="1547"/>
      <c r="B2658" s="1547"/>
      <c r="C2658" s="1547"/>
      <c r="D2658" s="1554"/>
      <c r="E2658" s="1554"/>
      <c r="F2658" s="164" t="s">
        <v>1194</v>
      </c>
      <c r="G2658" s="1713" t="s">
        <v>1225</v>
      </c>
      <c r="H2658" s="1547"/>
      <c r="I2658" s="858"/>
      <c r="J2658" s="295"/>
      <c r="K2658" s="84"/>
      <c r="L2658" s="311"/>
      <c r="M2658" s="801"/>
      <c r="N2658" s="1"/>
      <c r="O2658" s="12"/>
    </row>
    <row r="2659" spans="1:16" ht="23.25" customHeight="1" x14ac:dyDescent="0.2">
      <c r="A2659" s="1547"/>
      <c r="B2659" s="1416"/>
      <c r="C2659" s="1416"/>
      <c r="D2659" s="1410"/>
      <c r="E2659" s="1410"/>
      <c r="F2659" s="164" t="s">
        <v>4880</v>
      </c>
      <c r="G2659" s="1399"/>
      <c r="H2659" s="1416"/>
      <c r="I2659" s="775"/>
      <c r="J2659" s="295"/>
      <c r="K2659" s="84"/>
      <c r="L2659" s="311"/>
      <c r="M2659" s="801"/>
      <c r="N2659" s="1"/>
      <c r="O2659" s="12"/>
    </row>
    <row r="2660" spans="1:16" ht="23.25" customHeight="1" x14ac:dyDescent="0.2">
      <c r="A2660" s="1547"/>
      <c r="B2660" s="1695" t="s">
        <v>4897</v>
      </c>
      <c r="C2660" s="1695" t="s">
        <v>4898</v>
      </c>
      <c r="D2660" s="1713" t="s">
        <v>28</v>
      </c>
      <c r="E2660" s="1715" t="s">
        <v>4878</v>
      </c>
      <c r="F2660" s="164" t="s">
        <v>1192</v>
      </c>
      <c r="G2660" s="1713" t="s">
        <v>4728</v>
      </c>
      <c r="H2660" s="1711" t="s">
        <v>4899</v>
      </c>
      <c r="I2660" s="903"/>
      <c r="J2660" s="295"/>
      <c r="K2660" s="84"/>
      <c r="L2660" s="311"/>
      <c r="M2660" s="801"/>
      <c r="N2660" s="1"/>
      <c r="O2660" s="12"/>
    </row>
    <row r="2661" spans="1:16" ht="23.25" customHeight="1" x14ac:dyDescent="0.2">
      <c r="A2661" s="1547"/>
      <c r="B2661" s="1563"/>
      <c r="C2661" s="1563"/>
      <c r="D2661" s="1548"/>
      <c r="E2661" s="1554"/>
      <c r="F2661" s="164" t="s">
        <v>1193</v>
      </c>
      <c r="G2661" s="1399"/>
      <c r="H2661" s="1547"/>
      <c r="I2661" s="858"/>
      <c r="J2661" s="295"/>
      <c r="K2661" s="84"/>
      <c r="L2661" s="311"/>
      <c r="M2661" s="801"/>
      <c r="N2661" s="1"/>
      <c r="O2661" s="12"/>
    </row>
    <row r="2662" spans="1:16" ht="23.25" customHeight="1" x14ac:dyDescent="0.2">
      <c r="A2662" s="1547"/>
      <c r="B2662" s="1563"/>
      <c r="C2662" s="1563"/>
      <c r="D2662" s="1548"/>
      <c r="E2662" s="1554"/>
      <c r="F2662" s="164" t="s">
        <v>1194</v>
      </c>
      <c r="G2662" s="1713" t="s">
        <v>1200</v>
      </c>
      <c r="H2662" s="1547"/>
      <c r="I2662" s="858"/>
      <c r="J2662" s="295"/>
      <c r="K2662" s="84"/>
      <c r="L2662" s="311"/>
      <c r="M2662" s="801"/>
      <c r="N2662" s="1"/>
      <c r="O2662" s="12"/>
    </row>
    <row r="2663" spans="1:16" ht="23.25" customHeight="1" x14ac:dyDescent="0.2">
      <c r="A2663" s="1547"/>
      <c r="B2663" s="1413"/>
      <c r="C2663" s="1413"/>
      <c r="D2663" s="1399"/>
      <c r="E2663" s="1410"/>
      <c r="F2663" s="164" t="s">
        <v>4900</v>
      </c>
      <c r="G2663" s="1399"/>
      <c r="H2663" s="1416"/>
      <c r="I2663" s="775"/>
      <c r="J2663" s="295"/>
      <c r="K2663" s="84"/>
      <c r="L2663" s="311"/>
      <c r="M2663" s="801"/>
      <c r="N2663" s="1"/>
      <c r="O2663" s="12"/>
    </row>
    <row r="2664" spans="1:16" ht="23.25" customHeight="1" x14ac:dyDescent="0.2">
      <c r="A2664" s="1547"/>
      <c r="B2664" s="1711" t="s">
        <v>4901</v>
      </c>
      <c r="C2664" s="1711" t="s">
        <v>4902</v>
      </c>
      <c r="D2664" s="1715" t="s">
        <v>28</v>
      </c>
      <c r="E2664" s="1715" t="s">
        <v>4903</v>
      </c>
      <c r="F2664" s="806" t="s">
        <v>2880</v>
      </c>
      <c r="G2664" s="801" t="s">
        <v>2994</v>
      </c>
      <c r="H2664" s="1711" t="s">
        <v>4832</v>
      </c>
      <c r="I2664" s="858">
        <v>2018</v>
      </c>
      <c r="J2664" s="295"/>
      <c r="K2664" s="84"/>
      <c r="L2664" s="311"/>
      <c r="M2664" s="801"/>
      <c r="N2664" s="1"/>
      <c r="O2664" s="839" t="s">
        <v>1192</v>
      </c>
      <c r="P2664" s="1400" t="s">
        <v>1155</v>
      </c>
    </row>
    <row r="2665" spans="1:16" ht="23.25" customHeight="1" x14ac:dyDescent="0.2">
      <c r="A2665" s="1547"/>
      <c r="B2665" s="1547"/>
      <c r="C2665" s="1547"/>
      <c r="D2665" s="1554"/>
      <c r="E2665" s="1554"/>
      <c r="F2665" s="1427" t="s">
        <v>4777</v>
      </c>
      <c r="G2665" s="1400" t="s">
        <v>1199</v>
      </c>
      <c r="H2665" s="1547"/>
      <c r="I2665" s="858"/>
      <c r="J2665" s="295"/>
      <c r="K2665" s="84"/>
      <c r="L2665" s="311"/>
      <c r="M2665" s="801"/>
      <c r="N2665" s="1"/>
      <c r="O2665" s="839" t="s">
        <v>1193</v>
      </c>
      <c r="P2665" s="1400"/>
    </row>
    <row r="2666" spans="1:16" ht="23.25" customHeight="1" x14ac:dyDescent="0.2">
      <c r="A2666" s="1547"/>
      <c r="B2666" s="1547"/>
      <c r="C2666" s="1547"/>
      <c r="D2666" s="1554"/>
      <c r="E2666" s="1554"/>
      <c r="F2666" s="1427"/>
      <c r="G2666" s="1400"/>
      <c r="H2666" s="1547"/>
      <c r="I2666" s="858"/>
      <c r="J2666" s="295"/>
      <c r="K2666" s="84"/>
      <c r="L2666" s="311"/>
      <c r="M2666" s="801"/>
      <c r="N2666" s="1"/>
      <c r="O2666" s="839" t="s">
        <v>1194</v>
      </c>
      <c r="P2666" s="1400" t="s">
        <v>1159</v>
      </c>
    </row>
    <row r="2667" spans="1:16" ht="23.25" customHeight="1" x14ac:dyDescent="0.2">
      <c r="A2667" s="1547"/>
      <c r="B2667" s="1416"/>
      <c r="C2667" s="1416"/>
      <c r="D2667" s="1410"/>
      <c r="E2667" s="1410"/>
      <c r="F2667" s="1427"/>
      <c r="G2667" s="1400"/>
      <c r="H2667" s="1416"/>
      <c r="I2667" s="858"/>
      <c r="J2667" s="295"/>
      <c r="K2667" s="84"/>
      <c r="L2667" s="311"/>
      <c r="M2667" s="801"/>
      <c r="N2667" s="1"/>
      <c r="O2667" s="839" t="s">
        <v>1195</v>
      </c>
      <c r="P2667" s="1400"/>
    </row>
    <row r="2668" spans="1:16" ht="27.75" customHeight="1" x14ac:dyDescent="0.2">
      <c r="A2668" s="1547"/>
      <c r="B2668" s="1711" t="s">
        <v>4904</v>
      </c>
      <c r="C2668" s="1711" t="s">
        <v>4905</v>
      </c>
      <c r="D2668" s="1715" t="s">
        <v>2028</v>
      </c>
      <c r="E2668" s="1715" t="s">
        <v>4906</v>
      </c>
      <c r="F2668" s="66" t="s">
        <v>4907</v>
      </c>
      <c r="G2668" s="106" t="s">
        <v>1265</v>
      </c>
      <c r="H2668" s="1711" t="s">
        <v>4908</v>
      </c>
      <c r="I2668" s="802">
        <v>2018</v>
      </c>
      <c r="J2668" s="295"/>
      <c r="K2668" s="84"/>
      <c r="L2668" s="311"/>
      <c r="M2668" s="801"/>
      <c r="N2668" s="1"/>
      <c r="O2668" s="21"/>
      <c r="P2668" s="844"/>
    </row>
    <row r="2669" spans="1:16" ht="22.5" customHeight="1" x14ac:dyDescent="0.2">
      <c r="A2669" s="1547"/>
      <c r="B2669" s="1416"/>
      <c r="C2669" s="1416"/>
      <c r="D2669" s="1410"/>
      <c r="E2669" s="1410"/>
      <c r="F2669" s="834" t="s">
        <v>4909</v>
      </c>
      <c r="G2669" s="842" t="s">
        <v>1111</v>
      </c>
      <c r="H2669" s="1416"/>
      <c r="I2669" s="802"/>
      <c r="J2669" s="295"/>
      <c r="K2669" s="84"/>
      <c r="L2669" s="311"/>
      <c r="M2669" s="801"/>
      <c r="N2669" s="1"/>
      <c r="O2669" s="21"/>
      <c r="P2669" s="844"/>
    </row>
    <row r="2670" spans="1:16" ht="46.5" customHeight="1" x14ac:dyDescent="0.2">
      <c r="A2670" s="1547"/>
      <c r="B2670" s="1711" t="s">
        <v>4910</v>
      </c>
      <c r="C2670" s="1705" t="s">
        <v>4911</v>
      </c>
      <c r="D2670" s="1696" t="s">
        <v>70</v>
      </c>
      <c r="E2670" s="1699" t="s">
        <v>3346</v>
      </c>
      <c r="F2670" s="880" t="s">
        <v>4912</v>
      </c>
      <c r="G2670" s="203" t="s">
        <v>1159</v>
      </c>
      <c r="H2670" s="806" t="s">
        <v>4913</v>
      </c>
      <c r="I2670" s="802">
        <v>2018</v>
      </c>
      <c r="J2670" s="295"/>
      <c r="K2670" s="84"/>
      <c r="L2670" s="311"/>
      <c r="M2670" s="801"/>
      <c r="N2670" s="1"/>
      <c r="O2670" s="12"/>
    </row>
    <row r="2671" spans="1:16" ht="76.5" customHeight="1" x14ac:dyDescent="0.2">
      <c r="A2671" s="1547"/>
      <c r="B2671" s="1416"/>
      <c r="C2671" s="1706"/>
      <c r="D2671" s="1698"/>
      <c r="E2671" s="1701"/>
      <c r="F2671" s="880" t="s">
        <v>4914</v>
      </c>
      <c r="G2671" s="203" t="s">
        <v>1225</v>
      </c>
      <c r="H2671" s="806" t="s">
        <v>4915</v>
      </c>
      <c r="I2671" s="802"/>
      <c r="J2671" s="295"/>
      <c r="K2671" s="84"/>
      <c r="L2671" s="311"/>
      <c r="M2671" s="801"/>
      <c r="N2671" s="1"/>
      <c r="O2671" s="12"/>
    </row>
    <row r="2672" spans="1:16" ht="36" customHeight="1" x14ac:dyDescent="0.2">
      <c r="A2672" s="1547"/>
      <c r="B2672" s="1711" t="s">
        <v>4916</v>
      </c>
      <c r="C2672" s="1711" t="s">
        <v>4917</v>
      </c>
      <c r="D2672" s="1696" t="s">
        <v>28</v>
      </c>
      <c r="E2672" s="1699" t="s">
        <v>4805</v>
      </c>
      <c r="F2672" s="880" t="s">
        <v>4918</v>
      </c>
      <c r="G2672" s="883" t="s">
        <v>4836</v>
      </c>
      <c r="H2672" s="1711" t="s">
        <v>4919</v>
      </c>
      <c r="I2672" s="903">
        <v>2018</v>
      </c>
      <c r="J2672" s="295"/>
      <c r="K2672" s="84"/>
      <c r="L2672" s="311"/>
      <c r="M2672" s="801"/>
      <c r="N2672" s="1"/>
      <c r="O2672" s="12"/>
    </row>
    <row r="2673" spans="1:15" ht="36" customHeight="1" x14ac:dyDescent="0.2">
      <c r="A2673" s="1547"/>
      <c r="B2673" s="1547"/>
      <c r="C2673" s="1547"/>
      <c r="D2673" s="1697"/>
      <c r="E2673" s="1700"/>
      <c r="F2673" s="880" t="s">
        <v>4920</v>
      </c>
      <c r="G2673" s="883" t="s">
        <v>3187</v>
      </c>
      <c r="H2673" s="1547"/>
      <c r="I2673" s="858"/>
      <c r="J2673" s="295"/>
      <c r="K2673" s="84"/>
      <c r="L2673" s="311"/>
      <c r="M2673" s="801"/>
      <c r="N2673" s="1"/>
      <c r="O2673" s="12"/>
    </row>
    <row r="2674" spans="1:15" ht="36" customHeight="1" x14ac:dyDescent="0.2">
      <c r="A2674" s="1547"/>
      <c r="B2674" s="1416"/>
      <c r="C2674" s="1416"/>
      <c r="D2674" s="1698"/>
      <c r="E2674" s="1701"/>
      <c r="F2674" s="880" t="s">
        <v>4921</v>
      </c>
      <c r="G2674" s="883" t="s">
        <v>4840</v>
      </c>
      <c r="H2674" s="1416"/>
      <c r="I2674" s="775"/>
      <c r="J2674" s="295"/>
      <c r="K2674" s="84"/>
      <c r="L2674" s="311"/>
      <c r="M2674" s="801"/>
      <c r="N2674" s="1"/>
      <c r="O2674" s="12"/>
    </row>
    <row r="2675" spans="1:15" ht="36" customHeight="1" x14ac:dyDescent="0.2">
      <c r="A2675" s="1547"/>
      <c r="B2675" s="1711" t="s">
        <v>4922</v>
      </c>
      <c r="C2675" s="1711" t="s">
        <v>4923</v>
      </c>
      <c r="D2675" s="1696" t="s">
        <v>28</v>
      </c>
      <c r="E2675" s="1699" t="s">
        <v>4805</v>
      </c>
      <c r="F2675" s="880" t="s">
        <v>4924</v>
      </c>
      <c r="G2675" s="883" t="s">
        <v>1256</v>
      </c>
      <c r="H2675" s="1711" t="s">
        <v>4925</v>
      </c>
      <c r="I2675" s="903">
        <v>2018</v>
      </c>
      <c r="J2675" s="295"/>
      <c r="K2675" s="84"/>
      <c r="L2675" s="311"/>
      <c r="M2675" s="801"/>
      <c r="N2675" s="1"/>
      <c r="O2675" s="12"/>
    </row>
    <row r="2676" spans="1:15" ht="36" customHeight="1" x14ac:dyDescent="0.2">
      <c r="A2676" s="1547"/>
      <c r="B2676" s="1547"/>
      <c r="C2676" s="1547"/>
      <c r="D2676" s="1697"/>
      <c r="E2676" s="1700"/>
      <c r="F2676" s="880" t="s">
        <v>4926</v>
      </c>
      <c r="G2676" s="883" t="s">
        <v>4927</v>
      </c>
      <c r="H2676" s="1547"/>
      <c r="I2676" s="858"/>
      <c r="J2676" s="295"/>
      <c r="K2676" s="84"/>
      <c r="L2676" s="311"/>
      <c r="M2676" s="801"/>
      <c r="N2676" s="1"/>
      <c r="O2676" s="12"/>
    </row>
    <row r="2677" spans="1:15" ht="36" customHeight="1" x14ac:dyDescent="0.2">
      <c r="A2677" s="1547"/>
      <c r="B2677" s="1416"/>
      <c r="C2677" s="1416"/>
      <c r="D2677" s="1698"/>
      <c r="E2677" s="1701"/>
      <c r="F2677" s="880" t="s">
        <v>4928</v>
      </c>
      <c r="G2677" s="883" t="s">
        <v>1159</v>
      </c>
      <c r="H2677" s="1727"/>
      <c r="I2677" s="858"/>
      <c r="J2677" s="295"/>
      <c r="K2677" s="84"/>
      <c r="L2677" s="311"/>
      <c r="M2677" s="801"/>
      <c r="N2677" s="1"/>
      <c r="O2677" s="12"/>
    </row>
    <row r="2678" spans="1:15" ht="36" customHeight="1" x14ac:dyDescent="0.2">
      <c r="A2678" s="1547"/>
      <c r="B2678" s="1711" t="s">
        <v>4929</v>
      </c>
      <c r="C2678" s="1711" t="s">
        <v>4930</v>
      </c>
      <c r="D2678" s="1696" t="s">
        <v>46</v>
      </c>
      <c r="E2678" s="1707" t="s">
        <v>447</v>
      </c>
      <c r="F2678" s="315" t="s">
        <v>4924</v>
      </c>
      <c r="G2678" s="1718" t="s">
        <v>1159</v>
      </c>
      <c r="H2678" s="302" t="s">
        <v>4931</v>
      </c>
      <c r="I2678" s="1017">
        <v>2018</v>
      </c>
      <c r="J2678" s="316"/>
      <c r="K2678" s="317"/>
      <c r="L2678" s="318"/>
      <c r="M2678" s="920"/>
      <c r="N2678" s="1"/>
      <c r="O2678" s="12"/>
    </row>
    <row r="2679" spans="1:15" ht="36" customHeight="1" x14ac:dyDescent="0.2">
      <c r="A2679" s="1547"/>
      <c r="B2679" s="1547"/>
      <c r="C2679" s="1547"/>
      <c r="D2679" s="1697"/>
      <c r="E2679" s="1710"/>
      <c r="F2679" s="319" t="s">
        <v>4926</v>
      </c>
      <c r="G2679" s="1719" t="s">
        <v>1159</v>
      </c>
      <c r="H2679" s="320" t="s">
        <v>4932</v>
      </c>
      <c r="J2679" s="321"/>
      <c r="K2679" s="322"/>
      <c r="L2679" s="323"/>
      <c r="M2679" s="324"/>
      <c r="N2679" s="1"/>
      <c r="O2679" s="12"/>
    </row>
    <row r="2680" spans="1:15" ht="36" customHeight="1" x14ac:dyDescent="0.2">
      <c r="A2680" s="1547"/>
      <c r="B2680" s="1547"/>
      <c r="C2680" s="1547"/>
      <c r="D2680" s="1697"/>
      <c r="E2680" s="1710"/>
      <c r="F2680" s="325" t="s">
        <v>4928</v>
      </c>
      <c r="G2680" s="326" t="s">
        <v>1225</v>
      </c>
      <c r="H2680" s="327" t="s">
        <v>4933</v>
      </c>
      <c r="I2680" s="1017"/>
      <c r="J2680" s="328"/>
      <c r="K2680" s="329"/>
      <c r="L2680" s="330"/>
      <c r="M2680" s="915"/>
      <c r="N2680" s="1"/>
      <c r="O2680" s="12"/>
    </row>
    <row r="2681" spans="1:15" ht="52.5" customHeight="1" x14ac:dyDescent="0.2">
      <c r="A2681" s="1547"/>
      <c r="B2681" s="1720" t="s">
        <v>4934</v>
      </c>
      <c r="C2681" s="1720" t="s">
        <v>4935</v>
      </c>
      <c r="D2681" s="1721" t="s">
        <v>1277</v>
      </c>
      <c r="E2681" s="1723" t="s">
        <v>1278</v>
      </c>
      <c r="F2681" s="331" t="s">
        <v>4936</v>
      </c>
      <c r="G2681" s="907" t="s">
        <v>1280</v>
      </c>
      <c r="H2681" s="332" t="s">
        <v>4937</v>
      </c>
      <c r="I2681" s="1017"/>
      <c r="J2681" s="328"/>
      <c r="K2681" s="329"/>
      <c r="L2681" s="330"/>
      <c r="M2681" s="915"/>
      <c r="N2681" s="1"/>
      <c r="O2681" s="12"/>
    </row>
    <row r="2682" spans="1:15" ht="38.25" customHeight="1" x14ac:dyDescent="0.2">
      <c r="A2682" s="1547"/>
      <c r="B2682" s="1547"/>
      <c r="C2682" s="1547"/>
      <c r="D2682" s="1697"/>
      <c r="E2682" s="1724"/>
      <c r="F2682" s="331" t="s">
        <v>4938</v>
      </c>
      <c r="G2682" s="1726" t="s">
        <v>1282</v>
      </c>
      <c r="H2682" s="332" t="s">
        <v>4939</v>
      </c>
      <c r="I2682" s="1017"/>
      <c r="J2682" s="328"/>
      <c r="K2682" s="329"/>
      <c r="L2682" s="330"/>
      <c r="M2682" s="915"/>
      <c r="N2682" s="1"/>
      <c r="O2682" s="12"/>
    </row>
    <row r="2683" spans="1:15" ht="39.75" customHeight="1" x14ac:dyDescent="0.2">
      <c r="A2683" s="1547"/>
      <c r="B2683" s="1547"/>
      <c r="C2683" s="1547"/>
      <c r="D2683" s="1697"/>
      <c r="E2683" s="1724"/>
      <c r="F2683" s="331" t="s">
        <v>4940</v>
      </c>
      <c r="G2683" s="1726"/>
      <c r="H2683" s="332" t="s">
        <v>4941</v>
      </c>
      <c r="I2683" s="1017"/>
      <c r="J2683" s="328"/>
      <c r="K2683" s="329"/>
      <c r="L2683" s="330"/>
      <c r="M2683" s="915"/>
      <c r="N2683" s="1"/>
      <c r="O2683" s="12"/>
    </row>
    <row r="2684" spans="1:15" ht="25.5" customHeight="1" x14ac:dyDescent="0.2">
      <c r="A2684" s="1547"/>
      <c r="B2684" s="1547"/>
      <c r="C2684" s="1547"/>
      <c r="D2684" s="1697"/>
      <c r="E2684" s="1724"/>
      <c r="F2684" s="331" t="s">
        <v>1284</v>
      </c>
      <c r="G2684" s="1726"/>
      <c r="H2684" s="332" t="s">
        <v>4942</v>
      </c>
      <c r="I2684" s="1017"/>
      <c r="J2684" s="328"/>
      <c r="K2684" s="329"/>
      <c r="L2684" s="330"/>
      <c r="M2684" s="915"/>
      <c r="N2684" s="1"/>
      <c r="O2684" s="12"/>
    </row>
    <row r="2685" spans="1:15" ht="30.75" customHeight="1" x14ac:dyDescent="0.2">
      <c r="A2685" s="1712"/>
      <c r="B2685" s="1712"/>
      <c r="C2685" s="1712"/>
      <c r="D2685" s="1722"/>
      <c r="E2685" s="1725"/>
      <c r="F2685" s="331" t="s">
        <v>4943</v>
      </c>
      <c r="G2685" s="907" t="s">
        <v>1286</v>
      </c>
      <c r="H2685" s="332" t="s">
        <v>4944</v>
      </c>
      <c r="I2685" s="1017"/>
      <c r="J2685" s="328"/>
      <c r="K2685" s="329"/>
      <c r="L2685" s="330"/>
      <c r="M2685" s="915"/>
      <c r="N2685" s="1"/>
      <c r="O2685" s="12"/>
    </row>
    <row r="2686" spans="1:15" ht="51.75" customHeight="1" x14ac:dyDescent="0.2">
      <c r="A2686" s="1720" t="s">
        <v>187</v>
      </c>
      <c r="B2686" s="1720" t="s">
        <v>4945</v>
      </c>
      <c r="C2686" s="1720" t="s">
        <v>4946</v>
      </c>
      <c r="D2686" s="1730" t="s">
        <v>28</v>
      </c>
      <c r="E2686" s="1730" t="s">
        <v>72</v>
      </c>
      <c r="F2686" s="914" t="s">
        <v>1192</v>
      </c>
      <c r="G2686" s="1728" t="s">
        <v>1159</v>
      </c>
      <c r="H2686" s="1720" t="s">
        <v>4947</v>
      </c>
      <c r="I2686" s="910"/>
      <c r="J2686" s="328">
        <v>65</v>
      </c>
      <c r="K2686" s="329"/>
      <c r="L2686" s="329"/>
      <c r="M2686" s="329"/>
      <c r="N2686" s="1" t="s">
        <v>2031</v>
      </c>
      <c r="O2686" s="12"/>
    </row>
    <row r="2687" spans="1:15" ht="22.5" customHeight="1" x14ac:dyDescent="0.2">
      <c r="A2687" s="1547"/>
      <c r="B2687" s="1547"/>
      <c r="C2687" s="1547"/>
      <c r="D2687" s="1554"/>
      <c r="E2687" s="1554"/>
      <c r="F2687" s="914" t="s">
        <v>1193</v>
      </c>
      <c r="G2687" s="1729"/>
      <c r="H2687" s="1547"/>
      <c r="I2687" s="858"/>
      <c r="J2687" s="328"/>
      <c r="K2687" s="329"/>
      <c r="L2687" s="330"/>
      <c r="M2687" s="329"/>
      <c r="N2687" s="1"/>
      <c r="O2687" s="12"/>
    </row>
    <row r="2688" spans="1:15" ht="23.25" customHeight="1" x14ac:dyDescent="0.2">
      <c r="A2688" s="1547"/>
      <c r="B2688" s="1547"/>
      <c r="C2688" s="1547"/>
      <c r="D2688" s="1554"/>
      <c r="E2688" s="1554"/>
      <c r="F2688" s="914" t="s">
        <v>1194</v>
      </c>
      <c r="G2688" s="1728" t="s">
        <v>1225</v>
      </c>
      <c r="H2688" s="1547"/>
      <c r="I2688" s="858"/>
      <c r="J2688" s="328"/>
      <c r="K2688" s="329"/>
      <c r="L2688" s="330"/>
      <c r="M2688" s="329"/>
      <c r="N2688" s="1"/>
      <c r="O2688" s="12"/>
    </row>
    <row r="2689" spans="1:15" ht="26.25" customHeight="1" x14ac:dyDescent="0.2">
      <c r="A2689" s="1547"/>
      <c r="B2689" s="1712"/>
      <c r="C2689" s="1712"/>
      <c r="D2689" s="1731"/>
      <c r="E2689" s="1731"/>
      <c r="F2689" s="914" t="s">
        <v>4948</v>
      </c>
      <c r="G2689" s="1729"/>
      <c r="H2689" s="1712"/>
      <c r="I2689" s="911"/>
      <c r="J2689" s="328"/>
      <c r="K2689" s="329"/>
      <c r="L2689" s="330"/>
      <c r="M2689" s="329"/>
      <c r="N2689" s="1"/>
      <c r="O2689" s="12"/>
    </row>
    <row r="2690" spans="1:15" ht="48" customHeight="1" x14ac:dyDescent="0.2">
      <c r="A2690" s="1547"/>
      <c r="B2690" s="1720" t="s">
        <v>4949</v>
      </c>
      <c r="C2690" s="1720" t="s">
        <v>4923</v>
      </c>
      <c r="D2690" s="1730" t="s">
        <v>28</v>
      </c>
      <c r="E2690" s="1730" t="s">
        <v>72</v>
      </c>
      <c r="F2690" s="914" t="s">
        <v>1192</v>
      </c>
      <c r="G2690" s="1728" t="s">
        <v>1159</v>
      </c>
      <c r="H2690" s="1720" t="s">
        <v>4950</v>
      </c>
      <c r="I2690" s="910"/>
      <c r="J2690" s="328">
        <v>40</v>
      </c>
      <c r="K2690" s="329"/>
      <c r="L2690" s="330"/>
      <c r="M2690" s="329"/>
      <c r="N2690" s="1" t="s">
        <v>2031</v>
      </c>
      <c r="O2690" s="12"/>
    </row>
    <row r="2691" spans="1:15" ht="24" customHeight="1" x14ac:dyDescent="0.2">
      <c r="A2691" s="1547"/>
      <c r="B2691" s="1547"/>
      <c r="C2691" s="1547"/>
      <c r="D2691" s="1554"/>
      <c r="E2691" s="1554"/>
      <c r="F2691" s="914" t="s">
        <v>1193</v>
      </c>
      <c r="G2691" s="1729"/>
      <c r="H2691" s="1547"/>
      <c r="I2691" s="858"/>
      <c r="J2691" s="328"/>
      <c r="K2691" s="329"/>
      <c r="L2691" s="330"/>
      <c r="M2691" s="329"/>
      <c r="N2691" s="1"/>
      <c r="O2691" s="12"/>
    </row>
    <row r="2692" spans="1:15" ht="24" customHeight="1" x14ac:dyDescent="0.2">
      <c r="A2692" s="1547"/>
      <c r="B2692" s="1547"/>
      <c r="C2692" s="1547"/>
      <c r="D2692" s="1554"/>
      <c r="E2692" s="1554"/>
      <c r="F2692" s="914" t="s">
        <v>1194</v>
      </c>
      <c r="G2692" s="1728" t="s">
        <v>1225</v>
      </c>
      <c r="H2692" s="1547"/>
      <c r="I2692" s="858"/>
      <c r="J2692" s="328"/>
      <c r="K2692" s="329"/>
      <c r="L2692" s="330"/>
      <c r="M2692" s="329"/>
      <c r="N2692" s="1"/>
      <c r="O2692" s="12"/>
    </row>
    <row r="2693" spans="1:15" ht="24" customHeight="1" x14ac:dyDescent="0.2">
      <c r="A2693" s="1547"/>
      <c r="B2693" s="1712"/>
      <c r="C2693" s="1712"/>
      <c r="D2693" s="1731"/>
      <c r="E2693" s="1731"/>
      <c r="F2693" s="906" t="s">
        <v>4951</v>
      </c>
      <c r="G2693" s="1548"/>
      <c r="H2693" s="1712"/>
      <c r="I2693" s="911"/>
      <c r="J2693" s="328"/>
      <c r="K2693" s="329"/>
      <c r="L2693" s="330"/>
      <c r="M2693" s="329"/>
      <c r="N2693" s="1"/>
      <c r="O2693" s="12"/>
    </row>
    <row r="2694" spans="1:15" ht="33.75" customHeight="1" x14ac:dyDescent="0.2">
      <c r="A2694" s="1547"/>
      <c r="B2694" s="1732" t="s">
        <v>4952</v>
      </c>
      <c r="C2694" s="1732" t="s">
        <v>4953</v>
      </c>
      <c r="D2694" s="1733" t="s">
        <v>29</v>
      </c>
      <c r="E2694" s="1734" t="s">
        <v>32</v>
      </c>
      <c r="F2694" s="333" t="s">
        <v>2119</v>
      </c>
      <c r="G2694" s="334" t="s">
        <v>3207</v>
      </c>
      <c r="H2694" s="1739" t="s">
        <v>4954</v>
      </c>
      <c r="I2694" s="923"/>
      <c r="J2694" s="335">
        <v>315</v>
      </c>
      <c r="K2694" s="335">
        <v>485</v>
      </c>
      <c r="L2694" s="335">
        <v>600</v>
      </c>
      <c r="M2694" s="912"/>
      <c r="N2694" s="12" t="s">
        <v>2122</v>
      </c>
      <c r="O2694" s="12"/>
    </row>
    <row r="2695" spans="1:15" ht="24" customHeight="1" x14ac:dyDescent="0.2">
      <c r="A2695" s="1547"/>
      <c r="B2695" s="1732"/>
      <c r="C2695" s="1732"/>
      <c r="D2695" s="1733"/>
      <c r="E2695" s="1734"/>
      <c r="F2695" s="333" t="s">
        <v>2123</v>
      </c>
      <c r="G2695" s="334" t="s">
        <v>1224</v>
      </c>
      <c r="H2695" s="1629"/>
      <c r="I2695" s="924"/>
      <c r="J2695" s="335"/>
      <c r="K2695" s="335"/>
      <c r="L2695" s="335"/>
      <c r="M2695" s="912"/>
      <c r="N2695" s="12"/>
      <c r="O2695" s="12"/>
    </row>
    <row r="2696" spans="1:15" ht="24" customHeight="1" x14ac:dyDescent="0.2">
      <c r="A2696" s="1547"/>
      <c r="B2696" s="1732"/>
      <c r="C2696" s="1732"/>
      <c r="D2696" s="1733"/>
      <c r="E2696" s="1734"/>
      <c r="F2696" s="333" t="s">
        <v>2125</v>
      </c>
      <c r="G2696" s="334" t="s">
        <v>1145</v>
      </c>
      <c r="H2696" s="1629"/>
      <c r="I2696" s="924"/>
      <c r="J2696" s="335"/>
      <c r="K2696" s="335"/>
      <c r="L2696" s="335"/>
      <c r="M2696" s="912"/>
      <c r="N2696" s="12"/>
      <c r="O2696" s="12"/>
    </row>
    <row r="2697" spans="1:15" ht="33.75" customHeight="1" x14ac:dyDescent="0.2">
      <c r="A2697" s="1547"/>
      <c r="B2697" s="1732"/>
      <c r="C2697" s="1732"/>
      <c r="D2697" s="1733"/>
      <c r="E2697" s="1734"/>
      <c r="F2697" s="333" t="s">
        <v>4955</v>
      </c>
      <c r="G2697" s="334" t="s">
        <v>1200</v>
      </c>
      <c r="H2697" s="1740"/>
      <c r="I2697" s="336"/>
      <c r="J2697" s="335"/>
      <c r="K2697" s="335"/>
      <c r="L2697" s="335"/>
      <c r="M2697" s="912"/>
      <c r="N2697" s="12"/>
      <c r="O2697" s="12"/>
    </row>
    <row r="2698" spans="1:15" ht="62.25" customHeight="1" x14ac:dyDescent="0.2">
      <c r="A2698" s="1547"/>
      <c r="B2698" s="1720" t="s">
        <v>4956</v>
      </c>
      <c r="C2698" s="1720" t="s">
        <v>4957</v>
      </c>
      <c r="D2698" s="1741" t="s">
        <v>28</v>
      </c>
      <c r="E2698" s="1730" t="s">
        <v>3338</v>
      </c>
      <c r="F2698" s="914" t="s">
        <v>4958</v>
      </c>
      <c r="G2698" s="915" t="s">
        <v>3079</v>
      </c>
      <c r="H2698" s="914" t="s">
        <v>4959</v>
      </c>
      <c r="I2698" s="916"/>
      <c r="J2698" s="335">
        <v>19</v>
      </c>
      <c r="K2698" s="329"/>
      <c r="L2698" s="330"/>
      <c r="M2698" s="915"/>
      <c r="N2698" s="12" t="s">
        <v>3071</v>
      </c>
      <c r="O2698" s="12"/>
    </row>
    <row r="2699" spans="1:15" ht="37.5" customHeight="1" x14ac:dyDescent="0.2">
      <c r="A2699" s="1547"/>
      <c r="B2699" s="1547"/>
      <c r="C2699" s="1547"/>
      <c r="D2699" s="1618"/>
      <c r="E2699" s="1554"/>
      <c r="F2699" s="914" t="s">
        <v>4960</v>
      </c>
      <c r="G2699" s="915" t="s">
        <v>4961</v>
      </c>
      <c r="H2699" s="914" t="s">
        <v>4962</v>
      </c>
      <c r="I2699" s="916"/>
      <c r="J2699" s="335"/>
      <c r="K2699" s="329"/>
      <c r="L2699" s="330"/>
      <c r="M2699" s="915"/>
      <c r="N2699" s="12"/>
      <c r="O2699" s="12"/>
    </row>
    <row r="2700" spans="1:15" ht="37.5" customHeight="1" x14ac:dyDescent="0.2">
      <c r="A2700" s="1547"/>
      <c r="B2700" s="1712"/>
      <c r="C2700" s="1712"/>
      <c r="D2700" s="1742"/>
      <c r="E2700" s="1731"/>
      <c r="F2700" s="914" t="s">
        <v>4963</v>
      </c>
      <c r="G2700" s="915" t="s">
        <v>1155</v>
      </c>
      <c r="H2700" s="914" t="s">
        <v>4964</v>
      </c>
      <c r="I2700" s="916"/>
      <c r="J2700" s="335"/>
      <c r="K2700" s="329"/>
      <c r="L2700" s="330"/>
      <c r="M2700" s="915"/>
      <c r="N2700" s="12"/>
      <c r="O2700" s="12"/>
    </row>
    <row r="2701" spans="1:15" ht="61.5" customHeight="1" x14ac:dyDescent="0.2">
      <c r="A2701" s="1547"/>
      <c r="B2701" s="1720" t="s">
        <v>4965</v>
      </c>
      <c r="C2701" s="1720" t="s">
        <v>4966</v>
      </c>
      <c r="D2701" s="1728" t="s">
        <v>70</v>
      </c>
      <c r="E2701" s="1730" t="s">
        <v>3325</v>
      </c>
      <c r="F2701" s="914" t="s">
        <v>4967</v>
      </c>
      <c r="G2701" s="915" t="s">
        <v>3079</v>
      </c>
      <c r="H2701" s="914" t="s">
        <v>4968</v>
      </c>
      <c r="I2701" s="916"/>
      <c r="J2701" s="335">
        <v>18</v>
      </c>
      <c r="K2701" s="337"/>
      <c r="L2701" s="338"/>
      <c r="M2701" s="337"/>
      <c r="N2701" s="12" t="s">
        <v>3071</v>
      </c>
      <c r="O2701" s="12"/>
    </row>
    <row r="2702" spans="1:15" ht="45.75" customHeight="1" x14ac:dyDescent="0.2">
      <c r="A2702" s="1547"/>
      <c r="B2702" s="1547"/>
      <c r="C2702" s="1547"/>
      <c r="D2702" s="1548"/>
      <c r="E2702" s="1554"/>
      <c r="F2702" s="914" t="s">
        <v>4969</v>
      </c>
      <c r="G2702" s="915" t="s">
        <v>4961</v>
      </c>
      <c r="H2702" s="914" t="s">
        <v>4970</v>
      </c>
      <c r="I2702" s="916"/>
      <c r="J2702" s="335"/>
      <c r="K2702" s="337"/>
      <c r="L2702" s="338"/>
      <c r="M2702" s="337"/>
      <c r="N2702" s="12"/>
      <c r="O2702" s="12"/>
    </row>
    <row r="2703" spans="1:15" ht="33" customHeight="1" x14ac:dyDescent="0.2">
      <c r="A2703" s="1547"/>
      <c r="B2703" s="1712"/>
      <c r="C2703" s="1712"/>
      <c r="D2703" s="1729"/>
      <c r="E2703" s="1731"/>
      <c r="F2703" s="914" t="s">
        <v>4963</v>
      </c>
      <c r="G2703" s="915" t="s">
        <v>1155</v>
      </c>
      <c r="H2703" s="914" t="s">
        <v>4971</v>
      </c>
      <c r="I2703" s="916"/>
      <c r="J2703" s="335"/>
      <c r="K2703" s="337"/>
      <c r="L2703" s="338"/>
      <c r="M2703" s="337"/>
      <c r="N2703" s="12"/>
      <c r="O2703" s="12"/>
    </row>
    <row r="2704" spans="1:15" ht="57.75" customHeight="1" x14ac:dyDescent="0.2">
      <c r="A2704" s="1547"/>
      <c r="B2704" s="1720" t="s">
        <v>4972</v>
      </c>
      <c r="C2704" s="1720" t="s">
        <v>4973</v>
      </c>
      <c r="D2704" s="1728" t="s">
        <v>70</v>
      </c>
      <c r="E2704" s="1730" t="s">
        <v>3338</v>
      </c>
      <c r="F2704" s="914" t="s">
        <v>4967</v>
      </c>
      <c r="G2704" s="915" t="s">
        <v>3079</v>
      </c>
      <c r="H2704" s="914" t="s">
        <v>4974</v>
      </c>
      <c r="I2704" s="916"/>
      <c r="J2704" s="335">
        <v>18</v>
      </c>
      <c r="K2704" s="337"/>
      <c r="L2704" s="338"/>
      <c r="M2704" s="337"/>
      <c r="N2704" s="12" t="s">
        <v>3071</v>
      </c>
      <c r="O2704" s="12"/>
    </row>
    <row r="2705" spans="1:15" ht="45" customHeight="1" x14ac:dyDescent="0.2">
      <c r="A2705" s="1547"/>
      <c r="B2705" s="1547"/>
      <c r="C2705" s="1547"/>
      <c r="D2705" s="1548"/>
      <c r="E2705" s="1554"/>
      <c r="F2705" s="914" t="s">
        <v>4969</v>
      </c>
      <c r="G2705" s="915" t="s">
        <v>4961</v>
      </c>
      <c r="H2705" s="914" t="s">
        <v>4975</v>
      </c>
      <c r="I2705" s="916"/>
      <c r="J2705" s="335"/>
      <c r="K2705" s="339"/>
      <c r="L2705" s="340"/>
      <c r="M2705" s="337"/>
      <c r="N2705" s="12"/>
      <c r="O2705" s="12"/>
    </row>
    <row r="2706" spans="1:15" ht="31.5" customHeight="1" x14ac:dyDescent="0.2">
      <c r="A2706" s="1547"/>
      <c r="B2706" s="1712"/>
      <c r="C2706" s="1712"/>
      <c r="D2706" s="1729"/>
      <c r="E2706" s="1731"/>
      <c r="F2706" s="914" t="s">
        <v>4963</v>
      </c>
      <c r="G2706" s="915" t="s">
        <v>1155</v>
      </c>
      <c r="H2706" s="914" t="s">
        <v>4976</v>
      </c>
      <c r="I2706" s="916"/>
      <c r="J2706" s="335"/>
      <c r="K2706" s="339"/>
      <c r="L2706" s="340"/>
      <c r="M2706" s="337"/>
      <c r="N2706" s="12"/>
      <c r="O2706" s="12"/>
    </row>
    <row r="2707" spans="1:15" ht="33.75" customHeight="1" x14ac:dyDescent="0.2">
      <c r="A2707" s="1547"/>
      <c r="B2707" s="1720" t="s">
        <v>4977</v>
      </c>
      <c r="C2707" s="1735" t="s">
        <v>4978</v>
      </c>
      <c r="D2707" s="1728" t="s">
        <v>29</v>
      </c>
      <c r="E2707" s="1737" t="s">
        <v>73</v>
      </c>
      <c r="F2707" s="333" t="s">
        <v>2119</v>
      </c>
      <c r="G2707" s="334" t="s">
        <v>1118</v>
      </c>
      <c r="H2707" s="333" t="s">
        <v>4979</v>
      </c>
      <c r="I2707" s="334"/>
      <c r="J2707" s="341">
        <v>754.9</v>
      </c>
      <c r="K2707" s="342"/>
      <c r="L2707" s="343"/>
      <c r="M2707" s="915"/>
      <c r="N2707" s="12" t="s">
        <v>2122</v>
      </c>
      <c r="O2707" s="12"/>
    </row>
    <row r="2708" spans="1:15" ht="24" customHeight="1" x14ac:dyDescent="0.2">
      <c r="A2708" s="1547"/>
      <c r="B2708" s="1547"/>
      <c r="C2708" s="1578"/>
      <c r="D2708" s="1548"/>
      <c r="E2708" s="1673"/>
      <c r="F2708" s="333" t="s">
        <v>2123</v>
      </c>
      <c r="G2708" s="334" t="s">
        <v>4980</v>
      </c>
      <c r="H2708" s="333" t="s">
        <v>2124</v>
      </c>
      <c r="I2708" s="334"/>
      <c r="J2708" s="341"/>
      <c r="K2708" s="342"/>
      <c r="L2708" s="343"/>
      <c r="M2708" s="915"/>
      <c r="N2708" s="12"/>
      <c r="O2708" s="12"/>
    </row>
    <row r="2709" spans="1:15" ht="57.75" customHeight="1" x14ac:dyDescent="0.2">
      <c r="A2709" s="1547"/>
      <c r="B2709" s="1547"/>
      <c r="C2709" s="1578"/>
      <c r="D2709" s="1548"/>
      <c r="E2709" s="1673"/>
      <c r="F2709" s="333" t="s">
        <v>2125</v>
      </c>
      <c r="G2709" s="334" t="s">
        <v>3030</v>
      </c>
      <c r="H2709" s="333" t="s">
        <v>4981</v>
      </c>
      <c r="I2709" s="334"/>
      <c r="J2709" s="341"/>
      <c r="K2709" s="342"/>
      <c r="L2709" s="343"/>
      <c r="M2709" s="915"/>
      <c r="N2709" s="12"/>
      <c r="O2709" s="12"/>
    </row>
    <row r="2710" spans="1:15" ht="33.75" customHeight="1" x14ac:dyDescent="0.2">
      <c r="A2710" s="1547"/>
      <c r="B2710" s="1712"/>
      <c r="C2710" s="1736"/>
      <c r="D2710" s="1729"/>
      <c r="E2710" s="1738"/>
      <c r="F2710" s="333" t="s">
        <v>4982</v>
      </c>
      <c r="G2710" s="334" t="s">
        <v>1200</v>
      </c>
      <c r="H2710" s="333" t="s">
        <v>4983</v>
      </c>
      <c r="I2710" s="334"/>
      <c r="J2710" s="341"/>
      <c r="K2710" s="342"/>
      <c r="L2710" s="343"/>
      <c r="M2710" s="915"/>
      <c r="N2710" s="12"/>
      <c r="O2710" s="12"/>
    </row>
    <row r="2711" spans="1:15" ht="42" customHeight="1" x14ac:dyDescent="0.2">
      <c r="A2711" s="1547"/>
      <c r="B2711" s="1720" t="s">
        <v>4984</v>
      </c>
      <c r="C2711" s="1720" t="s">
        <v>4985</v>
      </c>
      <c r="D2711" s="1728" t="s">
        <v>29</v>
      </c>
      <c r="E2711" s="1737" t="s">
        <v>73</v>
      </c>
      <c r="F2711" s="333" t="s">
        <v>4986</v>
      </c>
      <c r="G2711" s="334" t="s">
        <v>3229</v>
      </c>
      <c r="H2711" s="333" t="s">
        <v>4987</v>
      </c>
      <c r="I2711" s="334"/>
      <c r="J2711" s="341">
        <v>90</v>
      </c>
      <c r="K2711" s="342"/>
      <c r="L2711" s="343"/>
      <c r="M2711" s="915"/>
      <c r="N2711" s="12" t="s">
        <v>2122</v>
      </c>
      <c r="O2711" s="12"/>
    </row>
    <row r="2712" spans="1:15" ht="42" customHeight="1" x14ac:dyDescent="0.2">
      <c r="A2712" s="1547"/>
      <c r="B2712" s="1547"/>
      <c r="C2712" s="1547"/>
      <c r="D2712" s="1548"/>
      <c r="E2712" s="1673"/>
      <c r="F2712" s="333" t="s">
        <v>4988</v>
      </c>
      <c r="G2712" s="334" t="s">
        <v>1200</v>
      </c>
      <c r="H2712" s="333" t="s">
        <v>4989</v>
      </c>
      <c r="I2712" s="334"/>
      <c r="J2712" s="341"/>
      <c r="K2712" s="342"/>
      <c r="L2712" s="343"/>
      <c r="M2712" s="915"/>
      <c r="N2712" s="12"/>
      <c r="O2712" s="12"/>
    </row>
    <row r="2713" spans="1:15" ht="22.5" customHeight="1" x14ac:dyDescent="0.2">
      <c r="A2713" s="1547"/>
      <c r="B2713" s="1720" t="s">
        <v>4990</v>
      </c>
      <c r="C2713" s="1720" t="s">
        <v>4991</v>
      </c>
      <c r="D2713" s="1728" t="s">
        <v>29</v>
      </c>
      <c r="E2713" s="1737" t="s">
        <v>73</v>
      </c>
      <c r="F2713" s="333" t="s">
        <v>2119</v>
      </c>
      <c r="G2713" s="334" t="s">
        <v>2120</v>
      </c>
      <c r="H2713" s="333" t="s">
        <v>4992</v>
      </c>
      <c r="I2713" s="334"/>
      <c r="J2713" s="341">
        <v>154</v>
      </c>
      <c r="K2713" s="342"/>
      <c r="L2713" s="343"/>
      <c r="M2713" s="915"/>
      <c r="N2713" s="12" t="s">
        <v>2122</v>
      </c>
      <c r="O2713" s="12"/>
    </row>
    <row r="2714" spans="1:15" ht="22.5" customHeight="1" x14ac:dyDescent="0.2">
      <c r="A2714" s="1547"/>
      <c r="B2714" s="1547"/>
      <c r="C2714" s="1547"/>
      <c r="D2714" s="1548"/>
      <c r="E2714" s="1673"/>
      <c r="F2714" s="333" t="s">
        <v>2123</v>
      </c>
      <c r="G2714" s="334" t="s">
        <v>1239</v>
      </c>
      <c r="H2714" s="333" t="s">
        <v>4993</v>
      </c>
      <c r="I2714" s="334"/>
      <c r="J2714" s="341"/>
      <c r="K2714" s="342"/>
      <c r="L2714" s="343"/>
      <c r="M2714" s="915"/>
      <c r="N2714" s="12"/>
      <c r="O2714" s="12"/>
    </row>
    <row r="2715" spans="1:15" ht="60" customHeight="1" x14ac:dyDescent="0.2">
      <c r="A2715" s="1547"/>
      <c r="B2715" s="1547"/>
      <c r="C2715" s="1547"/>
      <c r="D2715" s="1548"/>
      <c r="E2715" s="1673"/>
      <c r="F2715" s="333" t="s">
        <v>4994</v>
      </c>
      <c r="G2715" s="334" t="s">
        <v>3255</v>
      </c>
      <c r="H2715" s="333" t="s">
        <v>4995</v>
      </c>
      <c r="I2715" s="334"/>
      <c r="J2715" s="341"/>
      <c r="K2715" s="342"/>
      <c r="L2715" s="343"/>
      <c r="M2715" s="915"/>
      <c r="N2715" s="12"/>
      <c r="O2715" s="12"/>
    </row>
    <row r="2716" spans="1:15" ht="22.5" customHeight="1" x14ac:dyDescent="0.2">
      <c r="A2716" s="1547"/>
      <c r="B2716" s="1712"/>
      <c r="C2716" s="1712"/>
      <c r="D2716" s="1729"/>
      <c r="E2716" s="1738"/>
      <c r="F2716" s="333" t="s">
        <v>4996</v>
      </c>
      <c r="G2716" s="334" t="s">
        <v>1200</v>
      </c>
      <c r="H2716" s="333" t="s">
        <v>4997</v>
      </c>
      <c r="I2716" s="334"/>
      <c r="J2716" s="341"/>
      <c r="K2716" s="342"/>
      <c r="L2716" s="343"/>
      <c r="M2716" s="915"/>
      <c r="N2716" s="12"/>
      <c r="O2716" s="12"/>
    </row>
    <row r="2717" spans="1:15" ht="22.5" customHeight="1" x14ac:dyDescent="0.2">
      <c r="A2717" s="1547"/>
      <c r="B2717" s="1743" t="s">
        <v>4998</v>
      </c>
      <c r="C2717" s="1743" t="s">
        <v>4999</v>
      </c>
      <c r="D2717" s="1728" t="s">
        <v>46</v>
      </c>
      <c r="E2717" s="1730" t="s">
        <v>339</v>
      </c>
      <c r="F2717" s="914" t="s">
        <v>5000</v>
      </c>
      <c r="G2717" s="916" t="s">
        <v>3255</v>
      </c>
      <c r="H2717" s="914" t="s">
        <v>5001</v>
      </c>
      <c r="I2717" s="916"/>
      <c r="J2717" s="341"/>
      <c r="K2717" s="342"/>
      <c r="L2717" s="343"/>
      <c r="M2717" s="915"/>
      <c r="N2717" s="12"/>
      <c r="O2717" s="12"/>
    </row>
    <row r="2718" spans="1:15" ht="22.5" customHeight="1" x14ac:dyDescent="0.2">
      <c r="A2718" s="1547"/>
      <c r="B2718" s="1744"/>
      <c r="C2718" s="1744"/>
      <c r="D2718" s="1729"/>
      <c r="E2718" s="1731"/>
      <c r="F2718" s="914" t="s">
        <v>5002</v>
      </c>
      <c r="G2718" s="916" t="s">
        <v>1200</v>
      </c>
      <c r="H2718" s="914" t="s">
        <v>2136</v>
      </c>
      <c r="I2718" s="916"/>
      <c r="J2718" s="341"/>
      <c r="K2718" s="342"/>
      <c r="L2718" s="343"/>
      <c r="M2718" s="915"/>
      <c r="N2718" s="12"/>
      <c r="O2718" s="12"/>
    </row>
    <row r="2719" spans="1:15" ht="22.5" customHeight="1" x14ac:dyDescent="0.2">
      <c r="A2719" s="1547"/>
      <c r="B2719" s="1743" t="s">
        <v>5003</v>
      </c>
      <c r="C2719" s="1743" t="s">
        <v>4923</v>
      </c>
      <c r="D2719" s="1728" t="s">
        <v>28</v>
      </c>
      <c r="E2719" s="1730" t="s">
        <v>50</v>
      </c>
      <c r="F2719" s="914" t="s">
        <v>5000</v>
      </c>
      <c r="G2719" s="1730" t="s">
        <v>1200</v>
      </c>
      <c r="H2719" s="1720" t="s">
        <v>3528</v>
      </c>
      <c r="I2719" s="910"/>
      <c r="J2719" s="341"/>
      <c r="K2719" s="342"/>
      <c r="L2719" s="343"/>
      <c r="M2719" s="915"/>
      <c r="N2719" s="12"/>
      <c r="O2719" s="12"/>
    </row>
    <row r="2720" spans="1:15" ht="22.5" customHeight="1" x14ac:dyDescent="0.2">
      <c r="A2720" s="1547"/>
      <c r="B2720" s="1744"/>
      <c r="C2720" s="1744"/>
      <c r="D2720" s="1729"/>
      <c r="E2720" s="1731"/>
      <c r="F2720" s="914" t="s">
        <v>1162</v>
      </c>
      <c r="G2720" s="1731"/>
      <c r="H2720" s="1712"/>
      <c r="I2720" s="911"/>
      <c r="J2720" s="341"/>
      <c r="K2720" s="342"/>
      <c r="L2720" s="343"/>
      <c r="M2720" s="915"/>
      <c r="N2720" s="12"/>
      <c r="O2720" s="12"/>
    </row>
    <row r="2721" spans="1:17" ht="22.5" customHeight="1" x14ac:dyDescent="0.2">
      <c r="A2721" s="1547"/>
      <c r="B2721" s="1743" t="s">
        <v>5004</v>
      </c>
      <c r="C2721" s="1743" t="s">
        <v>5005</v>
      </c>
      <c r="D2721" s="1728" t="s">
        <v>28</v>
      </c>
      <c r="E2721" s="1730" t="s">
        <v>50</v>
      </c>
      <c r="F2721" s="914" t="s">
        <v>5000</v>
      </c>
      <c r="G2721" s="1730" t="s">
        <v>1200</v>
      </c>
      <c r="H2721" s="1720" t="s">
        <v>3528</v>
      </c>
      <c r="I2721" s="910"/>
      <c r="J2721" s="341"/>
      <c r="K2721" s="342"/>
      <c r="L2721" s="343"/>
      <c r="M2721" s="915"/>
      <c r="N2721" s="12"/>
      <c r="O2721" s="12"/>
    </row>
    <row r="2722" spans="1:17" ht="22.5" customHeight="1" x14ac:dyDescent="0.2">
      <c r="A2722" s="1547"/>
      <c r="B2722" s="1744"/>
      <c r="C2722" s="1744"/>
      <c r="D2722" s="1729"/>
      <c r="E2722" s="1731"/>
      <c r="F2722" s="914" t="s">
        <v>1162</v>
      </c>
      <c r="G2722" s="1731"/>
      <c r="H2722" s="1712"/>
      <c r="I2722" s="911"/>
      <c r="J2722" s="341"/>
      <c r="K2722" s="342"/>
      <c r="L2722" s="343"/>
      <c r="M2722" s="915"/>
      <c r="N2722" s="12"/>
      <c r="O2722" s="12"/>
    </row>
    <row r="2723" spans="1:17" ht="22.5" customHeight="1" x14ac:dyDescent="0.2">
      <c r="A2723" s="1547"/>
      <c r="B2723" s="1743" t="s">
        <v>5006</v>
      </c>
      <c r="C2723" s="1743" t="s">
        <v>5007</v>
      </c>
      <c r="D2723" s="1728" t="s">
        <v>28</v>
      </c>
      <c r="E2723" s="1730" t="s">
        <v>339</v>
      </c>
      <c r="F2723" s="914" t="s">
        <v>5000</v>
      </c>
      <c r="G2723" s="1730" t="s">
        <v>1200</v>
      </c>
      <c r="H2723" s="1720" t="s">
        <v>5008</v>
      </c>
      <c r="I2723" s="910"/>
      <c r="J2723" s="341"/>
      <c r="K2723" s="342"/>
      <c r="L2723" s="343"/>
      <c r="M2723" s="915"/>
      <c r="N2723" s="12"/>
      <c r="O2723" s="12"/>
    </row>
    <row r="2724" spans="1:17" ht="35.25" customHeight="1" x14ac:dyDescent="0.2">
      <c r="A2724" s="1547"/>
      <c r="B2724" s="1744"/>
      <c r="C2724" s="1744"/>
      <c r="D2724" s="1729"/>
      <c r="E2724" s="1731"/>
      <c r="F2724" s="914" t="s">
        <v>1162</v>
      </c>
      <c r="G2724" s="1731"/>
      <c r="H2724" s="1712"/>
      <c r="I2724" s="911"/>
      <c r="J2724" s="341"/>
      <c r="K2724" s="342"/>
      <c r="L2724" s="343"/>
      <c r="M2724" s="915"/>
      <c r="N2724" s="12"/>
      <c r="O2724" s="12"/>
    </row>
    <row r="2725" spans="1:17" ht="35.25" customHeight="1" x14ac:dyDescent="0.2">
      <c r="A2725" s="1547"/>
      <c r="B2725" s="1743" t="s">
        <v>5009</v>
      </c>
      <c r="C2725" s="1745" t="s">
        <v>5010</v>
      </c>
      <c r="D2725" s="1721" t="s">
        <v>70</v>
      </c>
      <c r="E2725" s="1747" t="s">
        <v>447</v>
      </c>
      <c r="F2725" s="344" t="s">
        <v>4912</v>
      </c>
      <c r="G2725" s="345" t="s">
        <v>3079</v>
      </c>
      <c r="H2725" s="346" t="s">
        <v>5011</v>
      </c>
      <c r="I2725" s="1018">
        <v>2018</v>
      </c>
      <c r="J2725" s="341"/>
      <c r="K2725" s="342"/>
      <c r="L2725" s="343"/>
      <c r="M2725" s="915"/>
      <c r="N2725" s="12"/>
      <c r="O2725" s="12"/>
    </row>
    <row r="2726" spans="1:17" ht="50.25" customHeight="1" x14ac:dyDescent="0.2">
      <c r="A2726" s="1712"/>
      <c r="B2726" s="1744"/>
      <c r="C2726" s="1746"/>
      <c r="D2726" s="1722"/>
      <c r="E2726" s="1748"/>
      <c r="F2726" s="344" t="s">
        <v>5012</v>
      </c>
      <c r="G2726" s="345" t="s">
        <v>1155</v>
      </c>
      <c r="H2726" s="346" t="s">
        <v>5013</v>
      </c>
      <c r="I2726" s="1018"/>
      <c r="J2726" s="341"/>
      <c r="K2726" s="342"/>
      <c r="L2726" s="343"/>
      <c r="M2726" s="915"/>
      <c r="N2726" s="12"/>
      <c r="O2726" s="12"/>
    </row>
    <row r="2727" spans="1:17" ht="48.75" customHeight="1" x14ac:dyDescent="0.2">
      <c r="A2727" s="1720" t="s">
        <v>188</v>
      </c>
      <c r="B2727" s="1547" t="s">
        <v>5014</v>
      </c>
      <c r="C2727" s="1547" t="s">
        <v>5015</v>
      </c>
      <c r="D2727" s="1548" t="s">
        <v>29</v>
      </c>
      <c r="E2727" s="1554" t="s">
        <v>1278</v>
      </c>
      <c r="F2727" s="901" t="s">
        <v>5016</v>
      </c>
      <c r="G2727" s="913" t="s">
        <v>5017</v>
      </c>
      <c r="H2727" s="918" t="s">
        <v>5018</v>
      </c>
      <c r="I2727" s="19">
        <v>2018</v>
      </c>
      <c r="J2727" s="335">
        <v>180</v>
      </c>
      <c r="K2727" s="335">
        <v>77</v>
      </c>
      <c r="L2727" s="347">
        <v>93</v>
      </c>
      <c r="M2727" s="915"/>
      <c r="N2727" s="1" t="s">
        <v>5019</v>
      </c>
      <c r="O2727" s="914" t="s">
        <v>5016</v>
      </c>
      <c r="P2727" s="916" t="s">
        <v>5020</v>
      </c>
      <c r="Q2727" s="914" t="s">
        <v>5021</v>
      </c>
    </row>
    <row r="2728" spans="1:17" ht="34.5" customHeight="1" x14ac:dyDescent="0.2">
      <c r="A2728" s="1547"/>
      <c r="B2728" s="1547"/>
      <c r="C2728" s="1547"/>
      <c r="D2728" s="1548"/>
      <c r="E2728" s="1554"/>
      <c r="F2728" s="914" t="s">
        <v>5022</v>
      </c>
      <c r="G2728" s="915" t="s">
        <v>1498</v>
      </c>
      <c r="H2728" s="918" t="s">
        <v>5023</v>
      </c>
      <c r="J2728" s="335"/>
      <c r="K2728" s="335"/>
      <c r="L2728" s="347"/>
      <c r="M2728" s="915"/>
      <c r="N2728" s="1"/>
      <c r="O2728" s="914" t="s">
        <v>5022</v>
      </c>
      <c r="P2728" s="916" t="s">
        <v>5024</v>
      </c>
      <c r="Q2728" s="914" t="s">
        <v>5025</v>
      </c>
    </row>
    <row r="2729" spans="1:17" ht="34.5" customHeight="1" x14ac:dyDescent="0.2">
      <c r="A2729" s="1547"/>
      <c r="B2729" s="1547"/>
      <c r="C2729" s="1547"/>
      <c r="D2729" s="1548"/>
      <c r="E2729" s="1554"/>
      <c r="F2729" s="914" t="s">
        <v>5026</v>
      </c>
      <c r="G2729" s="915" t="s">
        <v>5027</v>
      </c>
      <c r="H2729" s="918" t="s">
        <v>5028</v>
      </c>
      <c r="J2729" s="335"/>
      <c r="K2729" s="335"/>
      <c r="L2729" s="347"/>
      <c r="M2729" s="915"/>
      <c r="N2729" s="1"/>
      <c r="O2729" s="914" t="s">
        <v>5029</v>
      </c>
      <c r="P2729" s="916" t="s">
        <v>5030</v>
      </c>
      <c r="Q2729" s="914" t="s">
        <v>5031</v>
      </c>
    </row>
    <row r="2730" spans="1:17" ht="34.5" customHeight="1" x14ac:dyDescent="0.2">
      <c r="A2730" s="1547"/>
      <c r="B2730" s="1547"/>
      <c r="C2730" s="1547"/>
      <c r="D2730" s="1548"/>
      <c r="E2730" s="1554"/>
      <c r="F2730" s="914" t="s">
        <v>5032</v>
      </c>
      <c r="G2730" s="915" t="s">
        <v>5033</v>
      </c>
      <c r="H2730" s="918" t="s">
        <v>5034</v>
      </c>
      <c r="J2730" s="335"/>
      <c r="K2730" s="335"/>
      <c r="L2730" s="347"/>
      <c r="M2730" s="915"/>
      <c r="N2730" s="1"/>
      <c r="O2730" s="914" t="s">
        <v>5035</v>
      </c>
      <c r="P2730" s="916" t="s">
        <v>5036</v>
      </c>
      <c r="Q2730" s="914" t="s">
        <v>5037</v>
      </c>
    </row>
    <row r="2731" spans="1:17" ht="34.5" customHeight="1" x14ac:dyDescent="0.2">
      <c r="A2731" s="1547"/>
      <c r="B2731" s="1712"/>
      <c r="C2731" s="1712"/>
      <c r="D2731" s="1729"/>
      <c r="E2731" s="1731"/>
      <c r="F2731" s="914" t="s">
        <v>5038</v>
      </c>
      <c r="G2731" s="915" t="s">
        <v>1262</v>
      </c>
      <c r="H2731" s="348" t="s">
        <v>5039</v>
      </c>
      <c r="J2731" s="335"/>
      <c r="K2731" s="335"/>
      <c r="L2731" s="347"/>
      <c r="M2731" s="915"/>
      <c r="N2731" s="1"/>
      <c r="O2731" s="914" t="s">
        <v>5040</v>
      </c>
      <c r="P2731" s="916" t="s">
        <v>1225</v>
      </c>
      <c r="Q2731" s="914" t="s">
        <v>5041</v>
      </c>
    </row>
    <row r="2732" spans="1:17" ht="23.25" customHeight="1" x14ac:dyDescent="0.2">
      <c r="A2732" s="1547"/>
      <c r="B2732" s="1720" t="s">
        <v>306</v>
      </c>
      <c r="C2732" s="1720" t="s">
        <v>74</v>
      </c>
      <c r="D2732" s="1728" t="s">
        <v>29</v>
      </c>
      <c r="E2732" s="1737" t="s">
        <v>73</v>
      </c>
      <c r="F2732" s="349" t="s">
        <v>4907</v>
      </c>
      <c r="G2732" s="350" t="s">
        <v>1265</v>
      </c>
      <c r="H2732" s="1720" t="s">
        <v>5042</v>
      </c>
      <c r="I2732" s="916">
        <v>2018</v>
      </c>
      <c r="J2732" s="341">
        <v>550</v>
      </c>
      <c r="K2732" s="335">
        <v>201.3</v>
      </c>
      <c r="L2732" s="347"/>
      <c r="M2732" s="915"/>
      <c r="N2732" s="12" t="s">
        <v>2122</v>
      </c>
      <c r="O2732" s="333" t="s">
        <v>5043</v>
      </c>
      <c r="P2732" s="334" t="s">
        <v>3229</v>
      </c>
      <c r="Q2732" s="333" t="s">
        <v>5044</v>
      </c>
    </row>
    <row r="2733" spans="1:17" ht="37.5" customHeight="1" x14ac:dyDescent="0.2">
      <c r="A2733" s="1547"/>
      <c r="B2733" s="1712"/>
      <c r="C2733" s="1712"/>
      <c r="D2733" s="1729"/>
      <c r="E2733" s="1738"/>
      <c r="F2733" s="333" t="s">
        <v>5045</v>
      </c>
      <c r="G2733" s="351" t="s">
        <v>1111</v>
      </c>
      <c r="H2733" s="1712"/>
      <c r="I2733" s="916"/>
      <c r="J2733" s="341"/>
      <c r="K2733" s="335"/>
      <c r="L2733" s="347"/>
      <c r="M2733" s="915"/>
      <c r="N2733" s="12"/>
      <c r="O2733" s="333" t="s">
        <v>4988</v>
      </c>
      <c r="P2733" s="334" t="s">
        <v>1200</v>
      </c>
      <c r="Q2733" s="333" t="s">
        <v>5046</v>
      </c>
    </row>
    <row r="2734" spans="1:17" ht="24.75" customHeight="1" x14ac:dyDescent="0.2">
      <c r="A2734" s="1547"/>
      <c r="B2734" s="1720" t="s">
        <v>5047</v>
      </c>
      <c r="C2734" s="1720" t="s">
        <v>5048</v>
      </c>
      <c r="D2734" s="1728" t="s">
        <v>29</v>
      </c>
      <c r="E2734" s="1737" t="s">
        <v>73</v>
      </c>
      <c r="F2734" s="333" t="s">
        <v>2119</v>
      </c>
      <c r="G2734" s="334" t="s">
        <v>5049</v>
      </c>
      <c r="H2734" s="333" t="s">
        <v>5050</v>
      </c>
      <c r="I2734" s="334"/>
      <c r="J2734" s="341">
        <v>226.2</v>
      </c>
      <c r="K2734" s="341">
        <v>150</v>
      </c>
      <c r="L2734" s="347">
        <v>150</v>
      </c>
      <c r="M2734" s="915"/>
      <c r="N2734" s="12" t="s">
        <v>2122</v>
      </c>
      <c r="O2734" s="12"/>
    </row>
    <row r="2735" spans="1:17" ht="27.75" customHeight="1" x14ac:dyDescent="0.2">
      <c r="A2735" s="1547"/>
      <c r="B2735" s="1547"/>
      <c r="C2735" s="1547"/>
      <c r="D2735" s="1548"/>
      <c r="E2735" s="1673"/>
      <c r="F2735" s="333" t="s">
        <v>2123</v>
      </c>
      <c r="G2735" s="334" t="s">
        <v>1259</v>
      </c>
      <c r="H2735" s="333" t="s">
        <v>5051</v>
      </c>
      <c r="I2735" s="336"/>
      <c r="J2735" s="352"/>
      <c r="K2735" s="352"/>
      <c r="L2735" s="353"/>
      <c r="M2735" s="915"/>
      <c r="N2735" s="12"/>
      <c r="O2735" s="12"/>
    </row>
    <row r="2736" spans="1:17" ht="19.5" customHeight="1" x14ac:dyDescent="0.2">
      <c r="A2736" s="1547"/>
      <c r="B2736" s="1547"/>
      <c r="C2736" s="1547"/>
      <c r="D2736" s="1548"/>
      <c r="E2736" s="1673"/>
      <c r="F2736" s="333" t="s">
        <v>2125</v>
      </c>
      <c r="G2736" s="334" t="s">
        <v>3255</v>
      </c>
      <c r="H2736" s="1739" t="s">
        <v>5052</v>
      </c>
      <c r="I2736" s="924"/>
      <c r="J2736" s="352"/>
      <c r="K2736" s="352"/>
      <c r="L2736" s="353"/>
      <c r="M2736" s="915"/>
      <c r="N2736" s="12"/>
      <c r="O2736" s="12"/>
    </row>
    <row r="2737" spans="1:15" ht="24.75" customHeight="1" x14ac:dyDescent="0.2">
      <c r="A2737" s="1547"/>
      <c r="B2737" s="1712"/>
      <c r="C2737" s="1712"/>
      <c r="D2737" s="1729"/>
      <c r="E2737" s="1738"/>
      <c r="F2737" s="333" t="s">
        <v>5053</v>
      </c>
      <c r="G2737" s="334" t="s">
        <v>1200</v>
      </c>
      <c r="H2737" s="1740"/>
      <c r="I2737" s="336"/>
      <c r="J2737" s="352"/>
      <c r="K2737" s="352"/>
      <c r="L2737" s="353"/>
      <c r="M2737" s="915"/>
      <c r="N2737" s="12"/>
      <c r="O2737" s="12"/>
    </row>
    <row r="2738" spans="1:15" ht="39" customHeight="1" x14ac:dyDescent="0.2">
      <c r="A2738" s="1547"/>
      <c r="B2738" s="1720" t="s">
        <v>5054</v>
      </c>
      <c r="C2738" s="1720" t="s">
        <v>5055</v>
      </c>
      <c r="D2738" s="1741" t="s">
        <v>5056</v>
      </c>
      <c r="E2738" s="1730" t="s">
        <v>3068</v>
      </c>
      <c r="F2738" s="914" t="s">
        <v>5057</v>
      </c>
      <c r="G2738" s="915" t="s">
        <v>1156</v>
      </c>
      <c r="H2738" s="1735" t="s">
        <v>5058</v>
      </c>
      <c r="I2738" s="858"/>
      <c r="J2738" s="909">
        <v>380</v>
      </c>
      <c r="K2738" s="354"/>
      <c r="L2738" s="355"/>
      <c r="M2738" s="915"/>
      <c r="N2738" s="12" t="s">
        <v>3071</v>
      </c>
      <c r="O2738" s="12"/>
    </row>
    <row r="2739" spans="1:15" ht="51" customHeight="1" x14ac:dyDescent="0.2">
      <c r="A2739" s="1547"/>
      <c r="B2739" s="1547"/>
      <c r="C2739" s="1547"/>
      <c r="D2739" s="1618"/>
      <c r="E2739" s="1554"/>
      <c r="F2739" s="914" t="s">
        <v>5059</v>
      </c>
      <c r="G2739" s="915" t="s">
        <v>1161</v>
      </c>
      <c r="H2739" s="1578"/>
      <c r="I2739" s="858"/>
      <c r="J2739" s="909"/>
      <c r="K2739" s="354"/>
      <c r="L2739" s="355"/>
      <c r="M2739" s="915"/>
      <c r="N2739" s="12"/>
      <c r="O2739" s="12"/>
    </row>
    <row r="2740" spans="1:15" ht="57.75" customHeight="1" x14ac:dyDescent="0.2">
      <c r="A2740" s="1547"/>
      <c r="B2740" s="1547"/>
      <c r="C2740" s="1547"/>
      <c r="D2740" s="1618"/>
      <c r="E2740" s="1554"/>
      <c r="F2740" s="914" t="s">
        <v>4892</v>
      </c>
      <c r="G2740" s="915" t="s">
        <v>1224</v>
      </c>
      <c r="H2740" s="1578"/>
      <c r="I2740" s="858"/>
      <c r="J2740" s="909"/>
      <c r="K2740" s="354"/>
      <c r="L2740" s="355"/>
      <c r="M2740" s="915"/>
      <c r="N2740" s="12"/>
      <c r="O2740" s="12"/>
    </row>
    <row r="2741" spans="1:15" ht="29.25" customHeight="1" x14ac:dyDescent="0.2">
      <c r="A2741" s="1547"/>
      <c r="B2741" s="1547"/>
      <c r="C2741" s="1547"/>
      <c r="D2741" s="1618"/>
      <c r="E2741" s="1554"/>
      <c r="F2741" s="914" t="s">
        <v>5060</v>
      </c>
      <c r="G2741" s="915" t="s">
        <v>1558</v>
      </c>
      <c r="H2741" s="1578"/>
      <c r="I2741" s="858"/>
      <c r="J2741" s="909"/>
      <c r="K2741" s="354"/>
      <c r="L2741" s="355"/>
      <c r="M2741" s="915"/>
      <c r="N2741" s="12"/>
      <c r="O2741" s="12"/>
    </row>
    <row r="2742" spans="1:15" ht="24.75" customHeight="1" x14ac:dyDescent="0.2">
      <c r="A2742" s="1547"/>
      <c r="B2742" s="1712"/>
      <c r="C2742" s="1712"/>
      <c r="D2742" s="1742"/>
      <c r="E2742" s="1731"/>
      <c r="F2742" s="914" t="s">
        <v>5061</v>
      </c>
      <c r="G2742" s="915" t="s">
        <v>1227</v>
      </c>
      <c r="H2742" s="1736"/>
      <c r="I2742" s="911"/>
      <c r="J2742" s="909"/>
      <c r="K2742" s="354"/>
      <c r="L2742" s="355"/>
      <c r="M2742" s="915"/>
      <c r="N2742" s="12"/>
      <c r="O2742" s="12"/>
    </row>
    <row r="2743" spans="1:15" ht="56.25" customHeight="1" x14ac:dyDescent="0.2">
      <c r="A2743" s="1547"/>
      <c r="B2743" s="1720" t="s">
        <v>5062</v>
      </c>
      <c r="C2743" s="1720" t="s">
        <v>5063</v>
      </c>
      <c r="D2743" s="1741" t="s">
        <v>70</v>
      </c>
      <c r="E2743" s="1730" t="s">
        <v>3325</v>
      </c>
      <c r="F2743" s="914" t="s">
        <v>5064</v>
      </c>
      <c r="G2743" s="915" t="s">
        <v>1161</v>
      </c>
      <c r="H2743" s="914" t="s">
        <v>5065</v>
      </c>
      <c r="I2743" s="916"/>
      <c r="J2743" s="335">
        <v>256.2</v>
      </c>
      <c r="K2743" s="329"/>
      <c r="L2743" s="330"/>
      <c r="M2743" s="915"/>
      <c r="N2743" s="12" t="s">
        <v>3071</v>
      </c>
      <c r="O2743" s="12"/>
    </row>
    <row r="2744" spans="1:15" ht="58.5" customHeight="1" x14ac:dyDescent="0.2">
      <c r="A2744" s="1547"/>
      <c r="B2744" s="1547"/>
      <c r="C2744" s="1547"/>
      <c r="D2744" s="1618"/>
      <c r="E2744" s="1554"/>
      <c r="F2744" s="914" t="s">
        <v>5066</v>
      </c>
      <c r="G2744" s="915" t="s">
        <v>1224</v>
      </c>
      <c r="H2744" s="914" t="s">
        <v>5067</v>
      </c>
      <c r="I2744" s="916"/>
      <c r="J2744" s="335"/>
      <c r="K2744" s="329"/>
      <c r="L2744" s="330"/>
      <c r="M2744" s="915"/>
      <c r="N2744" s="12"/>
      <c r="O2744" s="12"/>
    </row>
    <row r="2745" spans="1:15" ht="45" customHeight="1" x14ac:dyDescent="0.2">
      <c r="A2745" s="1547"/>
      <c r="B2745" s="1712"/>
      <c r="C2745" s="1712"/>
      <c r="D2745" s="1742"/>
      <c r="E2745" s="1731"/>
      <c r="F2745" s="914" t="s">
        <v>5068</v>
      </c>
      <c r="G2745" s="915" t="s">
        <v>1558</v>
      </c>
      <c r="H2745" s="914" t="s">
        <v>5069</v>
      </c>
      <c r="I2745" s="916"/>
      <c r="J2745" s="335"/>
      <c r="K2745" s="329"/>
      <c r="L2745" s="330"/>
      <c r="M2745" s="915"/>
      <c r="N2745" s="12"/>
      <c r="O2745" s="12"/>
    </row>
    <row r="2746" spans="1:15" ht="45" customHeight="1" x14ac:dyDescent="0.2">
      <c r="A2746" s="1547"/>
      <c r="B2746" s="1720" t="s">
        <v>5070</v>
      </c>
      <c r="C2746" s="1720" t="s">
        <v>5071</v>
      </c>
      <c r="D2746" s="1741" t="s">
        <v>70</v>
      </c>
      <c r="E2746" s="1730" t="s">
        <v>3325</v>
      </c>
      <c r="F2746" s="914" t="s">
        <v>5072</v>
      </c>
      <c r="G2746" s="915" t="s">
        <v>1156</v>
      </c>
      <c r="H2746" s="914" t="s">
        <v>5073</v>
      </c>
      <c r="I2746" s="916"/>
      <c r="J2746" s="335">
        <v>195</v>
      </c>
      <c r="K2746" s="329"/>
      <c r="L2746" s="330"/>
      <c r="M2746" s="915"/>
      <c r="N2746" s="12" t="s">
        <v>3071</v>
      </c>
      <c r="O2746" s="12"/>
    </row>
    <row r="2747" spans="1:15" ht="45" customHeight="1" x14ac:dyDescent="0.2">
      <c r="A2747" s="1547"/>
      <c r="B2747" s="1547"/>
      <c r="C2747" s="1547"/>
      <c r="D2747" s="1618"/>
      <c r="E2747" s="1554"/>
      <c r="F2747" s="914" t="s">
        <v>5059</v>
      </c>
      <c r="G2747" s="915" t="s">
        <v>1161</v>
      </c>
      <c r="H2747" s="914" t="s">
        <v>5074</v>
      </c>
      <c r="I2747" s="916"/>
      <c r="J2747" s="335"/>
      <c r="K2747" s="329"/>
      <c r="L2747" s="330"/>
      <c r="M2747" s="915"/>
      <c r="N2747" s="12"/>
      <c r="O2747" s="12"/>
    </row>
    <row r="2748" spans="1:15" ht="57.75" customHeight="1" x14ac:dyDescent="0.2">
      <c r="A2748" s="1547"/>
      <c r="B2748" s="1547"/>
      <c r="C2748" s="1547"/>
      <c r="D2748" s="1618"/>
      <c r="E2748" s="1554"/>
      <c r="F2748" s="914" t="s">
        <v>4892</v>
      </c>
      <c r="G2748" s="915" t="s">
        <v>1224</v>
      </c>
      <c r="H2748" s="914" t="s">
        <v>5075</v>
      </c>
      <c r="I2748" s="916"/>
      <c r="J2748" s="335"/>
      <c r="K2748" s="329"/>
      <c r="L2748" s="330"/>
      <c r="M2748" s="915"/>
      <c r="N2748" s="12"/>
      <c r="O2748" s="12"/>
    </row>
    <row r="2749" spans="1:15" ht="29.25" customHeight="1" x14ac:dyDescent="0.2">
      <c r="A2749" s="1547"/>
      <c r="B2749" s="1547"/>
      <c r="C2749" s="1547"/>
      <c r="D2749" s="1618"/>
      <c r="E2749" s="1554"/>
      <c r="F2749" s="914" t="s">
        <v>5076</v>
      </c>
      <c r="G2749" s="915" t="s">
        <v>1558</v>
      </c>
      <c r="H2749" s="914" t="s">
        <v>5077</v>
      </c>
      <c r="I2749" s="916"/>
      <c r="J2749" s="335"/>
      <c r="K2749" s="329"/>
      <c r="L2749" s="330"/>
      <c r="M2749" s="915"/>
      <c r="N2749" s="12"/>
      <c r="O2749" s="12"/>
    </row>
    <row r="2750" spans="1:15" ht="23.25" customHeight="1" x14ac:dyDescent="0.2">
      <c r="A2750" s="1547"/>
      <c r="B2750" s="1712"/>
      <c r="C2750" s="1712"/>
      <c r="D2750" s="1742"/>
      <c r="E2750" s="1731"/>
      <c r="F2750" s="914" t="s">
        <v>5061</v>
      </c>
      <c r="G2750" s="915" t="s">
        <v>1227</v>
      </c>
      <c r="H2750" s="914" t="s">
        <v>5078</v>
      </c>
      <c r="I2750" s="916"/>
      <c r="J2750" s="335"/>
      <c r="K2750" s="329"/>
      <c r="L2750" s="330"/>
      <c r="M2750" s="915"/>
      <c r="N2750" s="12"/>
      <c r="O2750" s="12"/>
    </row>
    <row r="2751" spans="1:15" ht="38.25" customHeight="1" x14ac:dyDescent="0.2">
      <c r="A2751" s="1547"/>
      <c r="B2751" s="1720" t="s">
        <v>5079</v>
      </c>
      <c r="C2751" s="1720" t="s">
        <v>5080</v>
      </c>
      <c r="D2751" s="1741" t="s">
        <v>70</v>
      </c>
      <c r="E2751" s="1730" t="s">
        <v>3338</v>
      </c>
      <c r="F2751" s="914" t="s">
        <v>5072</v>
      </c>
      <c r="G2751" s="915" t="s">
        <v>1156</v>
      </c>
      <c r="H2751" s="917" t="s">
        <v>5081</v>
      </c>
      <c r="I2751" s="910"/>
      <c r="J2751" s="335">
        <v>195</v>
      </c>
      <c r="K2751" s="329"/>
      <c r="L2751" s="330"/>
      <c r="M2751" s="329"/>
      <c r="N2751" s="12" t="s">
        <v>3071</v>
      </c>
      <c r="O2751" s="12"/>
    </row>
    <row r="2752" spans="1:15" ht="45" customHeight="1" x14ac:dyDescent="0.2">
      <c r="A2752" s="1547"/>
      <c r="B2752" s="1547"/>
      <c r="C2752" s="1547"/>
      <c r="D2752" s="1618"/>
      <c r="E2752" s="1554"/>
      <c r="F2752" s="914" t="s">
        <v>5059</v>
      </c>
      <c r="G2752" s="915" t="s">
        <v>1161</v>
      </c>
      <c r="H2752" s="914" t="s">
        <v>5074</v>
      </c>
      <c r="I2752" s="263"/>
      <c r="J2752" s="356"/>
      <c r="K2752" s="329"/>
      <c r="L2752" s="330"/>
      <c r="M2752" s="329"/>
      <c r="N2752" s="12"/>
      <c r="O2752" s="12"/>
    </row>
    <row r="2753" spans="1:35" ht="57.75" customHeight="1" x14ac:dyDescent="0.2">
      <c r="A2753" s="1547"/>
      <c r="B2753" s="1547"/>
      <c r="C2753" s="1547"/>
      <c r="D2753" s="1618"/>
      <c r="E2753" s="1554"/>
      <c r="F2753" s="914" t="s">
        <v>4892</v>
      </c>
      <c r="G2753" s="915" t="s">
        <v>1224</v>
      </c>
      <c r="H2753" s="914" t="s">
        <v>5075</v>
      </c>
      <c r="I2753" s="263"/>
      <c r="J2753" s="356"/>
      <c r="K2753" s="329"/>
      <c r="L2753" s="330"/>
      <c r="M2753" s="329"/>
      <c r="N2753" s="12"/>
      <c r="O2753" s="12"/>
    </row>
    <row r="2754" spans="1:35" ht="33" customHeight="1" x14ac:dyDescent="0.2">
      <c r="A2754" s="1547"/>
      <c r="B2754" s="1547"/>
      <c r="C2754" s="1547"/>
      <c r="D2754" s="1618"/>
      <c r="E2754" s="1554"/>
      <c r="F2754" s="914" t="s">
        <v>5076</v>
      </c>
      <c r="G2754" s="915" t="s">
        <v>1558</v>
      </c>
      <c r="H2754" s="857" t="s">
        <v>5082</v>
      </c>
      <c r="I2754" s="263"/>
      <c r="J2754" s="356"/>
      <c r="K2754" s="329"/>
      <c r="L2754" s="330"/>
      <c r="M2754" s="329"/>
      <c r="N2754" s="12"/>
      <c r="O2754" s="12"/>
    </row>
    <row r="2755" spans="1:35" ht="24" customHeight="1" x14ac:dyDescent="0.2">
      <c r="A2755" s="1547"/>
      <c r="B2755" s="1712"/>
      <c r="C2755" s="1712"/>
      <c r="D2755" s="1742"/>
      <c r="E2755" s="1731"/>
      <c r="F2755" s="914" t="s">
        <v>5061</v>
      </c>
      <c r="G2755" s="915" t="s">
        <v>1227</v>
      </c>
      <c r="H2755" s="838" t="s">
        <v>5078</v>
      </c>
      <c r="I2755" s="357"/>
      <c r="J2755" s="356"/>
      <c r="K2755" s="329"/>
      <c r="L2755" s="330"/>
      <c r="M2755" s="329"/>
      <c r="N2755" s="12"/>
      <c r="O2755" s="12"/>
    </row>
    <row r="2756" spans="1:35" ht="35.25" customHeight="1" x14ac:dyDescent="0.2">
      <c r="A2756" s="1547"/>
      <c r="B2756" s="1720" t="s">
        <v>5083</v>
      </c>
      <c r="C2756" s="1720" t="s">
        <v>5084</v>
      </c>
      <c r="D2756" s="1741" t="s">
        <v>5085</v>
      </c>
      <c r="E2756" s="1730" t="s">
        <v>5086</v>
      </c>
      <c r="F2756" s="980" t="s">
        <v>5087</v>
      </c>
      <c r="G2756" s="786" t="s">
        <v>1145</v>
      </c>
      <c r="H2756" s="1253" t="s">
        <v>4600</v>
      </c>
      <c r="I2756" s="69"/>
      <c r="J2756" s="356"/>
      <c r="K2756" s="317"/>
      <c r="L2756" s="323"/>
      <c r="M2756" s="922">
        <v>375</v>
      </c>
      <c r="N2756" s="1" t="s">
        <v>2031</v>
      </c>
      <c r="O2756" s="12"/>
    </row>
    <row r="2757" spans="1:35" ht="35.25" customHeight="1" x14ac:dyDescent="0.2">
      <c r="A2757" s="1547"/>
      <c r="B2757" s="1547"/>
      <c r="C2757" s="1547"/>
      <c r="D2757" s="1618"/>
      <c r="E2757" s="1554"/>
      <c r="F2757" s="980" t="s">
        <v>5088</v>
      </c>
      <c r="G2757" s="786" t="s">
        <v>1558</v>
      </c>
      <c r="H2757" s="1269"/>
      <c r="I2757" s="69"/>
      <c r="J2757" s="356"/>
      <c r="K2757" s="317"/>
      <c r="L2757" s="323"/>
      <c r="M2757" s="922"/>
      <c r="N2757" s="1"/>
      <c r="O2757" s="12"/>
    </row>
    <row r="2758" spans="1:35" ht="35.25" customHeight="1" x14ac:dyDescent="0.2">
      <c r="A2758" s="1547"/>
      <c r="B2758" s="1547"/>
      <c r="C2758" s="1547"/>
      <c r="D2758" s="1618"/>
      <c r="E2758" s="1554"/>
      <c r="F2758" s="980" t="s">
        <v>5089</v>
      </c>
      <c r="G2758" s="786" t="s">
        <v>1431</v>
      </c>
      <c r="H2758" s="1269"/>
      <c r="I2758" s="69"/>
      <c r="J2758" s="356"/>
      <c r="K2758" s="317"/>
      <c r="L2758" s="323"/>
      <c r="M2758" s="922"/>
      <c r="N2758" s="1"/>
      <c r="O2758" s="12"/>
    </row>
    <row r="2759" spans="1:35" ht="35.25" customHeight="1" x14ac:dyDescent="0.2">
      <c r="A2759" s="1547"/>
      <c r="B2759" s="1547"/>
      <c r="C2759" s="1547"/>
      <c r="D2759" s="1618"/>
      <c r="E2759" s="1554"/>
      <c r="F2759" s="980" t="s">
        <v>5090</v>
      </c>
      <c r="G2759" s="786" t="s">
        <v>1227</v>
      </c>
      <c r="H2759" s="1269"/>
      <c r="I2759" s="69"/>
      <c r="J2759" s="356"/>
      <c r="K2759" s="317"/>
      <c r="L2759" s="323"/>
      <c r="M2759" s="922"/>
      <c r="N2759" s="1"/>
      <c r="O2759" s="12"/>
    </row>
    <row r="2760" spans="1:35" ht="35.25" customHeight="1" x14ac:dyDescent="0.2">
      <c r="A2760" s="1547"/>
      <c r="B2760" s="1547"/>
      <c r="C2760" s="1547"/>
      <c r="D2760" s="1618"/>
      <c r="E2760" s="1554"/>
      <c r="F2760" s="980" t="s">
        <v>5091</v>
      </c>
      <c r="G2760" s="786" t="s">
        <v>1271</v>
      </c>
      <c r="H2760" s="1269"/>
      <c r="I2760" s="69"/>
      <c r="J2760" s="356"/>
      <c r="K2760" s="317"/>
      <c r="L2760" s="323"/>
      <c r="M2760" s="922"/>
      <c r="N2760" s="1"/>
      <c r="O2760" s="12"/>
    </row>
    <row r="2761" spans="1:35" ht="35.25" customHeight="1" x14ac:dyDescent="0.2">
      <c r="A2761" s="1547"/>
      <c r="B2761" s="1712"/>
      <c r="C2761" s="1712"/>
      <c r="D2761" s="1742"/>
      <c r="E2761" s="1731"/>
      <c r="F2761" s="980" t="s">
        <v>5092</v>
      </c>
      <c r="G2761" s="786" t="s">
        <v>1265</v>
      </c>
      <c r="H2761" s="1254"/>
      <c r="I2761" s="69"/>
      <c r="J2761" s="356"/>
      <c r="K2761" s="317"/>
      <c r="L2761" s="323"/>
      <c r="M2761" s="922"/>
      <c r="N2761" s="1"/>
      <c r="O2761" s="12"/>
    </row>
    <row r="2762" spans="1:35" ht="36.75" customHeight="1" x14ac:dyDescent="0.2">
      <c r="A2762" s="1547"/>
      <c r="B2762" s="1720" t="s">
        <v>5093</v>
      </c>
      <c r="C2762" s="1720" t="s">
        <v>5094</v>
      </c>
      <c r="D2762" s="1728" t="s">
        <v>29</v>
      </c>
      <c r="E2762" s="1730" t="s">
        <v>4805</v>
      </c>
      <c r="F2762" s="929" t="s">
        <v>5095</v>
      </c>
      <c r="G2762" s="931" t="s">
        <v>5096</v>
      </c>
      <c r="H2762" s="1749" t="s">
        <v>5097</v>
      </c>
      <c r="I2762" s="858"/>
      <c r="J2762" s="358">
        <v>74</v>
      </c>
      <c r="K2762" s="931"/>
      <c r="L2762" s="359"/>
      <c r="M2762" s="931"/>
      <c r="N2762" s="1" t="s">
        <v>4856</v>
      </c>
      <c r="O2762" s="12"/>
    </row>
    <row r="2763" spans="1:35" ht="36.75" customHeight="1" x14ac:dyDescent="0.2">
      <c r="A2763" s="1547"/>
      <c r="B2763" s="1547"/>
      <c r="C2763" s="1547"/>
      <c r="D2763" s="1548"/>
      <c r="E2763" s="1554"/>
      <c r="F2763" s="857" t="s">
        <v>5098</v>
      </c>
      <c r="G2763" s="263" t="s">
        <v>5099</v>
      </c>
      <c r="H2763" s="1547"/>
      <c r="I2763" s="357"/>
      <c r="J2763" s="360"/>
      <c r="K2763" s="931"/>
      <c r="L2763" s="359"/>
      <c r="M2763" s="931"/>
      <c r="N2763" s="1"/>
      <c r="O2763" s="12"/>
    </row>
    <row r="2764" spans="1:35" ht="33" customHeight="1" x14ac:dyDescent="0.2">
      <c r="A2764" s="1547"/>
      <c r="B2764" s="1712"/>
      <c r="C2764" s="1712"/>
      <c r="D2764" s="1729"/>
      <c r="E2764" s="1731"/>
      <c r="F2764" s="857" t="s">
        <v>5100</v>
      </c>
      <c r="G2764" s="263" t="s">
        <v>5101</v>
      </c>
      <c r="H2764" s="1712"/>
      <c r="I2764" s="263"/>
      <c r="J2764" s="360"/>
      <c r="K2764" s="931"/>
      <c r="L2764" s="359"/>
      <c r="M2764" s="931"/>
      <c r="N2764" s="1"/>
      <c r="O2764" s="12"/>
    </row>
    <row r="2765" spans="1:35" ht="33" customHeight="1" x14ac:dyDescent="0.2">
      <c r="A2765" s="1547"/>
      <c r="B2765" s="929" t="s">
        <v>5102</v>
      </c>
      <c r="C2765" s="929" t="s">
        <v>5015</v>
      </c>
      <c r="D2765" s="920" t="s">
        <v>29</v>
      </c>
      <c r="E2765" s="920" t="s">
        <v>328</v>
      </c>
      <c r="F2765" s="857" t="s">
        <v>1166</v>
      </c>
      <c r="G2765" s="263" t="s">
        <v>1200</v>
      </c>
      <c r="H2765" s="901" t="s">
        <v>5103</v>
      </c>
      <c r="I2765" s="263"/>
      <c r="J2765" s="360"/>
      <c r="K2765" s="931"/>
      <c r="L2765" s="359"/>
      <c r="M2765" s="931"/>
      <c r="N2765" s="1"/>
      <c r="O2765" s="12"/>
    </row>
    <row r="2766" spans="1:35" ht="36.75" customHeight="1" x14ac:dyDescent="0.2">
      <c r="A2766" s="1547"/>
      <c r="B2766" s="1720" t="s">
        <v>5104</v>
      </c>
      <c r="C2766" s="1720" t="s">
        <v>5105</v>
      </c>
      <c r="D2766" s="1728" t="s">
        <v>5085</v>
      </c>
      <c r="E2766" s="1730" t="s">
        <v>1911</v>
      </c>
      <c r="F2766" s="361" t="s">
        <v>5106</v>
      </c>
      <c r="G2766" s="362" t="s">
        <v>2135</v>
      </c>
      <c r="H2766" s="363" t="s">
        <v>5107</v>
      </c>
      <c r="I2766" s="263"/>
      <c r="J2766" s="360"/>
      <c r="K2766" s="931"/>
      <c r="L2766" s="359"/>
      <c r="M2766" s="931"/>
      <c r="N2766" s="1"/>
      <c r="O2766" s="12"/>
    </row>
    <row r="2767" spans="1:35" ht="68.25" customHeight="1" x14ac:dyDescent="0.2">
      <c r="A2767" s="1712"/>
      <c r="B2767" s="1712"/>
      <c r="C2767" s="1712"/>
      <c r="D2767" s="1729"/>
      <c r="E2767" s="1731"/>
      <c r="F2767" s="361" t="s">
        <v>5012</v>
      </c>
      <c r="G2767" s="362" t="s">
        <v>2135</v>
      </c>
      <c r="H2767" s="363" t="s">
        <v>5108</v>
      </c>
      <c r="I2767" s="263"/>
      <c r="J2767" s="360"/>
      <c r="K2767" s="931"/>
      <c r="L2767" s="359"/>
      <c r="M2767" s="931"/>
      <c r="N2767" s="1"/>
      <c r="O2767" s="12"/>
    </row>
    <row r="2768" spans="1:35" ht="50.25" customHeight="1" x14ac:dyDescent="0.2">
      <c r="A2768" s="901" t="s">
        <v>189</v>
      </c>
      <c r="B2768" s="929" t="s">
        <v>5109</v>
      </c>
      <c r="C2768" s="933" t="s">
        <v>5110</v>
      </c>
      <c r="D2768" s="922" t="s">
        <v>70</v>
      </c>
      <c r="E2768" s="931" t="s">
        <v>57</v>
      </c>
      <c r="F2768" s="364" t="s">
        <v>5111</v>
      </c>
      <c r="G2768" s="365" t="s">
        <v>1200</v>
      </c>
      <c r="H2768" s="918" t="s">
        <v>5112</v>
      </c>
      <c r="I2768" s="69"/>
      <c r="J2768" s="81">
        <v>657062.9155</v>
      </c>
      <c r="K2768" s="81">
        <v>1096756.0079999999</v>
      </c>
      <c r="L2768" s="81">
        <v>515825.22399999999</v>
      </c>
      <c r="M2768" s="81">
        <v>946362.33030000003</v>
      </c>
      <c r="P2768" s="13"/>
      <c r="Q2768" s="13"/>
      <c r="R2768" s="13"/>
      <c r="S2768" s="13"/>
      <c r="T2768" s="13"/>
      <c r="U2768" s="13"/>
      <c r="V2768" s="13"/>
      <c r="W2768" s="13"/>
      <c r="X2768" s="13"/>
      <c r="Y2768" s="13"/>
      <c r="Z2768" s="13"/>
      <c r="AA2768" s="13"/>
      <c r="AB2768" s="13"/>
      <c r="AC2768" s="13"/>
      <c r="AD2768" s="13"/>
      <c r="AE2768" s="13"/>
      <c r="AF2768" s="13"/>
      <c r="AG2768" s="13"/>
      <c r="AH2768" s="13"/>
      <c r="AI2768" s="13"/>
    </row>
    <row r="2769" spans="14:35" x14ac:dyDescent="0.2">
      <c r="P2769" s="13"/>
      <c r="Q2769" s="13"/>
      <c r="R2769" s="13"/>
      <c r="S2769" s="13"/>
      <c r="T2769" s="13"/>
      <c r="U2769" s="13"/>
      <c r="V2769" s="13"/>
      <c r="W2769" s="13"/>
      <c r="X2769" s="13"/>
      <c r="Y2769" s="13"/>
      <c r="Z2769" s="13"/>
      <c r="AA2769" s="13"/>
      <c r="AB2769" s="13"/>
      <c r="AC2769" s="13"/>
      <c r="AD2769" s="13"/>
      <c r="AE2769" s="13"/>
      <c r="AF2769" s="13"/>
      <c r="AG2769" s="13"/>
      <c r="AH2769" s="13"/>
      <c r="AI2769" s="13"/>
    </row>
    <row r="2770" spans="14:35" x14ac:dyDescent="0.2">
      <c r="N2770" s="12"/>
      <c r="O2770" s="12"/>
      <c r="P2770" s="13"/>
      <c r="Q2770" s="13"/>
      <c r="R2770" s="13"/>
      <c r="S2770" s="13"/>
      <c r="T2770" s="13"/>
      <c r="U2770" s="13"/>
      <c r="V2770" s="13"/>
      <c r="W2770" s="13"/>
      <c r="X2770" s="13"/>
      <c r="Y2770" s="13"/>
      <c r="Z2770" s="13"/>
      <c r="AA2770" s="13"/>
      <c r="AB2770" s="13"/>
      <c r="AC2770" s="13"/>
      <c r="AD2770" s="13"/>
      <c r="AE2770" s="13"/>
      <c r="AF2770" s="13"/>
      <c r="AG2770" s="13"/>
      <c r="AH2770" s="13"/>
      <c r="AI2770" s="13"/>
    </row>
    <row r="2771" spans="14:35" x14ac:dyDescent="0.2">
      <c r="N2771" s="12"/>
      <c r="O2771" s="12"/>
      <c r="P2771" s="13"/>
      <c r="Q2771" s="13"/>
      <c r="R2771" s="13"/>
      <c r="S2771" s="13"/>
      <c r="T2771" s="13"/>
      <c r="U2771" s="13"/>
      <c r="V2771" s="13"/>
      <c r="W2771" s="13"/>
      <c r="X2771" s="13"/>
      <c r="Y2771" s="13"/>
      <c r="Z2771" s="13"/>
      <c r="AA2771" s="13"/>
      <c r="AB2771" s="13"/>
      <c r="AC2771" s="13"/>
      <c r="AD2771" s="13"/>
      <c r="AE2771" s="13"/>
      <c r="AF2771" s="13"/>
      <c r="AG2771" s="13"/>
      <c r="AH2771" s="13"/>
      <c r="AI2771" s="13"/>
    </row>
    <row r="2772" spans="14:35" x14ac:dyDescent="0.2">
      <c r="N2772" s="12"/>
      <c r="O2772" s="12"/>
      <c r="P2772" s="13"/>
      <c r="Q2772" s="13"/>
      <c r="R2772" s="13"/>
      <c r="S2772" s="13"/>
      <c r="T2772" s="13"/>
      <c r="U2772" s="13"/>
      <c r="V2772" s="13"/>
      <c r="W2772" s="13"/>
      <c r="X2772" s="13"/>
      <c r="Y2772" s="13"/>
      <c r="Z2772" s="13"/>
      <c r="AA2772" s="13"/>
      <c r="AB2772" s="13"/>
      <c r="AC2772" s="13"/>
      <c r="AD2772" s="13"/>
      <c r="AE2772" s="13"/>
      <c r="AF2772" s="13"/>
      <c r="AG2772" s="13"/>
      <c r="AH2772" s="13"/>
      <c r="AI2772" s="13"/>
    </row>
    <row r="2773" spans="14:35" x14ac:dyDescent="0.2">
      <c r="N2773" s="12"/>
      <c r="O2773" s="12"/>
      <c r="P2773" s="13"/>
      <c r="Q2773" s="13"/>
      <c r="R2773" s="13"/>
      <c r="S2773" s="13"/>
      <c r="T2773" s="13"/>
      <c r="U2773" s="13"/>
      <c r="V2773" s="13"/>
      <c r="W2773" s="13"/>
      <c r="X2773" s="13"/>
      <c r="Y2773" s="13"/>
      <c r="Z2773" s="13"/>
      <c r="AA2773" s="13"/>
      <c r="AB2773" s="13"/>
      <c r="AC2773" s="13"/>
      <c r="AD2773" s="13"/>
      <c r="AE2773" s="13"/>
      <c r="AF2773" s="13"/>
      <c r="AG2773" s="13"/>
      <c r="AH2773" s="13"/>
      <c r="AI2773" s="13"/>
    </row>
  </sheetData>
  <autoFilter ref="E1:E2773"/>
  <mergeCells count="5115">
    <mergeCell ref="B2756:B2761"/>
    <mergeCell ref="C2756:C2761"/>
    <mergeCell ref="D2756:D2761"/>
    <mergeCell ref="E2756:E2761"/>
    <mergeCell ref="H2756:H2761"/>
    <mergeCell ref="B2762:B2764"/>
    <mergeCell ref="C2762:C2764"/>
    <mergeCell ref="D2762:D2764"/>
    <mergeCell ref="E2762:E2764"/>
    <mergeCell ref="H2762:H2764"/>
    <mergeCell ref="B2746:B2750"/>
    <mergeCell ref="C2746:C2750"/>
    <mergeCell ref="D2746:D2750"/>
    <mergeCell ref="E2746:E2750"/>
    <mergeCell ref="B2751:B2755"/>
    <mergeCell ref="C2751:C2755"/>
    <mergeCell ref="D2751:D2755"/>
    <mergeCell ref="B2725:B2726"/>
    <mergeCell ref="C2725:C2726"/>
    <mergeCell ref="D2725:D2726"/>
    <mergeCell ref="E2725:E2726"/>
    <mergeCell ref="A2727:A2767"/>
    <mergeCell ref="B2727:B2731"/>
    <mergeCell ref="C2727:C2731"/>
    <mergeCell ref="D2727:D2731"/>
    <mergeCell ref="E2727:E2731"/>
    <mergeCell ref="B2732:B2733"/>
    <mergeCell ref="B2723:B2724"/>
    <mergeCell ref="C2723:C2724"/>
    <mergeCell ref="D2723:D2724"/>
    <mergeCell ref="E2723:E2724"/>
    <mergeCell ref="G2723:G2724"/>
    <mergeCell ref="H2723:H2724"/>
    <mergeCell ref="E2751:E2755"/>
    <mergeCell ref="D2743:D2745"/>
    <mergeCell ref="E2743:E2745"/>
    <mergeCell ref="C2732:C2733"/>
    <mergeCell ref="D2732:D2733"/>
    <mergeCell ref="E2732:E2733"/>
    <mergeCell ref="H2732:H2733"/>
    <mergeCell ref="B2734:B2737"/>
    <mergeCell ref="C2734:C2737"/>
    <mergeCell ref="D2734:D2737"/>
    <mergeCell ref="E2734:E2737"/>
    <mergeCell ref="H2736:H2737"/>
    <mergeCell ref="B2766:B2767"/>
    <mergeCell ref="C2766:C2767"/>
    <mergeCell ref="D2766:D2767"/>
    <mergeCell ref="E2766:E2767"/>
    <mergeCell ref="G2719:G2720"/>
    <mergeCell ref="H2719:H2720"/>
    <mergeCell ref="B2721:B2722"/>
    <mergeCell ref="C2721:C2722"/>
    <mergeCell ref="D2721:D2722"/>
    <mergeCell ref="E2721:E2722"/>
    <mergeCell ref="G2721:G2722"/>
    <mergeCell ref="H2721:H2722"/>
    <mergeCell ref="A2686:A2726"/>
    <mergeCell ref="B2738:B2742"/>
    <mergeCell ref="C2738:C2742"/>
    <mergeCell ref="D2738:D2742"/>
    <mergeCell ref="E2738:E2742"/>
    <mergeCell ref="H2738:H2742"/>
    <mergeCell ref="B2743:B2745"/>
    <mergeCell ref="C2743:C2745"/>
    <mergeCell ref="B2717:B2718"/>
    <mergeCell ref="C2717:C2718"/>
    <mergeCell ref="D2717:D2718"/>
    <mergeCell ref="E2717:E2718"/>
    <mergeCell ref="B2719:B2720"/>
    <mergeCell ref="C2719:C2720"/>
    <mergeCell ref="D2719:D2720"/>
    <mergeCell ref="E2719:E2720"/>
    <mergeCell ref="B2711:B2712"/>
    <mergeCell ref="C2711:C2712"/>
    <mergeCell ref="D2711:D2712"/>
    <mergeCell ref="E2711:E2712"/>
    <mergeCell ref="B2713:B2716"/>
    <mergeCell ref="C2713:C2716"/>
    <mergeCell ref="D2713:D2716"/>
    <mergeCell ref="E2713:E2716"/>
    <mergeCell ref="B2704:B2706"/>
    <mergeCell ref="C2704:C2706"/>
    <mergeCell ref="D2704:D2706"/>
    <mergeCell ref="E2704:E2706"/>
    <mergeCell ref="B2707:B2710"/>
    <mergeCell ref="C2707:C2710"/>
    <mergeCell ref="D2707:D2710"/>
    <mergeCell ref="E2707:E2710"/>
    <mergeCell ref="H2694:H2697"/>
    <mergeCell ref="B2698:B2700"/>
    <mergeCell ref="C2698:C2700"/>
    <mergeCell ref="D2698:D2700"/>
    <mergeCell ref="E2698:E2700"/>
    <mergeCell ref="B2701:B2703"/>
    <mergeCell ref="C2701:C2703"/>
    <mergeCell ref="D2701:D2703"/>
    <mergeCell ref="E2701:E2703"/>
    <mergeCell ref="H2686:H2689"/>
    <mergeCell ref="G2688:G2689"/>
    <mergeCell ref="B2690:B2693"/>
    <mergeCell ref="C2690:C2693"/>
    <mergeCell ref="D2690:D2693"/>
    <mergeCell ref="E2690:E2693"/>
    <mergeCell ref="G2690:G2691"/>
    <mergeCell ref="H2690:H2693"/>
    <mergeCell ref="G2692:G2693"/>
    <mergeCell ref="B2686:B2689"/>
    <mergeCell ref="C2686:C2689"/>
    <mergeCell ref="D2686:D2689"/>
    <mergeCell ref="E2686:E2689"/>
    <mergeCell ref="G2686:G2687"/>
    <mergeCell ref="B2694:B2697"/>
    <mergeCell ref="C2694:C2697"/>
    <mergeCell ref="D2694:D2697"/>
    <mergeCell ref="E2694:E2697"/>
    <mergeCell ref="B2678:B2680"/>
    <mergeCell ref="C2678:C2680"/>
    <mergeCell ref="D2678:D2680"/>
    <mergeCell ref="E2678:E2680"/>
    <mergeCell ref="G2678:G2679"/>
    <mergeCell ref="B2681:B2685"/>
    <mergeCell ref="C2681:C2685"/>
    <mergeCell ref="D2681:D2685"/>
    <mergeCell ref="E2681:E2685"/>
    <mergeCell ref="G2682:G2684"/>
    <mergeCell ref="B2672:B2674"/>
    <mergeCell ref="C2672:C2674"/>
    <mergeCell ref="D2672:D2674"/>
    <mergeCell ref="E2672:E2674"/>
    <mergeCell ref="H2672:H2674"/>
    <mergeCell ref="B2675:B2677"/>
    <mergeCell ref="C2675:C2677"/>
    <mergeCell ref="D2675:D2677"/>
    <mergeCell ref="E2675:E2677"/>
    <mergeCell ref="H2675:H2677"/>
    <mergeCell ref="B2668:B2669"/>
    <mergeCell ref="C2668:C2669"/>
    <mergeCell ref="D2668:D2669"/>
    <mergeCell ref="E2668:E2669"/>
    <mergeCell ref="H2668:H2669"/>
    <mergeCell ref="B2670:B2671"/>
    <mergeCell ref="C2670:C2671"/>
    <mergeCell ref="D2670:D2671"/>
    <mergeCell ref="E2670:E2671"/>
    <mergeCell ref="B2664:B2667"/>
    <mergeCell ref="C2664:C2667"/>
    <mergeCell ref="D2664:D2667"/>
    <mergeCell ref="E2664:E2667"/>
    <mergeCell ref="H2664:H2667"/>
    <mergeCell ref="P2664:P2665"/>
    <mergeCell ref="F2665:F2667"/>
    <mergeCell ref="G2665:G2667"/>
    <mergeCell ref="P2666:P2667"/>
    <mergeCell ref="H2656:H2659"/>
    <mergeCell ref="G2658:G2659"/>
    <mergeCell ref="B2660:B2663"/>
    <mergeCell ref="C2660:C2663"/>
    <mergeCell ref="D2660:D2663"/>
    <mergeCell ref="E2660:E2663"/>
    <mergeCell ref="G2660:G2661"/>
    <mergeCell ref="H2660:H2663"/>
    <mergeCell ref="G2662:G2663"/>
    <mergeCell ref="B2653:B2655"/>
    <mergeCell ref="C2653:C2655"/>
    <mergeCell ref="D2653:D2655"/>
    <mergeCell ref="E2653:E2655"/>
    <mergeCell ref="Q2653:Q2655"/>
    <mergeCell ref="B2656:B2659"/>
    <mergeCell ref="C2656:C2659"/>
    <mergeCell ref="D2656:D2659"/>
    <mergeCell ref="E2656:E2659"/>
    <mergeCell ref="G2656:G2657"/>
    <mergeCell ref="B2649:B2652"/>
    <mergeCell ref="C2649:C2652"/>
    <mergeCell ref="D2649:D2652"/>
    <mergeCell ref="E2649:E2652"/>
    <mergeCell ref="G2649:G2650"/>
    <mergeCell ref="H2649:H2652"/>
    <mergeCell ref="G2651:G2652"/>
    <mergeCell ref="C2640:C2642"/>
    <mergeCell ref="D2640:D2642"/>
    <mergeCell ref="E2640:E2642"/>
    <mergeCell ref="H2640:H2642"/>
    <mergeCell ref="B2643:B2648"/>
    <mergeCell ref="C2643:C2648"/>
    <mergeCell ref="D2643:D2648"/>
    <mergeCell ref="E2643:E2648"/>
    <mergeCell ref="H2643:H2648"/>
    <mergeCell ref="G2632:G2633"/>
    <mergeCell ref="H2632:H2635"/>
    <mergeCell ref="G2634:G2635"/>
    <mergeCell ref="B2636:B2639"/>
    <mergeCell ref="C2636:C2639"/>
    <mergeCell ref="D2636:D2639"/>
    <mergeCell ref="E2636:E2639"/>
    <mergeCell ref="C2621:C2623"/>
    <mergeCell ref="D2621:D2623"/>
    <mergeCell ref="E2621:E2623"/>
    <mergeCell ref="H2610:H2611"/>
    <mergeCell ref="B2612:B2613"/>
    <mergeCell ref="C2612:C2613"/>
    <mergeCell ref="D2612:D2613"/>
    <mergeCell ref="E2612:E2613"/>
    <mergeCell ref="B2614:B2617"/>
    <mergeCell ref="C2614:C2617"/>
    <mergeCell ref="D2614:D2617"/>
    <mergeCell ref="E2614:E2617"/>
    <mergeCell ref="A2629:A2685"/>
    <mergeCell ref="B2629:B2631"/>
    <mergeCell ref="C2629:C2631"/>
    <mergeCell ref="D2629:D2631"/>
    <mergeCell ref="E2629:E2631"/>
    <mergeCell ref="B2632:B2635"/>
    <mergeCell ref="C2632:C2635"/>
    <mergeCell ref="D2632:D2635"/>
    <mergeCell ref="E2632:E2635"/>
    <mergeCell ref="B2640:B2642"/>
    <mergeCell ref="B2624:B2625"/>
    <mergeCell ref="C2624:C2625"/>
    <mergeCell ref="D2624:D2625"/>
    <mergeCell ref="E2624:E2625"/>
    <mergeCell ref="H2624:H2625"/>
    <mergeCell ref="B2626:B2628"/>
    <mergeCell ref="C2626:C2628"/>
    <mergeCell ref="D2626:D2628"/>
    <mergeCell ref="E2626:E2628"/>
    <mergeCell ref="H2626:H2628"/>
    <mergeCell ref="B2606:B2609"/>
    <mergeCell ref="C2606:C2609"/>
    <mergeCell ref="D2606:D2609"/>
    <mergeCell ref="E2606:E2609"/>
    <mergeCell ref="B2610:B2611"/>
    <mergeCell ref="C2610:C2611"/>
    <mergeCell ref="D2610:D2611"/>
    <mergeCell ref="E2610:E2611"/>
    <mergeCell ref="D2601:D2603"/>
    <mergeCell ref="E2601:E2603"/>
    <mergeCell ref="H2601:H2603"/>
    <mergeCell ref="B2604:B2605"/>
    <mergeCell ref="C2604:C2605"/>
    <mergeCell ref="D2604:D2605"/>
    <mergeCell ref="E2604:E2605"/>
    <mergeCell ref="H2604:H2605"/>
    <mergeCell ref="Q2591:Q2596"/>
    <mergeCell ref="A2598:M2598"/>
    <mergeCell ref="A2599:A2628"/>
    <mergeCell ref="B2599:B2600"/>
    <mergeCell ref="C2599:C2600"/>
    <mergeCell ref="D2599:D2600"/>
    <mergeCell ref="E2599:E2600"/>
    <mergeCell ref="H2599:H2600"/>
    <mergeCell ref="B2601:B2603"/>
    <mergeCell ref="C2601:C2603"/>
    <mergeCell ref="B2618:B2620"/>
    <mergeCell ref="C2618:C2620"/>
    <mergeCell ref="D2618:D2620"/>
    <mergeCell ref="E2618:E2620"/>
    <mergeCell ref="H2618:H2620"/>
    <mergeCell ref="B2621:B2623"/>
    <mergeCell ref="H2587:H2590"/>
    <mergeCell ref="B2591:B2596"/>
    <mergeCell ref="C2591:C2596"/>
    <mergeCell ref="D2591:D2596"/>
    <mergeCell ref="E2591:E2596"/>
    <mergeCell ref="F2591:F2596"/>
    <mergeCell ref="G2591:G2596"/>
    <mergeCell ref="H2591:H2596"/>
    <mergeCell ref="Q2579:Q2582"/>
    <mergeCell ref="F2580:F2582"/>
    <mergeCell ref="G2580:G2582"/>
    <mergeCell ref="B2583:B2586"/>
    <mergeCell ref="C2583:C2586"/>
    <mergeCell ref="D2583:D2586"/>
    <mergeCell ref="E2583:E2586"/>
    <mergeCell ref="H2583:H2586"/>
    <mergeCell ref="A2577:A2597"/>
    <mergeCell ref="B2579:B2582"/>
    <mergeCell ref="C2579:C2582"/>
    <mergeCell ref="D2579:D2582"/>
    <mergeCell ref="E2579:E2582"/>
    <mergeCell ref="H2579:H2582"/>
    <mergeCell ref="B2587:B2590"/>
    <mergeCell ref="C2587:C2590"/>
    <mergeCell ref="D2587:D2590"/>
    <mergeCell ref="E2587:E2590"/>
    <mergeCell ref="M2571:M2574"/>
    <mergeCell ref="J2573:J2574"/>
    <mergeCell ref="K2573:K2574"/>
    <mergeCell ref="L2573:L2574"/>
    <mergeCell ref="B2575:C2575"/>
    <mergeCell ref="A2576:M2576"/>
    <mergeCell ref="A2564:A2566"/>
    <mergeCell ref="A2569:M2569"/>
    <mergeCell ref="A2571:A2574"/>
    <mergeCell ref="B2571:C2574"/>
    <mergeCell ref="D2571:D2574"/>
    <mergeCell ref="E2571:E2574"/>
    <mergeCell ref="F2571:F2574"/>
    <mergeCell ref="G2571:G2574"/>
    <mergeCell ref="H2571:H2574"/>
    <mergeCell ref="J2571:L2572"/>
    <mergeCell ref="C2559:C2560"/>
    <mergeCell ref="D2559:D2560"/>
    <mergeCell ref="E2559:E2560"/>
    <mergeCell ref="B2561:B2563"/>
    <mergeCell ref="C2561:C2563"/>
    <mergeCell ref="D2561:D2563"/>
    <mergeCell ref="E2561:E2563"/>
    <mergeCell ref="A2555:A2563"/>
    <mergeCell ref="B2555:B2556"/>
    <mergeCell ref="C2555:C2556"/>
    <mergeCell ref="D2555:D2556"/>
    <mergeCell ref="E2555:E2556"/>
    <mergeCell ref="B2557:B2558"/>
    <mergeCell ref="C2557:C2558"/>
    <mergeCell ref="D2557:D2558"/>
    <mergeCell ref="E2557:E2558"/>
    <mergeCell ref="B2559:B2560"/>
    <mergeCell ref="B2549:B2550"/>
    <mergeCell ref="C2549:C2550"/>
    <mergeCell ref="D2549:D2550"/>
    <mergeCell ref="E2549:E2550"/>
    <mergeCell ref="B2551:B2552"/>
    <mergeCell ref="C2551:C2552"/>
    <mergeCell ref="D2551:D2552"/>
    <mergeCell ref="E2551:E2552"/>
    <mergeCell ref="B2545:B2546"/>
    <mergeCell ref="C2545:C2546"/>
    <mergeCell ref="D2545:D2546"/>
    <mergeCell ref="E2545:E2546"/>
    <mergeCell ref="B2547:B2548"/>
    <mergeCell ref="C2547:C2548"/>
    <mergeCell ref="D2547:D2548"/>
    <mergeCell ref="E2547:E2548"/>
    <mergeCell ref="B2541:B2542"/>
    <mergeCell ref="C2541:C2542"/>
    <mergeCell ref="D2541:D2542"/>
    <mergeCell ref="E2541:E2542"/>
    <mergeCell ref="B2543:B2544"/>
    <mergeCell ref="C2543:C2544"/>
    <mergeCell ref="D2543:D2544"/>
    <mergeCell ref="E2543:E2544"/>
    <mergeCell ref="B2537:B2538"/>
    <mergeCell ref="C2537:C2538"/>
    <mergeCell ref="D2537:D2538"/>
    <mergeCell ref="E2537:E2538"/>
    <mergeCell ref="B2539:B2540"/>
    <mergeCell ref="C2539:C2540"/>
    <mergeCell ref="D2539:D2540"/>
    <mergeCell ref="E2539:E2540"/>
    <mergeCell ref="B2533:B2534"/>
    <mergeCell ref="C2533:C2534"/>
    <mergeCell ref="D2533:D2534"/>
    <mergeCell ref="E2533:E2534"/>
    <mergeCell ref="B2535:B2536"/>
    <mergeCell ref="C2535:C2536"/>
    <mergeCell ref="D2535:D2536"/>
    <mergeCell ref="E2535:E2536"/>
    <mergeCell ref="D2510:D2511"/>
    <mergeCell ref="E2510:E2511"/>
    <mergeCell ref="B2529:B2530"/>
    <mergeCell ref="C2529:C2530"/>
    <mergeCell ref="D2529:D2530"/>
    <mergeCell ref="E2529:E2530"/>
    <mergeCell ref="B2531:B2532"/>
    <mergeCell ref="C2531:C2532"/>
    <mergeCell ref="D2531:D2532"/>
    <mergeCell ref="E2531:E2532"/>
    <mergeCell ref="B2525:B2526"/>
    <mergeCell ref="C2525:C2526"/>
    <mergeCell ref="D2525:D2526"/>
    <mergeCell ref="E2525:E2526"/>
    <mergeCell ref="B2527:B2528"/>
    <mergeCell ref="C2527:C2528"/>
    <mergeCell ref="D2527:D2528"/>
    <mergeCell ref="E2527:E2528"/>
    <mergeCell ref="B2521:B2522"/>
    <mergeCell ref="C2521:C2522"/>
    <mergeCell ref="D2521:D2522"/>
    <mergeCell ref="E2521:E2522"/>
    <mergeCell ref="B2523:B2524"/>
    <mergeCell ref="C2523:C2524"/>
    <mergeCell ref="D2523:D2524"/>
    <mergeCell ref="E2523:E2524"/>
    <mergeCell ref="D2502:D2503"/>
    <mergeCell ref="E2502:E2503"/>
    <mergeCell ref="B2496:B2497"/>
    <mergeCell ref="C2496:C2497"/>
    <mergeCell ref="D2496:D2497"/>
    <mergeCell ref="E2496:E2497"/>
    <mergeCell ref="B2498:B2499"/>
    <mergeCell ref="C2498:C2499"/>
    <mergeCell ref="D2498:D2499"/>
    <mergeCell ref="E2498:E2499"/>
    <mergeCell ref="B2516:B2517"/>
    <mergeCell ref="C2516:C2517"/>
    <mergeCell ref="D2516:D2517"/>
    <mergeCell ref="E2516:E2517"/>
    <mergeCell ref="B2519:B2520"/>
    <mergeCell ref="C2519:C2520"/>
    <mergeCell ref="D2519:D2520"/>
    <mergeCell ref="E2519:E2520"/>
    <mergeCell ref="B2512:B2513"/>
    <mergeCell ref="C2512:C2513"/>
    <mergeCell ref="D2512:D2513"/>
    <mergeCell ref="E2512:E2513"/>
    <mergeCell ref="B2514:B2515"/>
    <mergeCell ref="C2514:C2515"/>
    <mergeCell ref="D2514:D2515"/>
    <mergeCell ref="E2514:E2515"/>
    <mergeCell ref="B2508:B2509"/>
    <mergeCell ref="C2508:C2509"/>
    <mergeCell ref="D2508:D2509"/>
    <mergeCell ref="E2508:E2509"/>
    <mergeCell ref="B2510:B2511"/>
    <mergeCell ref="C2510:C2511"/>
    <mergeCell ref="B2492:B2493"/>
    <mergeCell ref="C2492:C2493"/>
    <mergeCell ref="D2492:D2493"/>
    <mergeCell ref="E2492:E2493"/>
    <mergeCell ref="B2494:B2495"/>
    <mergeCell ref="C2494:C2495"/>
    <mergeCell ref="D2494:D2495"/>
    <mergeCell ref="E2494:E2495"/>
    <mergeCell ref="A2487:M2487"/>
    <mergeCell ref="A2488:A2554"/>
    <mergeCell ref="B2488:B2489"/>
    <mergeCell ref="C2488:C2489"/>
    <mergeCell ref="D2488:D2489"/>
    <mergeCell ref="E2488:E2489"/>
    <mergeCell ref="B2490:B2491"/>
    <mergeCell ref="C2490:C2491"/>
    <mergeCell ref="D2490:D2491"/>
    <mergeCell ref="E2490:E2491"/>
    <mergeCell ref="B2504:B2505"/>
    <mergeCell ref="C2504:C2505"/>
    <mergeCell ref="D2504:D2505"/>
    <mergeCell ref="E2504:E2505"/>
    <mergeCell ref="B2506:B2507"/>
    <mergeCell ref="C2506:C2507"/>
    <mergeCell ref="D2506:D2507"/>
    <mergeCell ref="E2506:E2507"/>
    <mergeCell ref="B2500:B2501"/>
    <mergeCell ref="C2500:C2501"/>
    <mergeCell ref="D2500:D2501"/>
    <mergeCell ref="E2500:E2501"/>
    <mergeCell ref="B2502:B2503"/>
    <mergeCell ref="C2502:C2503"/>
    <mergeCell ref="A2482:A2484"/>
    <mergeCell ref="B2482:B2484"/>
    <mergeCell ref="C2482:C2484"/>
    <mergeCell ref="D2482:D2484"/>
    <mergeCell ref="E2482:E2484"/>
    <mergeCell ref="A2485:A2486"/>
    <mergeCell ref="B2476:B2478"/>
    <mergeCell ref="C2476:C2478"/>
    <mergeCell ref="D2476:D2478"/>
    <mergeCell ref="E2476:E2478"/>
    <mergeCell ref="B2479:B2481"/>
    <mergeCell ref="C2479:C2481"/>
    <mergeCell ref="D2479:D2481"/>
    <mergeCell ref="E2479:E2481"/>
    <mergeCell ref="B2470:B2472"/>
    <mergeCell ref="C2470:C2472"/>
    <mergeCell ref="D2470:D2472"/>
    <mergeCell ref="E2470:E2472"/>
    <mergeCell ref="B2473:B2475"/>
    <mergeCell ref="C2473:C2475"/>
    <mergeCell ref="D2473:D2475"/>
    <mergeCell ref="E2473:E2475"/>
    <mergeCell ref="B2467:B2469"/>
    <mergeCell ref="C2467:C2469"/>
    <mergeCell ref="D2467:D2469"/>
    <mergeCell ref="E2467:E2469"/>
    <mergeCell ref="B2458:B2460"/>
    <mergeCell ref="C2458:C2460"/>
    <mergeCell ref="D2458:D2460"/>
    <mergeCell ref="E2458:E2460"/>
    <mergeCell ref="B2461:B2463"/>
    <mergeCell ref="C2461:C2463"/>
    <mergeCell ref="D2461:D2463"/>
    <mergeCell ref="E2461:E2463"/>
    <mergeCell ref="B2452:B2454"/>
    <mergeCell ref="C2452:C2454"/>
    <mergeCell ref="D2452:D2454"/>
    <mergeCell ref="E2452:E2454"/>
    <mergeCell ref="B2455:B2457"/>
    <mergeCell ref="C2455:C2457"/>
    <mergeCell ref="D2455:D2457"/>
    <mergeCell ref="E2455:E2457"/>
    <mergeCell ref="B2440:B2442"/>
    <mergeCell ref="C2440:C2442"/>
    <mergeCell ref="D2440:D2442"/>
    <mergeCell ref="E2440:E2442"/>
    <mergeCell ref="B2443:B2445"/>
    <mergeCell ref="C2443:C2445"/>
    <mergeCell ref="D2443:D2445"/>
    <mergeCell ref="E2443:E2445"/>
    <mergeCell ref="B2434:B2436"/>
    <mergeCell ref="C2434:C2436"/>
    <mergeCell ref="D2434:D2436"/>
    <mergeCell ref="E2434:E2436"/>
    <mergeCell ref="B2437:B2439"/>
    <mergeCell ref="C2437:C2439"/>
    <mergeCell ref="D2437:D2439"/>
    <mergeCell ref="E2437:E2439"/>
    <mergeCell ref="B2464:B2466"/>
    <mergeCell ref="C2464:C2466"/>
    <mergeCell ref="D2464:D2466"/>
    <mergeCell ref="E2464:E2466"/>
    <mergeCell ref="B2428:B2430"/>
    <mergeCell ref="C2428:C2430"/>
    <mergeCell ref="D2428:D2430"/>
    <mergeCell ref="E2428:E2430"/>
    <mergeCell ref="B2431:B2433"/>
    <mergeCell ref="C2431:C2433"/>
    <mergeCell ref="D2431:D2433"/>
    <mergeCell ref="E2431:E2433"/>
    <mergeCell ref="D2422:D2424"/>
    <mergeCell ref="E2422:E2424"/>
    <mergeCell ref="B2425:B2427"/>
    <mergeCell ref="C2425:C2427"/>
    <mergeCell ref="D2425:D2427"/>
    <mergeCell ref="E2425:E2427"/>
    <mergeCell ref="M2415:M2416"/>
    <mergeCell ref="B2417:C2417"/>
    <mergeCell ref="A2418:M2418"/>
    <mergeCell ref="A2419:A2481"/>
    <mergeCell ref="B2419:B2421"/>
    <mergeCell ref="C2419:C2421"/>
    <mergeCell ref="D2419:D2421"/>
    <mergeCell ref="E2419:E2421"/>
    <mergeCell ref="B2422:B2424"/>
    <mergeCell ref="C2422:C2424"/>
    <mergeCell ref="B2446:B2448"/>
    <mergeCell ref="C2446:C2448"/>
    <mergeCell ref="D2446:D2448"/>
    <mergeCell ref="E2446:E2448"/>
    <mergeCell ref="B2449:B2451"/>
    <mergeCell ref="C2449:C2451"/>
    <mergeCell ref="D2449:D2451"/>
    <mergeCell ref="E2449:E2451"/>
    <mergeCell ref="A2406:A2409"/>
    <mergeCell ref="A2414:M2414"/>
    <mergeCell ref="A2415:A2416"/>
    <mergeCell ref="B2415:C2416"/>
    <mergeCell ref="D2415:D2416"/>
    <mergeCell ref="E2415:E2416"/>
    <mergeCell ref="F2415:F2416"/>
    <mergeCell ref="G2415:G2416"/>
    <mergeCell ref="H2415:H2416"/>
    <mergeCell ref="J2415:L2415"/>
    <mergeCell ref="B2394:B2395"/>
    <mergeCell ref="C2394:C2395"/>
    <mergeCell ref="D2394:D2395"/>
    <mergeCell ref="E2394:E2395"/>
    <mergeCell ref="A2398:A2400"/>
    <mergeCell ref="A2401:A2405"/>
    <mergeCell ref="A2381:A2390"/>
    <mergeCell ref="B2381:B2382"/>
    <mergeCell ref="C2381:C2382"/>
    <mergeCell ref="D2381:D2382"/>
    <mergeCell ref="E2381:E2382"/>
    <mergeCell ref="A2391:A2396"/>
    <mergeCell ref="B2392:B2393"/>
    <mergeCell ref="C2392:C2393"/>
    <mergeCell ref="D2392:D2393"/>
    <mergeCell ref="E2392:E2393"/>
    <mergeCell ref="E2366:E2367"/>
    <mergeCell ref="A2372:A2375"/>
    <mergeCell ref="A2376:A2380"/>
    <mergeCell ref="B2376:B2377"/>
    <mergeCell ref="C2376:C2377"/>
    <mergeCell ref="D2376:D2377"/>
    <mergeCell ref="E2376:E2377"/>
    <mergeCell ref="G2359:G2360"/>
    <mergeCell ref="H2359:H2360"/>
    <mergeCell ref="A2364:A2371"/>
    <mergeCell ref="B2364:B2365"/>
    <mergeCell ref="C2364:C2365"/>
    <mergeCell ref="D2364:D2365"/>
    <mergeCell ref="E2364:E2365"/>
    <mergeCell ref="B2366:B2367"/>
    <mergeCell ref="C2366:C2367"/>
    <mergeCell ref="D2366:D2367"/>
    <mergeCell ref="A2359:A2363"/>
    <mergeCell ref="B2359:B2360"/>
    <mergeCell ref="C2359:C2360"/>
    <mergeCell ref="D2359:D2360"/>
    <mergeCell ref="E2359:E2360"/>
    <mergeCell ref="F2359:F2360"/>
    <mergeCell ref="A2350:A2358"/>
    <mergeCell ref="B2350:B2351"/>
    <mergeCell ref="C2350:C2351"/>
    <mergeCell ref="D2350:D2351"/>
    <mergeCell ref="E2350:E2351"/>
    <mergeCell ref="B2353:B2354"/>
    <mergeCell ref="C2353:C2354"/>
    <mergeCell ref="D2353:D2354"/>
    <mergeCell ref="E2353:E2354"/>
    <mergeCell ref="B2344:B2345"/>
    <mergeCell ref="C2344:C2345"/>
    <mergeCell ref="D2344:D2345"/>
    <mergeCell ref="E2344:E2345"/>
    <mergeCell ref="H2344:H2345"/>
    <mergeCell ref="B2348:B2349"/>
    <mergeCell ref="C2348:C2349"/>
    <mergeCell ref="D2348:D2349"/>
    <mergeCell ref="E2348:E2349"/>
    <mergeCell ref="G2348:G2349"/>
    <mergeCell ref="F2340:F2341"/>
    <mergeCell ref="G2340:G2341"/>
    <mergeCell ref="H2340:H2341"/>
    <mergeCell ref="B2342:B2343"/>
    <mergeCell ref="C2342:C2343"/>
    <mergeCell ref="D2342:D2343"/>
    <mergeCell ref="E2342:E2343"/>
    <mergeCell ref="F2342:F2343"/>
    <mergeCell ref="G2342:G2343"/>
    <mergeCell ref="H2342:H2343"/>
    <mergeCell ref="A2337:A2339"/>
    <mergeCell ref="B2337:B2338"/>
    <mergeCell ref="C2337:C2338"/>
    <mergeCell ref="D2337:D2338"/>
    <mergeCell ref="E2337:E2338"/>
    <mergeCell ref="A2340:A2349"/>
    <mergeCell ref="B2340:B2341"/>
    <mergeCell ref="C2340:C2341"/>
    <mergeCell ref="D2340:D2341"/>
    <mergeCell ref="E2340:E2341"/>
    <mergeCell ref="H2348:H2349"/>
    <mergeCell ref="D2327:D2328"/>
    <mergeCell ref="E2327:E2328"/>
    <mergeCell ref="A2331:A2336"/>
    <mergeCell ref="B2331:B2332"/>
    <mergeCell ref="C2331:C2332"/>
    <mergeCell ref="D2331:D2332"/>
    <mergeCell ref="E2331:E2332"/>
    <mergeCell ref="F2319:F2320"/>
    <mergeCell ref="G2319:G2320"/>
    <mergeCell ref="H2319:H2320"/>
    <mergeCell ref="A2325:A2330"/>
    <mergeCell ref="B2325:B2326"/>
    <mergeCell ref="C2325:C2326"/>
    <mergeCell ref="D2325:D2326"/>
    <mergeCell ref="E2325:E2326"/>
    <mergeCell ref="B2327:B2328"/>
    <mergeCell ref="C2327:C2328"/>
    <mergeCell ref="C2315:C2316"/>
    <mergeCell ref="D2315:D2316"/>
    <mergeCell ref="E2315:E2316"/>
    <mergeCell ref="A2319:A2324"/>
    <mergeCell ref="B2319:B2320"/>
    <mergeCell ref="C2319:C2320"/>
    <mergeCell ref="D2319:D2320"/>
    <mergeCell ref="E2319:E2320"/>
    <mergeCell ref="H2310:H2311"/>
    <mergeCell ref="A2313:A2318"/>
    <mergeCell ref="B2313:B2314"/>
    <mergeCell ref="C2313:C2314"/>
    <mergeCell ref="D2313:D2314"/>
    <mergeCell ref="E2313:E2314"/>
    <mergeCell ref="F2313:F2314"/>
    <mergeCell ref="G2313:G2314"/>
    <mergeCell ref="H2313:H2314"/>
    <mergeCell ref="B2315:B2316"/>
    <mergeCell ref="B2310:B2311"/>
    <mergeCell ref="C2310:C2311"/>
    <mergeCell ref="D2310:D2311"/>
    <mergeCell ref="E2310:E2311"/>
    <mergeCell ref="F2310:F2311"/>
    <mergeCell ref="G2310:G2311"/>
    <mergeCell ref="G2296:G2297"/>
    <mergeCell ref="H2296:H2297"/>
    <mergeCell ref="A2308:A2312"/>
    <mergeCell ref="B2308:B2309"/>
    <mergeCell ref="C2308:C2309"/>
    <mergeCell ref="D2308:D2309"/>
    <mergeCell ref="E2308:E2309"/>
    <mergeCell ref="F2308:F2309"/>
    <mergeCell ref="G2308:G2309"/>
    <mergeCell ref="H2308:H2309"/>
    <mergeCell ref="A2296:A2307"/>
    <mergeCell ref="B2296:B2297"/>
    <mergeCell ref="C2296:C2297"/>
    <mergeCell ref="D2296:D2297"/>
    <mergeCell ref="E2296:E2297"/>
    <mergeCell ref="F2296:F2297"/>
    <mergeCell ref="G2289:G2290"/>
    <mergeCell ref="H2289:H2290"/>
    <mergeCell ref="B2291:B2292"/>
    <mergeCell ref="C2291:C2292"/>
    <mergeCell ref="D2291:D2292"/>
    <mergeCell ref="E2291:E2292"/>
    <mergeCell ref="F2291:F2292"/>
    <mergeCell ref="G2291:G2292"/>
    <mergeCell ref="H2291:H2292"/>
    <mergeCell ref="A2289:A2295"/>
    <mergeCell ref="B2289:B2290"/>
    <mergeCell ref="C2289:C2290"/>
    <mergeCell ref="D2289:D2290"/>
    <mergeCell ref="E2289:E2290"/>
    <mergeCell ref="F2289:F2290"/>
    <mergeCell ref="B2293:B2294"/>
    <mergeCell ref="C2293:C2294"/>
    <mergeCell ref="D2293:D2294"/>
    <mergeCell ref="E2293:E2294"/>
    <mergeCell ref="H2279:H2280"/>
    <mergeCell ref="B2281:B2282"/>
    <mergeCell ref="C2281:C2282"/>
    <mergeCell ref="D2281:D2282"/>
    <mergeCell ref="E2281:E2282"/>
    <mergeCell ref="H2281:H2282"/>
    <mergeCell ref="A2277:A2288"/>
    <mergeCell ref="B2277:B2278"/>
    <mergeCell ref="C2277:C2278"/>
    <mergeCell ref="D2277:D2278"/>
    <mergeCell ref="E2277:E2278"/>
    <mergeCell ref="H2277:H2278"/>
    <mergeCell ref="B2279:B2280"/>
    <mergeCell ref="C2279:C2280"/>
    <mergeCell ref="D2279:D2280"/>
    <mergeCell ref="E2279:E2280"/>
    <mergeCell ref="F2270:F2271"/>
    <mergeCell ref="G2270:G2271"/>
    <mergeCell ref="H2270:H2271"/>
    <mergeCell ref="B2272:B2273"/>
    <mergeCell ref="C2272:C2273"/>
    <mergeCell ref="D2272:D2273"/>
    <mergeCell ref="E2272:E2273"/>
    <mergeCell ref="A2268:A2276"/>
    <mergeCell ref="B2268:B2269"/>
    <mergeCell ref="C2268:C2269"/>
    <mergeCell ref="D2268:D2269"/>
    <mergeCell ref="E2268:E2269"/>
    <mergeCell ref="B2270:B2271"/>
    <mergeCell ref="C2270:C2271"/>
    <mergeCell ref="D2270:D2271"/>
    <mergeCell ref="E2270:E2271"/>
    <mergeCell ref="G2259:G2260"/>
    <mergeCell ref="H2259:H2260"/>
    <mergeCell ref="A2265:A2267"/>
    <mergeCell ref="B2265:B2266"/>
    <mergeCell ref="C2265:C2266"/>
    <mergeCell ref="D2265:D2266"/>
    <mergeCell ref="E2265:E2266"/>
    <mergeCell ref="A2259:A2264"/>
    <mergeCell ref="B2259:B2260"/>
    <mergeCell ref="C2259:C2260"/>
    <mergeCell ref="D2259:D2260"/>
    <mergeCell ref="E2259:E2260"/>
    <mergeCell ref="F2259:F2260"/>
    <mergeCell ref="D2246:D2247"/>
    <mergeCell ref="E2246:E2247"/>
    <mergeCell ref="B2249:B2250"/>
    <mergeCell ref="C2249:C2250"/>
    <mergeCell ref="D2249:D2250"/>
    <mergeCell ref="E2249:E2250"/>
    <mergeCell ref="F2240:F2241"/>
    <mergeCell ref="G2240:G2241"/>
    <mergeCell ref="H2240:H2241"/>
    <mergeCell ref="A2244:A2258"/>
    <mergeCell ref="B2244:B2245"/>
    <mergeCell ref="C2244:C2245"/>
    <mergeCell ref="D2244:D2245"/>
    <mergeCell ref="E2244:E2245"/>
    <mergeCell ref="B2246:B2247"/>
    <mergeCell ref="C2246:C2247"/>
    <mergeCell ref="E2236:E2237"/>
    <mergeCell ref="B2238:B2239"/>
    <mergeCell ref="C2238:C2239"/>
    <mergeCell ref="D2238:D2239"/>
    <mergeCell ref="E2238:E2239"/>
    <mergeCell ref="B2240:B2241"/>
    <mergeCell ref="C2240:C2241"/>
    <mergeCell ref="D2240:D2241"/>
    <mergeCell ref="E2240:E2241"/>
    <mergeCell ref="A2234:A2243"/>
    <mergeCell ref="B2234:B2235"/>
    <mergeCell ref="C2234:C2235"/>
    <mergeCell ref="D2234:D2235"/>
    <mergeCell ref="E2234:E2235"/>
    <mergeCell ref="B2236:B2237"/>
    <mergeCell ref="C2236:C2237"/>
    <mergeCell ref="D2236:D2237"/>
    <mergeCell ref="H2226:H2227"/>
    <mergeCell ref="B2228:B2229"/>
    <mergeCell ref="C2228:C2229"/>
    <mergeCell ref="D2228:D2229"/>
    <mergeCell ref="E2228:E2229"/>
    <mergeCell ref="B2230:B2231"/>
    <mergeCell ref="C2230:C2231"/>
    <mergeCell ref="D2230:D2231"/>
    <mergeCell ref="E2230:E2231"/>
    <mergeCell ref="F2230:F2231"/>
    <mergeCell ref="B2226:B2227"/>
    <mergeCell ref="C2226:C2227"/>
    <mergeCell ref="D2226:D2227"/>
    <mergeCell ref="E2226:E2227"/>
    <mergeCell ref="F2226:F2227"/>
    <mergeCell ref="G2226:G2227"/>
    <mergeCell ref="H2220:H2221"/>
    <mergeCell ref="B2222:B2223"/>
    <mergeCell ref="C2222:C2223"/>
    <mergeCell ref="D2222:D2223"/>
    <mergeCell ref="E2222:E2223"/>
    <mergeCell ref="B2224:B2225"/>
    <mergeCell ref="C2224:C2225"/>
    <mergeCell ref="D2224:D2225"/>
    <mergeCell ref="E2224:E2225"/>
    <mergeCell ref="F2211:F2212"/>
    <mergeCell ref="G2211:G2212"/>
    <mergeCell ref="H2211:H2212"/>
    <mergeCell ref="A2220:A2233"/>
    <mergeCell ref="B2220:B2221"/>
    <mergeCell ref="C2220:C2221"/>
    <mergeCell ref="D2220:D2221"/>
    <mergeCell ref="E2220:E2221"/>
    <mergeCell ref="F2220:F2221"/>
    <mergeCell ref="G2220:G2221"/>
    <mergeCell ref="A2209:A2219"/>
    <mergeCell ref="B2209:B2210"/>
    <mergeCell ref="C2209:C2210"/>
    <mergeCell ref="D2209:D2210"/>
    <mergeCell ref="E2209:E2210"/>
    <mergeCell ref="B2211:B2212"/>
    <mergeCell ref="C2211:C2212"/>
    <mergeCell ref="D2211:D2212"/>
    <mergeCell ref="E2211:E2212"/>
    <mergeCell ref="G2230:G2231"/>
    <mergeCell ref="H2230:H2231"/>
    <mergeCell ref="A2197:A2207"/>
    <mergeCell ref="B2197:B2198"/>
    <mergeCell ref="C2197:C2198"/>
    <mergeCell ref="D2197:D2198"/>
    <mergeCell ref="E2197:E2198"/>
    <mergeCell ref="B2199:B2200"/>
    <mergeCell ref="C2199:C2200"/>
    <mergeCell ref="D2199:D2200"/>
    <mergeCell ref="E2199:E2200"/>
    <mergeCell ref="F2192:F2193"/>
    <mergeCell ref="G2192:G2193"/>
    <mergeCell ref="B2194:B2195"/>
    <mergeCell ref="C2194:C2195"/>
    <mergeCell ref="D2194:D2195"/>
    <mergeCell ref="E2194:E2195"/>
    <mergeCell ref="A2190:A2196"/>
    <mergeCell ref="B2190:B2191"/>
    <mergeCell ref="C2190:C2191"/>
    <mergeCell ref="D2190:D2191"/>
    <mergeCell ref="E2190:E2191"/>
    <mergeCell ref="B2192:B2193"/>
    <mergeCell ref="C2192:C2193"/>
    <mergeCell ref="D2192:D2193"/>
    <mergeCell ref="E2192:E2193"/>
    <mergeCell ref="F2176:F2177"/>
    <mergeCell ref="G2176:G2177"/>
    <mergeCell ref="H2176:H2177"/>
    <mergeCell ref="B2179:B2180"/>
    <mergeCell ref="C2179:C2180"/>
    <mergeCell ref="D2179:D2180"/>
    <mergeCell ref="E2179:E2180"/>
    <mergeCell ref="G2172:G2173"/>
    <mergeCell ref="H2172:H2173"/>
    <mergeCell ref="B2174:B2175"/>
    <mergeCell ref="C2174:C2175"/>
    <mergeCell ref="D2174:D2175"/>
    <mergeCell ref="E2174:E2175"/>
    <mergeCell ref="A2172:A2189"/>
    <mergeCell ref="B2172:B2173"/>
    <mergeCell ref="C2172:C2173"/>
    <mergeCell ref="D2172:D2173"/>
    <mergeCell ref="E2172:E2173"/>
    <mergeCell ref="F2172:F2173"/>
    <mergeCell ref="B2176:B2177"/>
    <mergeCell ref="C2176:C2177"/>
    <mergeCell ref="D2176:D2177"/>
    <mergeCell ref="E2176:E2177"/>
    <mergeCell ref="F2164:F2165"/>
    <mergeCell ref="G2164:G2165"/>
    <mergeCell ref="H2164:H2165"/>
    <mergeCell ref="Q2164:Q2165"/>
    <mergeCell ref="A2170:A2171"/>
    <mergeCell ref="B2170:B2171"/>
    <mergeCell ref="C2170:C2171"/>
    <mergeCell ref="D2170:D2171"/>
    <mergeCell ref="E2170:E2171"/>
    <mergeCell ref="E2155:E2156"/>
    <mergeCell ref="A2162:A2169"/>
    <mergeCell ref="B2162:B2163"/>
    <mergeCell ref="C2162:C2163"/>
    <mergeCell ref="D2162:D2163"/>
    <mergeCell ref="E2162:E2163"/>
    <mergeCell ref="B2164:B2165"/>
    <mergeCell ref="C2164:C2165"/>
    <mergeCell ref="D2164:D2165"/>
    <mergeCell ref="E2164:E2165"/>
    <mergeCell ref="G2148:G2149"/>
    <mergeCell ref="H2148:H2149"/>
    <mergeCell ref="A2153:A2161"/>
    <mergeCell ref="B2153:B2154"/>
    <mergeCell ref="C2153:C2154"/>
    <mergeCell ref="D2153:D2154"/>
    <mergeCell ref="E2153:E2154"/>
    <mergeCell ref="B2155:B2156"/>
    <mergeCell ref="C2155:C2156"/>
    <mergeCell ref="D2155:D2156"/>
    <mergeCell ref="A2148:A2152"/>
    <mergeCell ref="B2148:B2149"/>
    <mergeCell ref="C2148:C2149"/>
    <mergeCell ref="D2148:D2149"/>
    <mergeCell ref="E2148:E2149"/>
    <mergeCell ref="F2148:F2149"/>
    <mergeCell ref="B2141:B2142"/>
    <mergeCell ref="C2141:C2142"/>
    <mergeCell ref="D2141:D2142"/>
    <mergeCell ref="E2141:E2142"/>
    <mergeCell ref="H2141:H2142"/>
    <mergeCell ref="A2143:A2147"/>
    <mergeCell ref="B2143:B2144"/>
    <mergeCell ref="C2143:C2144"/>
    <mergeCell ref="D2143:D2144"/>
    <mergeCell ref="E2143:E2144"/>
    <mergeCell ref="F2133:F2134"/>
    <mergeCell ref="G2133:G2134"/>
    <mergeCell ref="H2133:H2134"/>
    <mergeCell ref="B2135:B2136"/>
    <mergeCell ref="C2135:C2136"/>
    <mergeCell ref="D2135:D2136"/>
    <mergeCell ref="E2135:E2136"/>
    <mergeCell ref="H2135:H2136"/>
    <mergeCell ref="H2129:H2130"/>
    <mergeCell ref="A2131:A2142"/>
    <mergeCell ref="B2131:B2132"/>
    <mergeCell ref="C2131:C2132"/>
    <mergeCell ref="D2131:D2132"/>
    <mergeCell ref="E2131:E2132"/>
    <mergeCell ref="B2133:B2134"/>
    <mergeCell ref="C2133:C2134"/>
    <mergeCell ref="D2133:D2134"/>
    <mergeCell ref="E2133:E2134"/>
    <mergeCell ref="F2119:F2120"/>
    <mergeCell ref="G2119:G2120"/>
    <mergeCell ref="A2122:A2128"/>
    <mergeCell ref="A2129:A2130"/>
    <mergeCell ref="B2129:B2130"/>
    <mergeCell ref="C2129:C2130"/>
    <mergeCell ref="D2129:D2130"/>
    <mergeCell ref="E2129:E2130"/>
    <mergeCell ref="F2129:F2130"/>
    <mergeCell ref="G2129:G2130"/>
    <mergeCell ref="A2117:A2121"/>
    <mergeCell ref="B2117:B2118"/>
    <mergeCell ref="C2117:C2118"/>
    <mergeCell ref="D2117:D2118"/>
    <mergeCell ref="E2117:E2118"/>
    <mergeCell ref="B2119:B2120"/>
    <mergeCell ref="C2119:C2120"/>
    <mergeCell ref="D2119:D2120"/>
    <mergeCell ref="E2119:E2120"/>
    <mergeCell ref="H2104:H2105"/>
    <mergeCell ref="A2108:A2116"/>
    <mergeCell ref="B2108:B2109"/>
    <mergeCell ref="C2108:C2109"/>
    <mergeCell ref="D2108:D2109"/>
    <mergeCell ref="E2108:E2109"/>
    <mergeCell ref="F2108:F2109"/>
    <mergeCell ref="G2108:G2109"/>
    <mergeCell ref="H2108:H2109"/>
    <mergeCell ref="F2100:F2101"/>
    <mergeCell ref="G2100:G2101"/>
    <mergeCell ref="H2100:H2101"/>
    <mergeCell ref="A2104:A2107"/>
    <mergeCell ref="B2104:B2105"/>
    <mergeCell ref="C2104:C2105"/>
    <mergeCell ref="D2104:D2105"/>
    <mergeCell ref="E2104:E2105"/>
    <mergeCell ref="F2104:F2105"/>
    <mergeCell ref="G2104:G2105"/>
    <mergeCell ref="E2095:E2096"/>
    <mergeCell ref="A2100:A2103"/>
    <mergeCell ref="B2100:B2101"/>
    <mergeCell ref="C2100:C2101"/>
    <mergeCell ref="D2100:D2101"/>
    <mergeCell ref="E2100:E2101"/>
    <mergeCell ref="G2090:G2091"/>
    <mergeCell ref="H2090:H2091"/>
    <mergeCell ref="A2093:A2099"/>
    <mergeCell ref="B2093:B2094"/>
    <mergeCell ref="C2093:C2094"/>
    <mergeCell ref="D2093:D2094"/>
    <mergeCell ref="E2093:E2094"/>
    <mergeCell ref="B2095:B2096"/>
    <mergeCell ref="C2095:C2096"/>
    <mergeCell ref="D2095:D2096"/>
    <mergeCell ref="A2088:A2092"/>
    <mergeCell ref="B2090:B2091"/>
    <mergeCell ref="C2090:C2091"/>
    <mergeCell ref="D2090:D2091"/>
    <mergeCell ref="E2090:E2091"/>
    <mergeCell ref="F2090:F2091"/>
    <mergeCell ref="E2080:E2081"/>
    <mergeCell ref="A2085:A2087"/>
    <mergeCell ref="B2085:B2086"/>
    <mergeCell ref="C2085:C2086"/>
    <mergeCell ref="D2085:D2086"/>
    <mergeCell ref="E2085:E2086"/>
    <mergeCell ref="G2074:G2075"/>
    <mergeCell ref="H2074:H2075"/>
    <mergeCell ref="A2078:A2084"/>
    <mergeCell ref="B2078:B2079"/>
    <mergeCell ref="C2078:C2079"/>
    <mergeCell ref="D2078:D2079"/>
    <mergeCell ref="E2078:E2079"/>
    <mergeCell ref="B2080:B2081"/>
    <mergeCell ref="C2080:C2081"/>
    <mergeCell ref="D2080:D2081"/>
    <mergeCell ref="A2074:A2077"/>
    <mergeCell ref="B2074:B2075"/>
    <mergeCell ref="C2074:C2075"/>
    <mergeCell ref="D2074:D2075"/>
    <mergeCell ref="E2074:E2075"/>
    <mergeCell ref="F2074:F2075"/>
    <mergeCell ref="A2067:A2073"/>
    <mergeCell ref="B2067:B2068"/>
    <mergeCell ref="C2067:C2068"/>
    <mergeCell ref="D2067:D2068"/>
    <mergeCell ref="E2067:E2068"/>
    <mergeCell ref="B2069:B2070"/>
    <mergeCell ref="C2069:C2070"/>
    <mergeCell ref="D2069:D2070"/>
    <mergeCell ref="E2069:E2070"/>
    <mergeCell ref="G2060:G2061"/>
    <mergeCell ref="H2060:H2061"/>
    <mergeCell ref="B2062:B2063"/>
    <mergeCell ref="C2062:C2063"/>
    <mergeCell ref="D2062:D2063"/>
    <mergeCell ref="E2062:E2063"/>
    <mergeCell ref="A2060:A2066"/>
    <mergeCell ref="B2060:B2061"/>
    <mergeCell ref="C2060:C2061"/>
    <mergeCell ref="D2060:D2061"/>
    <mergeCell ref="E2060:E2061"/>
    <mergeCell ref="F2060:F2061"/>
    <mergeCell ref="B2064:B2065"/>
    <mergeCell ref="C2064:C2065"/>
    <mergeCell ref="D2064:D2065"/>
    <mergeCell ref="E2064:E2065"/>
    <mergeCell ref="H2049:H2050"/>
    <mergeCell ref="A2055:A2059"/>
    <mergeCell ref="B2055:B2056"/>
    <mergeCell ref="C2055:C2056"/>
    <mergeCell ref="D2055:D2056"/>
    <mergeCell ref="E2055:E2056"/>
    <mergeCell ref="F2041:F2042"/>
    <mergeCell ref="G2041:G2042"/>
    <mergeCell ref="H2041:H2042"/>
    <mergeCell ref="A2049:A2054"/>
    <mergeCell ref="B2049:B2050"/>
    <mergeCell ref="C2049:C2050"/>
    <mergeCell ref="D2049:D2050"/>
    <mergeCell ref="E2049:E2050"/>
    <mergeCell ref="F2049:F2050"/>
    <mergeCell ref="G2049:G2050"/>
    <mergeCell ref="A2038:A2048"/>
    <mergeCell ref="B2038:B2039"/>
    <mergeCell ref="C2038:C2039"/>
    <mergeCell ref="D2038:D2039"/>
    <mergeCell ref="E2038:E2039"/>
    <mergeCell ref="B2041:B2042"/>
    <mergeCell ref="C2041:C2042"/>
    <mergeCell ref="D2041:D2042"/>
    <mergeCell ref="E2041:E2042"/>
    <mergeCell ref="A2029:A2034"/>
    <mergeCell ref="B2029:B2030"/>
    <mergeCell ref="C2029:C2030"/>
    <mergeCell ref="D2029:D2030"/>
    <mergeCell ref="E2029:E2030"/>
    <mergeCell ref="A2035:A2037"/>
    <mergeCell ref="B2035:B2036"/>
    <mergeCell ref="C2035:C2036"/>
    <mergeCell ref="D2035:D2036"/>
    <mergeCell ref="E2035:E2036"/>
    <mergeCell ref="A2022:A2028"/>
    <mergeCell ref="B2022:B2023"/>
    <mergeCell ref="C2022:C2023"/>
    <mergeCell ref="D2022:D2023"/>
    <mergeCell ref="E2022:E2023"/>
    <mergeCell ref="B2024:B2025"/>
    <mergeCell ref="C2024:C2025"/>
    <mergeCell ref="D2024:D2025"/>
    <mergeCell ref="E2024:E2025"/>
    <mergeCell ref="A2014:A2016"/>
    <mergeCell ref="B2014:B2015"/>
    <mergeCell ref="C2014:C2015"/>
    <mergeCell ref="D2014:D2015"/>
    <mergeCell ref="E2014:E2015"/>
    <mergeCell ref="A2017:A2021"/>
    <mergeCell ref="B2017:B2018"/>
    <mergeCell ref="C2017:C2018"/>
    <mergeCell ref="D2017:D2018"/>
    <mergeCell ref="E2017:E2018"/>
    <mergeCell ref="F2007:F2008"/>
    <mergeCell ref="G2007:G2008"/>
    <mergeCell ref="H2007:H2008"/>
    <mergeCell ref="B2009:B2010"/>
    <mergeCell ref="C2009:C2010"/>
    <mergeCell ref="D2009:D2010"/>
    <mergeCell ref="E2009:E2010"/>
    <mergeCell ref="D2002:D2003"/>
    <mergeCell ref="E2002:E2003"/>
    <mergeCell ref="A2007:A2013"/>
    <mergeCell ref="B2007:B2008"/>
    <mergeCell ref="C2007:C2008"/>
    <mergeCell ref="D2007:D2008"/>
    <mergeCell ref="E2007:E2008"/>
    <mergeCell ref="F1996:F1997"/>
    <mergeCell ref="G1996:G1997"/>
    <mergeCell ref="H1996:H1997"/>
    <mergeCell ref="A2000:A2006"/>
    <mergeCell ref="B2000:B2001"/>
    <mergeCell ref="C2000:C2001"/>
    <mergeCell ref="D2000:D2001"/>
    <mergeCell ref="E2000:E2001"/>
    <mergeCell ref="B2002:B2003"/>
    <mergeCell ref="C2002:C2003"/>
    <mergeCell ref="G1992:G1993"/>
    <mergeCell ref="H1992:H1993"/>
    <mergeCell ref="B1994:B1995"/>
    <mergeCell ref="C1994:C1995"/>
    <mergeCell ref="D1994:D1995"/>
    <mergeCell ref="E1994:E1995"/>
    <mergeCell ref="A1992:A1999"/>
    <mergeCell ref="B1992:B1993"/>
    <mergeCell ref="C1992:C1993"/>
    <mergeCell ref="D1992:D1993"/>
    <mergeCell ref="E1992:E1993"/>
    <mergeCell ref="F1992:F1993"/>
    <mergeCell ref="B1996:B1997"/>
    <mergeCell ref="C1996:C1997"/>
    <mergeCell ref="D1996:D1997"/>
    <mergeCell ref="E1996:E1997"/>
    <mergeCell ref="G1983:G1984"/>
    <mergeCell ref="H1983:H1984"/>
    <mergeCell ref="B1985:B1986"/>
    <mergeCell ref="C1985:C1986"/>
    <mergeCell ref="D1985:D1986"/>
    <mergeCell ref="E1985:E1986"/>
    <mergeCell ref="A1983:A1991"/>
    <mergeCell ref="B1983:B1984"/>
    <mergeCell ref="C1983:C1984"/>
    <mergeCell ref="D1983:D1984"/>
    <mergeCell ref="E1983:E1984"/>
    <mergeCell ref="F1983:F1984"/>
    <mergeCell ref="G1976:G1977"/>
    <mergeCell ref="H1976:H1977"/>
    <mergeCell ref="B1978:B1979"/>
    <mergeCell ref="C1978:C1979"/>
    <mergeCell ref="D1978:D1979"/>
    <mergeCell ref="E1978:E1979"/>
    <mergeCell ref="A1976:A1982"/>
    <mergeCell ref="B1976:B1977"/>
    <mergeCell ref="C1976:C1977"/>
    <mergeCell ref="D1976:D1977"/>
    <mergeCell ref="E1976:E1977"/>
    <mergeCell ref="F1976:F1977"/>
    <mergeCell ref="B1967:B1968"/>
    <mergeCell ref="C1967:C1968"/>
    <mergeCell ref="D1967:D1968"/>
    <mergeCell ref="E1967:E1968"/>
    <mergeCell ref="A1972:A1975"/>
    <mergeCell ref="B1972:B1973"/>
    <mergeCell ref="C1972:C1973"/>
    <mergeCell ref="D1972:D1973"/>
    <mergeCell ref="E1972:E1973"/>
    <mergeCell ref="B1963:B1964"/>
    <mergeCell ref="C1963:C1964"/>
    <mergeCell ref="D1963:D1964"/>
    <mergeCell ref="E1963:E1964"/>
    <mergeCell ref="H1963:H1964"/>
    <mergeCell ref="B1965:B1966"/>
    <mergeCell ref="C1965:C1966"/>
    <mergeCell ref="D1965:D1966"/>
    <mergeCell ref="E1965:E1966"/>
    <mergeCell ref="G1959:G1960"/>
    <mergeCell ref="H1959:H1960"/>
    <mergeCell ref="A1961:A1971"/>
    <mergeCell ref="B1961:B1962"/>
    <mergeCell ref="C1961:C1962"/>
    <mergeCell ref="D1961:D1962"/>
    <mergeCell ref="E1961:E1962"/>
    <mergeCell ref="F1961:F1962"/>
    <mergeCell ref="G1961:G1962"/>
    <mergeCell ref="H1961:H1962"/>
    <mergeCell ref="A1959:A1960"/>
    <mergeCell ref="B1959:B1960"/>
    <mergeCell ref="C1959:C1960"/>
    <mergeCell ref="D1959:D1960"/>
    <mergeCell ref="E1959:E1960"/>
    <mergeCell ref="F1959:F1960"/>
    <mergeCell ref="F1950:F1951"/>
    <mergeCell ref="G1950:G1951"/>
    <mergeCell ref="H1950:H1951"/>
    <mergeCell ref="A1955:A1958"/>
    <mergeCell ref="B1955:B1956"/>
    <mergeCell ref="C1955:C1956"/>
    <mergeCell ref="D1955:D1956"/>
    <mergeCell ref="E1955:E1956"/>
    <mergeCell ref="A1947:A1949"/>
    <mergeCell ref="B1947:B1948"/>
    <mergeCell ref="C1947:C1948"/>
    <mergeCell ref="D1947:D1948"/>
    <mergeCell ref="E1947:E1948"/>
    <mergeCell ref="A1950:A1954"/>
    <mergeCell ref="B1950:B1951"/>
    <mergeCell ref="C1950:C1951"/>
    <mergeCell ref="D1950:D1951"/>
    <mergeCell ref="E1950:E1951"/>
    <mergeCell ref="F1938:F1939"/>
    <mergeCell ref="G1938:G1939"/>
    <mergeCell ref="H1938:H1939"/>
    <mergeCell ref="B1940:B1941"/>
    <mergeCell ref="C1940:C1941"/>
    <mergeCell ref="D1940:D1941"/>
    <mergeCell ref="E1940:E1941"/>
    <mergeCell ref="A1936:A1946"/>
    <mergeCell ref="B1936:B1937"/>
    <mergeCell ref="C1936:C1937"/>
    <mergeCell ref="D1936:D1937"/>
    <mergeCell ref="E1936:E1937"/>
    <mergeCell ref="B1938:B1939"/>
    <mergeCell ref="C1938:C1939"/>
    <mergeCell ref="D1938:D1939"/>
    <mergeCell ref="E1938:E1939"/>
    <mergeCell ref="G1926:G1927"/>
    <mergeCell ref="H1926:H1927"/>
    <mergeCell ref="A1931:A1935"/>
    <mergeCell ref="B1931:B1932"/>
    <mergeCell ref="C1931:C1932"/>
    <mergeCell ref="D1931:D1932"/>
    <mergeCell ref="E1931:E1932"/>
    <mergeCell ref="F1931:F1932"/>
    <mergeCell ref="G1931:G1932"/>
    <mergeCell ref="H1931:H1932"/>
    <mergeCell ref="A1926:A1930"/>
    <mergeCell ref="B1926:B1927"/>
    <mergeCell ref="C1926:C1927"/>
    <mergeCell ref="D1926:D1927"/>
    <mergeCell ref="E1926:E1927"/>
    <mergeCell ref="F1926:F1927"/>
    <mergeCell ref="F1918:F1919"/>
    <mergeCell ref="G1918:G1919"/>
    <mergeCell ref="H1918:H1919"/>
    <mergeCell ref="B1920:B1921"/>
    <mergeCell ref="C1920:C1921"/>
    <mergeCell ref="D1920:D1921"/>
    <mergeCell ref="E1920:E1921"/>
    <mergeCell ref="F1920:F1921"/>
    <mergeCell ref="G1920:G1921"/>
    <mergeCell ref="H1920:H1921"/>
    <mergeCell ref="A1907:A1915"/>
    <mergeCell ref="B1907:B1908"/>
    <mergeCell ref="C1907:C1908"/>
    <mergeCell ref="D1907:D1908"/>
    <mergeCell ref="E1907:E1908"/>
    <mergeCell ref="A1916:A1925"/>
    <mergeCell ref="B1918:B1919"/>
    <mergeCell ref="C1918:C1919"/>
    <mergeCell ref="D1918:D1919"/>
    <mergeCell ref="E1918:E1919"/>
    <mergeCell ref="E1895:E1896"/>
    <mergeCell ref="A1899:A1906"/>
    <mergeCell ref="B1899:B1900"/>
    <mergeCell ref="C1899:C1900"/>
    <mergeCell ref="D1899:D1900"/>
    <mergeCell ref="E1899:E1900"/>
    <mergeCell ref="G1890:G1891"/>
    <mergeCell ref="H1890:H1891"/>
    <mergeCell ref="A1893:A1898"/>
    <mergeCell ref="B1893:B1894"/>
    <mergeCell ref="C1893:C1894"/>
    <mergeCell ref="D1893:D1894"/>
    <mergeCell ref="E1893:E1894"/>
    <mergeCell ref="B1895:B1896"/>
    <mergeCell ref="C1895:C1896"/>
    <mergeCell ref="D1895:D1896"/>
    <mergeCell ref="A1890:A1892"/>
    <mergeCell ref="B1890:B1891"/>
    <mergeCell ref="C1890:C1891"/>
    <mergeCell ref="D1890:D1891"/>
    <mergeCell ref="E1890:E1891"/>
    <mergeCell ref="F1890:F1891"/>
    <mergeCell ref="G1881:G1882"/>
    <mergeCell ref="H1881:H1882"/>
    <mergeCell ref="A1885:A1889"/>
    <mergeCell ref="B1885:B1886"/>
    <mergeCell ref="C1885:C1886"/>
    <mergeCell ref="D1885:D1886"/>
    <mergeCell ref="E1885:E1886"/>
    <mergeCell ref="A1881:A1884"/>
    <mergeCell ref="B1881:B1882"/>
    <mergeCell ref="C1881:C1882"/>
    <mergeCell ref="D1881:D1882"/>
    <mergeCell ref="E1881:E1882"/>
    <mergeCell ref="F1881:F1882"/>
    <mergeCell ref="G1868:G1869"/>
    <mergeCell ref="H1868:H1869"/>
    <mergeCell ref="A1874:A1880"/>
    <mergeCell ref="B1874:B1875"/>
    <mergeCell ref="C1874:C1875"/>
    <mergeCell ref="D1874:D1875"/>
    <mergeCell ref="E1874:E1875"/>
    <mergeCell ref="F1874:F1875"/>
    <mergeCell ref="G1874:G1875"/>
    <mergeCell ref="H1874:H1875"/>
    <mergeCell ref="A1868:A1873"/>
    <mergeCell ref="B1868:B1869"/>
    <mergeCell ref="C1868:C1869"/>
    <mergeCell ref="D1868:D1869"/>
    <mergeCell ref="E1868:E1869"/>
    <mergeCell ref="F1868:F1869"/>
    <mergeCell ref="A1863:A1867"/>
    <mergeCell ref="B1863:B1864"/>
    <mergeCell ref="C1863:C1864"/>
    <mergeCell ref="D1863:D1864"/>
    <mergeCell ref="E1863:E1864"/>
    <mergeCell ref="B1865:B1866"/>
    <mergeCell ref="C1865:C1866"/>
    <mergeCell ref="D1865:D1866"/>
    <mergeCell ref="E1865:E1866"/>
    <mergeCell ref="B1854:B1855"/>
    <mergeCell ref="C1854:C1855"/>
    <mergeCell ref="D1854:D1855"/>
    <mergeCell ref="E1854:E1855"/>
    <mergeCell ref="A1859:A1862"/>
    <mergeCell ref="B1859:B1860"/>
    <mergeCell ref="C1859:C1860"/>
    <mergeCell ref="D1859:D1860"/>
    <mergeCell ref="E1859:E1860"/>
    <mergeCell ref="H1845:H1846"/>
    <mergeCell ref="A1849:A1858"/>
    <mergeCell ref="B1849:B1850"/>
    <mergeCell ref="C1849:C1850"/>
    <mergeCell ref="D1849:D1850"/>
    <mergeCell ref="E1849:E1850"/>
    <mergeCell ref="B1851:B1852"/>
    <mergeCell ref="C1851:C1852"/>
    <mergeCell ref="D1851:D1852"/>
    <mergeCell ref="E1851:E1852"/>
    <mergeCell ref="B1840:B1841"/>
    <mergeCell ref="C1840:C1841"/>
    <mergeCell ref="D1840:D1841"/>
    <mergeCell ref="E1840:E1841"/>
    <mergeCell ref="A1845:A1848"/>
    <mergeCell ref="B1845:B1846"/>
    <mergeCell ref="C1845:C1846"/>
    <mergeCell ref="D1845:D1846"/>
    <mergeCell ref="E1845:E1846"/>
    <mergeCell ref="G1830:G1831"/>
    <mergeCell ref="H1830:H1831"/>
    <mergeCell ref="A1835:A1844"/>
    <mergeCell ref="B1835:B1836"/>
    <mergeCell ref="C1835:C1836"/>
    <mergeCell ref="D1835:D1836"/>
    <mergeCell ref="E1835:E1836"/>
    <mergeCell ref="F1835:F1836"/>
    <mergeCell ref="G1835:G1836"/>
    <mergeCell ref="H1835:H1836"/>
    <mergeCell ref="A1830:A1834"/>
    <mergeCell ref="B1830:B1831"/>
    <mergeCell ref="C1830:C1831"/>
    <mergeCell ref="D1830:D1831"/>
    <mergeCell ref="E1830:E1831"/>
    <mergeCell ref="F1830:F1831"/>
    <mergeCell ref="G1821:G1822"/>
    <mergeCell ref="H1821:H1822"/>
    <mergeCell ref="B1823:B1824"/>
    <mergeCell ref="C1823:C1824"/>
    <mergeCell ref="D1823:D1824"/>
    <mergeCell ref="E1823:E1824"/>
    <mergeCell ref="A1821:A1829"/>
    <mergeCell ref="B1821:B1822"/>
    <mergeCell ref="C1821:C1822"/>
    <mergeCell ref="D1821:D1822"/>
    <mergeCell ref="E1821:E1822"/>
    <mergeCell ref="F1821:F1822"/>
    <mergeCell ref="F1812:F1813"/>
    <mergeCell ref="G1812:G1813"/>
    <mergeCell ref="H1812:H1813"/>
    <mergeCell ref="A1817:A1820"/>
    <mergeCell ref="B1817:B1818"/>
    <mergeCell ref="C1817:C1818"/>
    <mergeCell ref="D1817:D1818"/>
    <mergeCell ref="E1817:E1818"/>
    <mergeCell ref="C1808:C1809"/>
    <mergeCell ref="D1808:D1809"/>
    <mergeCell ref="E1808:E1809"/>
    <mergeCell ref="A1812:A1816"/>
    <mergeCell ref="B1812:B1813"/>
    <mergeCell ref="C1812:C1813"/>
    <mergeCell ref="D1812:D1813"/>
    <mergeCell ref="E1812:E1813"/>
    <mergeCell ref="B1804:B1805"/>
    <mergeCell ref="C1804:C1805"/>
    <mergeCell ref="D1804:D1805"/>
    <mergeCell ref="E1804:E1805"/>
    <mergeCell ref="A1806:A1811"/>
    <mergeCell ref="B1806:B1807"/>
    <mergeCell ref="C1806:C1807"/>
    <mergeCell ref="D1806:D1807"/>
    <mergeCell ref="E1806:E1807"/>
    <mergeCell ref="B1808:B1809"/>
    <mergeCell ref="G1799:G1800"/>
    <mergeCell ref="H1799:H1800"/>
    <mergeCell ref="A1802:A1805"/>
    <mergeCell ref="B1802:B1803"/>
    <mergeCell ref="C1802:C1803"/>
    <mergeCell ref="D1802:D1803"/>
    <mergeCell ref="E1802:E1803"/>
    <mergeCell ref="F1802:F1803"/>
    <mergeCell ref="G1802:G1803"/>
    <mergeCell ref="H1802:H1803"/>
    <mergeCell ref="A1799:A1801"/>
    <mergeCell ref="B1799:B1800"/>
    <mergeCell ref="C1799:C1800"/>
    <mergeCell ref="D1799:D1800"/>
    <mergeCell ref="E1799:E1800"/>
    <mergeCell ref="F1799:F1800"/>
    <mergeCell ref="F1762:F1763"/>
    <mergeCell ref="G1762:G1763"/>
    <mergeCell ref="H1762:H1763"/>
    <mergeCell ref="B1764:B1765"/>
    <mergeCell ref="C1764:C1765"/>
    <mergeCell ref="D1764:D1765"/>
    <mergeCell ref="E1764:E1765"/>
    <mergeCell ref="F1764:F1765"/>
    <mergeCell ref="G1764:G1765"/>
    <mergeCell ref="H1764:H1765"/>
    <mergeCell ref="B1762:B1763"/>
    <mergeCell ref="C1762:C1763"/>
    <mergeCell ref="D1762:D1763"/>
    <mergeCell ref="E1762:E1763"/>
    <mergeCell ref="F1737:F1738"/>
    <mergeCell ref="B1760:B1761"/>
    <mergeCell ref="C1760:C1761"/>
    <mergeCell ref="D1760:D1761"/>
    <mergeCell ref="E1760:E1761"/>
    <mergeCell ref="B1735:B1736"/>
    <mergeCell ref="C1735:C1736"/>
    <mergeCell ref="D1735:D1736"/>
    <mergeCell ref="E1735:E1736"/>
    <mergeCell ref="B1737:B1738"/>
    <mergeCell ref="C1737:C1738"/>
    <mergeCell ref="D1737:D1738"/>
    <mergeCell ref="E1737:E1738"/>
    <mergeCell ref="Q1749:Q1750"/>
    <mergeCell ref="B1751:B1752"/>
    <mergeCell ref="C1751:C1752"/>
    <mergeCell ref="D1751:D1752"/>
    <mergeCell ref="E1751:E1752"/>
    <mergeCell ref="H1751:H1752"/>
    <mergeCell ref="H1747:H1748"/>
    <mergeCell ref="B1749:B1750"/>
    <mergeCell ref="C1749:C1750"/>
    <mergeCell ref="D1749:D1750"/>
    <mergeCell ref="E1749:E1750"/>
    <mergeCell ref="F1749:F1750"/>
    <mergeCell ref="G1749:G1750"/>
    <mergeCell ref="H1749:H1750"/>
    <mergeCell ref="B1747:B1748"/>
    <mergeCell ref="C1747:C1748"/>
    <mergeCell ref="D1747:D1748"/>
    <mergeCell ref="E1747:E1748"/>
    <mergeCell ref="C1745:C1746"/>
    <mergeCell ref="D1745:D1746"/>
    <mergeCell ref="E1745:E1746"/>
    <mergeCell ref="B1729:B1730"/>
    <mergeCell ref="C1729:C1730"/>
    <mergeCell ref="D1729:D1730"/>
    <mergeCell ref="E1729:E1730"/>
    <mergeCell ref="B1731:B1732"/>
    <mergeCell ref="C1731:C1732"/>
    <mergeCell ref="D1731:D1732"/>
    <mergeCell ref="E1731:E1732"/>
    <mergeCell ref="B1741:B1742"/>
    <mergeCell ref="C1741:C1742"/>
    <mergeCell ref="D1741:D1742"/>
    <mergeCell ref="E1741:E1742"/>
    <mergeCell ref="B1743:B1744"/>
    <mergeCell ref="C1743:C1744"/>
    <mergeCell ref="D1743:D1744"/>
    <mergeCell ref="E1743:E1744"/>
    <mergeCell ref="F1725:F1726"/>
    <mergeCell ref="G1725:G1726"/>
    <mergeCell ref="H1725:H1726"/>
    <mergeCell ref="B1727:B1728"/>
    <mergeCell ref="C1727:C1728"/>
    <mergeCell ref="D1727:D1728"/>
    <mergeCell ref="E1727:E1728"/>
    <mergeCell ref="A1722:M1722"/>
    <mergeCell ref="A1723:A1795"/>
    <mergeCell ref="B1723:B1724"/>
    <mergeCell ref="C1723:C1724"/>
    <mergeCell ref="D1723:D1724"/>
    <mergeCell ref="E1723:E1724"/>
    <mergeCell ref="B1725:B1726"/>
    <mergeCell ref="C1725:C1726"/>
    <mergeCell ref="D1725:D1726"/>
    <mergeCell ref="E1725:E1726"/>
    <mergeCell ref="G1737:G1738"/>
    <mergeCell ref="H1737:H1738"/>
    <mergeCell ref="B1739:B1740"/>
    <mergeCell ref="C1739:C1740"/>
    <mergeCell ref="D1739:D1740"/>
    <mergeCell ref="E1739:E1740"/>
    <mergeCell ref="H1739:H1740"/>
    <mergeCell ref="F1731:F1732"/>
    <mergeCell ref="G1731:G1732"/>
    <mergeCell ref="H1731:H1732"/>
    <mergeCell ref="B1733:B1734"/>
    <mergeCell ref="C1733:C1734"/>
    <mergeCell ref="D1733:D1734"/>
    <mergeCell ref="E1733:E1734"/>
    <mergeCell ref="B1745:B1746"/>
    <mergeCell ref="H1717:H1718"/>
    <mergeCell ref="B1720:B1721"/>
    <mergeCell ref="C1720:C1721"/>
    <mergeCell ref="D1720:D1721"/>
    <mergeCell ref="E1720:E1721"/>
    <mergeCell ref="H1720:H1721"/>
    <mergeCell ref="J1712:J1713"/>
    <mergeCell ref="K1712:K1713"/>
    <mergeCell ref="L1712:L1713"/>
    <mergeCell ref="B1714:C1714"/>
    <mergeCell ref="A1715:M1715"/>
    <mergeCell ref="A1716:A1721"/>
    <mergeCell ref="B1717:B1718"/>
    <mergeCell ref="C1717:C1718"/>
    <mergeCell ref="D1717:D1718"/>
    <mergeCell ref="E1717:E1718"/>
    <mergeCell ref="A1709:M1709"/>
    <mergeCell ref="A1710:A1713"/>
    <mergeCell ref="B1710:C1713"/>
    <mergeCell ref="D1710:D1713"/>
    <mergeCell ref="E1710:E1713"/>
    <mergeCell ref="F1710:F1713"/>
    <mergeCell ref="G1710:G1713"/>
    <mergeCell ref="H1710:H1713"/>
    <mergeCell ref="J1710:L1711"/>
    <mergeCell ref="M1710:M1713"/>
    <mergeCell ref="H1699:H1700"/>
    <mergeCell ref="B1701:B1706"/>
    <mergeCell ref="C1701:C1706"/>
    <mergeCell ref="D1701:D1706"/>
    <mergeCell ref="E1701:E1706"/>
    <mergeCell ref="H1701:H1706"/>
    <mergeCell ref="A1692:A1707"/>
    <mergeCell ref="B1696:B1697"/>
    <mergeCell ref="C1696:C1697"/>
    <mergeCell ref="D1696:D1697"/>
    <mergeCell ref="E1696:E1697"/>
    <mergeCell ref="H1696:H1697"/>
    <mergeCell ref="B1698:B1700"/>
    <mergeCell ref="C1698:C1700"/>
    <mergeCell ref="D1698:D1700"/>
    <mergeCell ref="E1698:E1700"/>
    <mergeCell ref="A1686:A1690"/>
    <mergeCell ref="B1686:B1690"/>
    <mergeCell ref="C1686:C1690"/>
    <mergeCell ref="D1686:D1690"/>
    <mergeCell ref="E1686:E1690"/>
    <mergeCell ref="H1688:H1690"/>
    <mergeCell ref="G1689:G1690"/>
    <mergeCell ref="A1681:A1685"/>
    <mergeCell ref="B1681:B1685"/>
    <mergeCell ref="C1681:C1685"/>
    <mergeCell ref="D1681:D1685"/>
    <mergeCell ref="E1681:E1685"/>
    <mergeCell ref="H1683:H1685"/>
    <mergeCell ref="G1684:G1685"/>
    <mergeCell ref="A1676:A1680"/>
    <mergeCell ref="B1676:B1680"/>
    <mergeCell ref="C1676:C1680"/>
    <mergeCell ref="D1676:D1680"/>
    <mergeCell ref="E1676:E1680"/>
    <mergeCell ref="H1678:H1680"/>
    <mergeCell ref="G1679:G1680"/>
    <mergeCell ref="A1671:A1675"/>
    <mergeCell ref="B1671:B1675"/>
    <mergeCell ref="C1671:C1675"/>
    <mergeCell ref="D1671:D1675"/>
    <mergeCell ref="E1671:E1675"/>
    <mergeCell ref="H1673:H1675"/>
    <mergeCell ref="G1674:G1675"/>
    <mergeCell ref="A1665:A1670"/>
    <mergeCell ref="B1665:B1669"/>
    <mergeCell ref="C1665:C1669"/>
    <mergeCell ref="D1665:D1669"/>
    <mergeCell ref="E1665:E1669"/>
    <mergeCell ref="H1665:H1669"/>
    <mergeCell ref="G1668:G1669"/>
    <mergeCell ref="H1659:H1661"/>
    <mergeCell ref="B1662:B1664"/>
    <mergeCell ref="C1662:C1664"/>
    <mergeCell ref="D1662:D1664"/>
    <mergeCell ref="E1662:E1664"/>
    <mergeCell ref="H1662:H1664"/>
    <mergeCell ref="E1652:E1656"/>
    <mergeCell ref="H1652:H1656"/>
    <mergeCell ref="Q1652:Q1656"/>
    <mergeCell ref="G1654:G1656"/>
    <mergeCell ref="P1654:P1656"/>
    <mergeCell ref="B1657:B1661"/>
    <mergeCell ref="C1657:C1661"/>
    <mergeCell ref="D1657:D1661"/>
    <mergeCell ref="E1657:E1661"/>
    <mergeCell ref="G1659:G1661"/>
    <mergeCell ref="A1647:A1664"/>
    <mergeCell ref="B1647:B1651"/>
    <mergeCell ref="C1647:C1651"/>
    <mergeCell ref="D1647:D1651"/>
    <mergeCell ref="E1647:E1651"/>
    <mergeCell ref="H1647:H1651"/>
    <mergeCell ref="G1650:G1651"/>
    <mergeCell ref="B1652:B1656"/>
    <mergeCell ref="C1652:C1656"/>
    <mergeCell ref="D1652:D1656"/>
    <mergeCell ref="Q1640:Q1643"/>
    <mergeCell ref="G1642:G1643"/>
    <mergeCell ref="P1642:P1643"/>
    <mergeCell ref="B1644:B1646"/>
    <mergeCell ref="C1644:C1646"/>
    <mergeCell ref="D1644:D1646"/>
    <mergeCell ref="E1644:E1646"/>
    <mergeCell ref="H1644:H1646"/>
    <mergeCell ref="G1645:G1646"/>
    <mergeCell ref="H1638:H1639"/>
    <mergeCell ref="A1640:A1646"/>
    <mergeCell ref="B1640:B1643"/>
    <mergeCell ref="C1640:C1643"/>
    <mergeCell ref="D1640:D1643"/>
    <mergeCell ref="E1640:E1643"/>
    <mergeCell ref="H1640:H1643"/>
    <mergeCell ref="A1635:A1639"/>
    <mergeCell ref="B1635:B1636"/>
    <mergeCell ref="C1635:C1636"/>
    <mergeCell ref="D1635:D1636"/>
    <mergeCell ref="E1635:E1636"/>
    <mergeCell ref="H1635:H1636"/>
    <mergeCell ref="B1637:B1639"/>
    <mergeCell ref="C1637:C1639"/>
    <mergeCell ref="D1637:D1639"/>
    <mergeCell ref="E1637:E1639"/>
    <mergeCell ref="H1627:H1629"/>
    <mergeCell ref="B1630:B1632"/>
    <mergeCell ref="C1630:C1632"/>
    <mergeCell ref="D1630:D1632"/>
    <mergeCell ref="E1630:E1632"/>
    <mergeCell ref="B1633:B1634"/>
    <mergeCell ref="C1633:C1634"/>
    <mergeCell ref="D1633:D1634"/>
    <mergeCell ref="E1633:E1634"/>
    <mergeCell ref="H1633:H1634"/>
    <mergeCell ref="A1622:A1634"/>
    <mergeCell ref="B1622:B1625"/>
    <mergeCell ref="C1622:C1625"/>
    <mergeCell ref="D1622:D1625"/>
    <mergeCell ref="E1622:E1625"/>
    <mergeCell ref="H1623:H1625"/>
    <mergeCell ref="B1626:B1629"/>
    <mergeCell ref="C1626:C1629"/>
    <mergeCell ref="D1626:D1629"/>
    <mergeCell ref="E1626:E1629"/>
    <mergeCell ref="E1586:E1590"/>
    <mergeCell ref="B1591:B1595"/>
    <mergeCell ref="C1591:C1595"/>
    <mergeCell ref="D1591:D1595"/>
    <mergeCell ref="E1591:E1595"/>
    <mergeCell ref="H1615:H1616"/>
    <mergeCell ref="B1617:B1621"/>
    <mergeCell ref="C1617:C1621"/>
    <mergeCell ref="D1617:D1621"/>
    <mergeCell ref="E1617:E1621"/>
    <mergeCell ref="H1618:H1621"/>
    <mergeCell ref="B1611:B1614"/>
    <mergeCell ref="C1611:C1614"/>
    <mergeCell ref="D1611:D1614"/>
    <mergeCell ref="E1611:E1614"/>
    <mergeCell ref="B1615:B1616"/>
    <mergeCell ref="C1615:C1616"/>
    <mergeCell ref="D1615:D1616"/>
    <mergeCell ref="E1615:E1616"/>
    <mergeCell ref="B1603:B1605"/>
    <mergeCell ref="C1603:C1605"/>
    <mergeCell ref="D1603:D1605"/>
    <mergeCell ref="E1603:E1605"/>
    <mergeCell ref="H1603:H1605"/>
    <mergeCell ref="B1584:B1585"/>
    <mergeCell ref="C1584:C1585"/>
    <mergeCell ref="D1584:D1585"/>
    <mergeCell ref="E1584:E1585"/>
    <mergeCell ref="G1584:G1585"/>
    <mergeCell ref="H1584:H1585"/>
    <mergeCell ref="B1577:B1578"/>
    <mergeCell ref="C1577:C1578"/>
    <mergeCell ref="D1577:D1578"/>
    <mergeCell ref="E1577:E1578"/>
    <mergeCell ref="B1579:B1583"/>
    <mergeCell ref="C1579:C1583"/>
    <mergeCell ref="D1579:D1583"/>
    <mergeCell ref="E1579:E1583"/>
    <mergeCell ref="A1606:A1621"/>
    <mergeCell ref="B1606:B1610"/>
    <mergeCell ref="C1606:C1610"/>
    <mergeCell ref="D1606:D1610"/>
    <mergeCell ref="E1606:E1610"/>
    <mergeCell ref="B1596:B1600"/>
    <mergeCell ref="C1596:C1600"/>
    <mergeCell ref="D1596:D1600"/>
    <mergeCell ref="E1596:E1600"/>
    <mergeCell ref="H1596:H1600"/>
    <mergeCell ref="B1601:B1602"/>
    <mergeCell ref="C1601:C1602"/>
    <mergeCell ref="D1601:D1602"/>
    <mergeCell ref="E1601:E1602"/>
    <mergeCell ref="H1601:H1602"/>
    <mergeCell ref="B1586:B1590"/>
    <mergeCell ref="C1586:C1590"/>
    <mergeCell ref="D1586:D1590"/>
    <mergeCell ref="C1570:C1572"/>
    <mergeCell ref="D1570:D1572"/>
    <mergeCell ref="E1570:E1572"/>
    <mergeCell ref="Q1570:Q1571"/>
    <mergeCell ref="B1573:B1574"/>
    <mergeCell ref="C1573:C1574"/>
    <mergeCell ref="D1573:D1574"/>
    <mergeCell ref="E1573:E1574"/>
    <mergeCell ref="B1559:B1563"/>
    <mergeCell ref="C1559:C1563"/>
    <mergeCell ref="D1559:D1563"/>
    <mergeCell ref="E1559:E1563"/>
    <mergeCell ref="B1565:B1569"/>
    <mergeCell ref="C1565:C1569"/>
    <mergeCell ref="D1565:D1569"/>
    <mergeCell ref="E1565:E1569"/>
    <mergeCell ref="G1579:G1580"/>
    <mergeCell ref="H1579:H1583"/>
    <mergeCell ref="G1581:G1583"/>
    <mergeCell ref="H1549:H1553"/>
    <mergeCell ref="B1554:B1558"/>
    <mergeCell ref="C1554:C1558"/>
    <mergeCell ref="D1554:D1558"/>
    <mergeCell ref="E1554:E1558"/>
    <mergeCell ref="H1554:H1558"/>
    <mergeCell ref="A1544:A1605"/>
    <mergeCell ref="B1544:B1548"/>
    <mergeCell ref="C1544:C1548"/>
    <mergeCell ref="D1544:D1548"/>
    <mergeCell ref="E1544:E1548"/>
    <mergeCell ref="H1545:H1548"/>
    <mergeCell ref="B1549:B1553"/>
    <mergeCell ref="C1549:C1553"/>
    <mergeCell ref="D1549:D1553"/>
    <mergeCell ref="E1549:E1553"/>
    <mergeCell ref="B1534:B1535"/>
    <mergeCell ref="C1534:C1535"/>
    <mergeCell ref="D1534:D1535"/>
    <mergeCell ref="E1534:E1535"/>
    <mergeCell ref="H1534:H1535"/>
    <mergeCell ref="B1536:B1538"/>
    <mergeCell ref="C1536:C1538"/>
    <mergeCell ref="D1536:D1538"/>
    <mergeCell ref="E1536:E1538"/>
    <mergeCell ref="B1575:B1576"/>
    <mergeCell ref="C1575:C1576"/>
    <mergeCell ref="D1575:D1576"/>
    <mergeCell ref="E1575:E1576"/>
    <mergeCell ref="G1575:G1576"/>
    <mergeCell ref="H1575:H1576"/>
    <mergeCell ref="B1570:B1572"/>
    <mergeCell ref="B1528:B1533"/>
    <mergeCell ref="C1528:C1533"/>
    <mergeCell ref="D1528:D1533"/>
    <mergeCell ref="E1528:E1533"/>
    <mergeCell ref="H1528:H1533"/>
    <mergeCell ref="G1529:G1530"/>
    <mergeCell ref="G1531:G1533"/>
    <mergeCell ref="B1520:B1523"/>
    <mergeCell ref="C1520:C1523"/>
    <mergeCell ref="D1520:D1523"/>
    <mergeCell ref="E1520:E1523"/>
    <mergeCell ref="H1520:H1523"/>
    <mergeCell ref="B1524:B1527"/>
    <mergeCell ref="C1524:C1527"/>
    <mergeCell ref="D1524:D1527"/>
    <mergeCell ref="E1524:E1527"/>
    <mergeCell ref="H1524:H1527"/>
    <mergeCell ref="E1484:E1485"/>
    <mergeCell ref="G1484:G1485"/>
    <mergeCell ref="H1484:H1485"/>
    <mergeCell ref="B1490:B1491"/>
    <mergeCell ref="C1490:C1491"/>
    <mergeCell ref="B1512:B1515"/>
    <mergeCell ref="C1512:C1515"/>
    <mergeCell ref="D1512:D1515"/>
    <mergeCell ref="E1512:E1515"/>
    <mergeCell ref="H1512:H1515"/>
    <mergeCell ref="B1516:B1519"/>
    <mergeCell ref="C1516:C1519"/>
    <mergeCell ref="D1516:D1519"/>
    <mergeCell ref="E1516:E1519"/>
    <mergeCell ref="H1516:H1519"/>
    <mergeCell ref="H1506:H1507"/>
    <mergeCell ref="B1508:B1511"/>
    <mergeCell ref="C1508:C1511"/>
    <mergeCell ref="D1508:D1511"/>
    <mergeCell ref="E1508:E1511"/>
    <mergeCell ref="H1508:H1511"/>
    <mergeCell ref="B1502:B1505"/>
    <mergeCell ref="C1502:C1505"/>
    <mergeCell ref="D1502:D1505"/>
    <mergeCell ref="E1502:E1505"/>
    <mergeCell ref="H1502:H1505"/>
    <mergeCell ref="B1506:B1507"/>
    <mergeCell ref="C1506:C1507"/>
    <mergeCell ref="D1506:D1507"/>
    <mergeCell ref="E1506:E1507"/>
    <mergeCell ref="G1506:G1507"/>
    <mergeCell ref="E1470:E1473"/>
    <mergeCell ref="B1474:B1478"/>
    <mergeCell ref="C1474:C1478"/>
    <mergeCell ref="D1474:D1478"/>
    <mergeCell ref="E1474:E1478"/>
    <mergeCell ref="H1460:H1464"/>
    <mergeCell ref="B1465:B1469"/>
    <mergeCell ref="C1465:C1469"/>
    <mergeCell ref="D1465:D1469"/>
    <mergeCell ref="E1465:E1469"/>
    <mergeCell ref="H1465:H1469"/>
    <mergeCell ref="B1494:B1497"/>
    <mergeCell ref="C1494:C1497"/>
    <mergeCell ref="D1494:D1497"/>
    <mergeCell ref="E1494:E1497"/>
    <mergeCell ref="H1494:H1497"/>
    <mergeCell ref="B1498:B1501"/>
    <mergeCell ref="C1498:C1501"/>
    <mergeCell ref="D1498:D1501"/>
    <mergeCell ref="E1498:E1501"/>
    <mergeCell ref="H1498:H1501"/>
    <mergeCell ref="D1490:D1491"/>
    <mergeCell ref="E1490:E1491"/>
    <mergeCell ref="B1492:B1493"/>
    <mergeCell ref="C1492:C1493"/>
    <mergeCell ref="D1492:D1493"/>
    <mergeCell ref="E1492:E1493"/>
    <mergeCell ref="A1483:M1483"/>
    <mergeCell ref="A1484:A1543"/>
    <mergeCell ref="B1484:B1485"/>
    <mergeCell ref="C1484:C1485"/>
    <mergeCell ref="D1484:D1485"/>
    <mergeCell ref="B1458:B1459"/>
    <mergeCell ref="C1458:C1459"/>
    <mergeCell ref="D1458:D1459"/>
    <mergeCell ref="E1458:E1459"/>
    <mergeCell ref="H1458:H1459"/>
    <mergeCell ref="A1460:A1482"/>
    <mergeCell ref="B1460:B1464"/>
    <mergeCell ref="C1460:C1464"/>
    <mergeCell ref="D1460:D1464"/>
    <mergeCell ref="E1460:E1464"/>
    <mergeCell ref="Q1451:Q1452"/>
    <mergeCell ref="B1454:B1457"/>
    <mergeCell ref="C1454:C1457"/>
    <mergeCell ref="D1454:D1457"/>
    <mergeCell ref="E1454:E1457"/>
    <mergeCell ref="F1454:F1457"/>
    <mergeCell ref="G1454:G1457"/>
    <mergeCell ref="H1454:H1457"/>
    <mergeCell ref="P1454:P1457"/>
    <mergeCell ref="Q1454:Q1457"/>
    <mergeCell ref="A1434:A1459"/>
    <mergeCell ref="G1474:G1476"/>
    <mergeCell ref="H1474:H1478"/>
    <mergeCell ref="B1479:B1482"/>
    <mergeCell ref="C1479:C1482"/>
    <mergeCell ref="D1479:D1482"/>
    <mergeCell ref="E1479:E1482"/>
    <mergeCell ref="G1479:G1480"/>
    <mergeCell ref="H1479:H1482"/>
    <mergeCell ref="B1470:B1473"/>
    <mergeCell ref="C1470:C1473"/>
    <mergeCell ref="D1470:D1473"/>
    <mergeCell ref="C1447:C1450"/>
    <mergeCell ref="D1447:D1450"/>
    <mergeCell ref="E1447:E1450"/>
    <mergeCell ref="H1447:H1450"/>
    <mergeCell ref="B1451:B1453"/>
    <mergeCell ref="C1451:C1453"/>
    <mergeCell ref="D1451:D1453"/>
    <mergeCell ref="E1451:E1453"/>
    <mergeCell ref="H1451:H1453"/>
    <mergeCell ref="H1436:H1437"/>
    <mergeCell ref="B1442:B1446"/>
    <mergeCell ref="C1442:C1446"/>
    <mergeCell ref="D1442:D1446"/>
    <mergeCell ref="E1442:E1446"/>
    <mergeCell ref="H1442:H1446"/>
    <mergeCell ref="B1432:B1433"/>
    <mergeCell ref="C1432:C1433"/>
    <mergeCell ref="D1432:D1433"/>
    <mergeCell ref="E1432:E1433"/>
    <mergeCell ref="B1436:B1437"/>
    <mergeCell ref="C1436:C1437"/>
    <mergeCell ref="D1436:D1437"/>
    <mergeCell ref="E1436:E1437"/>
    <mergeCell ref="B1447:B1450"/>
    <mergeCell ref="B1430:B1431"/>
    <mergeCell ref="C1430:C1431"/>
    <mergeCell ref="D1430:D1431"/>
    <mergeCell ref="E1430:E1431"/>
    <mergeCell ref="G1430:G1431"/>
    <mergeCell ref="H1430:H1431"/>
    <mergeCell ref="B1428:B1429"/>
    <mergeCell ref="C1428:C1429"/>
    <mergeCell ref="D1428:D1429"/>
    <mergeCell ref="E1428:E1429"/>
    <mergeCell ref="G1428:G1429"/>
    <mergeCell ref="H1428:H1429"/>
    <mergeCell ref="B1426:B1427"/>
    <mergeCell ref="C1426:C1427"/>
    <mergeCell ref="D1426:D1427"/>
    <mergeCell ref="E1426:E1427"/>
    <mergeCell ref="G1426:G1427"/>
    <mergeCell ref="H1426:H1427"/>
    <mergeCell ref="B1423:B1425"/>
    <mergeCell ref="C1423:C1425"/>
    <mergeCell ref="D1423:D1425"/>
    <mergeCell ref="E1423:E1425"/>
    <mergeCell ref="G1423:G1425"/>
    <mergeCell ref="H1423:H1425"/>
    <mergeCell ref="B1421:B1422"/>
    <mergeCell ref="C1421:C1422"/>
    <mergeCell ref="D1421:D1422"/>
    <mergeCell ref="E1421:E1422"/>
    <mergeCell ref="G1421:G1422"/>
    <mergeCell ref="H1421:H1422"/>
    <mergeCell ref="B1419:B1420"/>
    <mergeCell ref="C1419:C1420"/>
    <mergeCell ref="D1419:D1420"/>
    <mergeCell ref="E1419:E1420"/>
    <mergeCell ref="G1419:G1420"/>
    <mergeCell ref="H1419:H1420"/>
    <mergeCell ref="B1417:B1418"/>
    <mergeCell ref="C1417:C1418"/>
    <mergeCell ref="D1417:D1418"/>
    <mergeCell ref="E1417:E1418"/>
    <mergeCell ref="G1417:G1418"/>
    <mergeCell ref="H1417:H1418"/>
    <mergeCell ref="B1415:B1416"/>
    <mergeCell ref="C1415:C1416"/>
    <mergeCell ref="D1415:D1416"/>
    <mergeCell ref="E1415:E1416"/>
    <mergeCell ref="G1415:G1416"/>
    <mergeCell ref="H1415:H1416"/>
    <mergeCell ref="B1413:B1414"/>
    <mergeCell ref="C1413:C1414"/>
    <mergeCell ref="D1413:D1414"/>
    <mergeCell ref="E1413:E1414"/>
    <mergeCell ref="G1413:G1414"/>
    <mergeCell ref="H1413:H1414"/>
    <mergeCell ref="B1410:B1411"/>
    <mergeCell ref="C1410:C1411"/>
    <mergeCell ref="D1410:D1411"/>
    <mergeCell ref="E1410:E1411"/>
    <mergeCell ref="G1410:G1411"/>
    <mergeCell ref="H1410:H1411"/>
    <mergeCell ref="B1407:B1408"/>
    <mergeCell ref="C1407:C1408"/>
    <mergeCell ref="D1407:D1408"/>
    <mergeCell ref="E1407:E1408"/>
    <mergeCell ref="G1407:G1408"/>
    <mergeCell ref="H1407:H1408"/>
    <mergeCell ref="B1403:B1406"/>
    <mergeCell ref="C1403:C1406"/>
    <mergeCell ref="D1403:D1406"/>
    <mergeCell ref="E1403:E1406"/>
    <mergeCell ref="G1403:G1404"/>
    <mergeCell ref="H1403:H1406"/>
    <mergeCell ref="G1398:G1399"/>
    <mergeCell ref="H1398:H1399"/>
    <mergeCell ref="S1398:S1399"/>
    <mergeCell ref="B1400:B1402"/>
    <mergeCell ref="C1400:C1402"/>
    <mergeCell ref="D1400:D1402"/>
    <mergeCell ref="E1400:E1402"/>
    <mergeCell ref="G1400:G1402"/>
    <mergeCell ref="H1400:H1402"/>
    <mergeCell ref="B1396:B1397"/>
    <mergeCell ref="C1396:C1397"/>
    <mergeCell ref="D1396:D1397"/>
    <mergeCell ref="E1396:E1397"/>
    <mergeCell ref="H1396:H1397"/>
    <mergeCell ref="B1398:B1399"/>
    <mergeCell ref="C1398:C1399"/>
    <mergeCell ref="D1398:D1399"/>
    <mergeCell ref="E1398:E1399"/>
    <mergeCell ref="F1398:F1399"/>
    <mergeCell ref="B1394:B1395"/>
    <mergeCell ref="C1394:C1395"/>
    <mergeCell ref="D1394:D1395"/>
    <mergeCell ref="E1394:E1395"/>
    <mergeCell ref="H1394:H1395"/>
    <mergeCell ref="B1390:B1391"/>
    <mergeCell ref="C1390:C1391"/>
    <mergeCell ref="D1390:D1391"/>
    <mergeCell ref="E1390:E1391"/>
    <mergeCell ref="G1390:G1391"/>
    <mergeCell ref="H1390:H1391"/>
    <mergeCell ref="B1388:B1389"/>
    <mergeCell ref="C1388:C1389"/>
    <mergeCell ref="D1388:D1389"/>
    <mergeCell ref="E1388:E1389"/>
    <mergeCell ref="G1388:G1389"/>
    <mergeCell ref="H1388:H1389"/>
    <mergeCell ref="D1383:D1384"/>
    <mergeCell ref="E1383:E1384"/>
    <mergeCell ref="G1383:G1384"/>
    <mergeCell ref="H1383:H1384"/>
    <mergeCell ref="H1377:H1379"/>
    <mergeCell ref="B1381:B1382"/>
    <mergeCell ref="C1381:C1382"/>
    <mergeCell ref="D1381:D1382"/>
    <mergeCell ref="E1381:E1382"/>
    <mergeCell ref="G1381:G1382"/>
    <mergeCell ref="H1381:H1382"/>
    <mergeCell ref="D1377:D1379"/>
    <mergeCell ref="E1377:E1379"/>
    <mergeCell ref="G1377:G1379"/>
    <mergeCell ref="B1392:B1393"/>
    <mergeCell ref="C1392:C1393"/>
    <mergeCell ref="D1392:D1393"/>
    <mergeCell ref="E1392:E1393"/>
    <mergeCell ref="H1392:H1393"/>
    <mergeCell ref="Q1367:Q1369"/>
    <mergeCell ref="B1370:B1371"/>
    <mergeCell ref="C1370:C1371"/>
    <mergeCell ref="D1370:D1371"/>
    <mergeCell ref="E1370:E1371"/>
    <mergeCell ref="H1370:H1371"/>
    <mergeCell ref="G1362:G1364"/>
    <mergeCell ref="H1362:H1365"/>
    <mergeCell ref="Q1362:Q1363"/>
    <mergeCell ref="B1367:B1369"/>
    <mergeCell ref="C1367:C1369"/>
    <mergeCell ref="D1367:D1369"/>
    <mergeCell ref="E1367:E1369"/>
    <mergeCell ref="F1367:F1369"/>
    <mergeCell ref="G1367:G1369"/>
    <mergeCell ref="H1367:H1369"/>
    <mergeCell ref="B1360:B1361"/>
    <mergeCell ref="C1360:C1361"/>
    <mergeCell ref="D1360:D1361"/>
    <mergeCell ref="E1360:E1361"/>
    <mergeCell ref="B1362:B1365"/>
    <mergeCell ref="C1362:C1365"/>
    <mergeCell ref="D1362:D1365"/>
    <mergeCell ref="E1362:E1365"/>
    <mergeCell ref="E1354:E1356"/>
    <mergeCell ref="H1354:H1356"/>
    <mergeCell ref="B1357:B1358"/>
    <mergeCell ref="C1357:C1358"/>
    <mergeCell ref="D1357:D1358"/>
    <mergeCell ref="E1357:E1358"/>
    <mergeCell ref="H1357:H1358"/>
    <mergeCell ref="A1351:M1351"/>
    <mergeCell ref="A1352:A1433"/>
    <mergeCell ref="B1352:B1353"/>
    <mergeCell ref="C1352:C1353"/>
    <mergeCell ref="D1352:D1353"/>
    <mergeCell ref="E1352:E1353"/>
    <mergeCell ref="H1352:H1353"/>
    <mergeCell ref="B1354:B1356"/>
    <mergeCell ref="C1354:C1356"/>
    <mergeCell ref="D1354:D1356"/>
    <mergeCell ref="B1372:B1374"/>
    <mergeCell ref="C1372:C1374"/>
    <mergeCell ref="D1372:D1374"/>
    <mergeCell ref="E1372:E1374"/>
    <mergeCell ref="H1372:H1374"/>
    <mergeCell ref="B1377:B1379"/>
    <mergeCell ref="C1377:C1379"/>
    <mergeCell ref="B1386:B1387"/>
    <mergeCell ref="C1386:C1387"/>
    <mergeCell ref="D1386:D1387"/>
    <mergeCell ref="E1386:E1387"/>
    <mergeCell ref="G1386:G1387"/>
    <mergeCell ref="H1386:H1387"/>
    <mergeCell ref="B1383:B1384"/>
    <mergeCell ref="C1383:C1384"/>
    <mergeCell ref="B1349:B1350"/>
    <mergeCell ref="C1349:C1350"/>
    <mergeCell ref="D1349:D1350"/>
    <mergeCell ref="E1349:E1350"/>
    <mergeCell ref="G1349:G1350"/>
    <mergeCell ref="H1349:H1350"/>
    <mergeCell ref="G1340:G1342"/>
    <mergeCell ref="H1340:H1342"/>
    <mergeCell ref="B1343:B1345"/>
    <mergeCell ref="C1343:C1345"/>
    <mergeCell ref="D1343:D1345"/>
    <mergeCell ref="E1343:E1345"/>
    <mergeCell ref="G1343:G1345"/>
    <mergeCell ref="H1343:H1345"/>
    <mergeCell ref="A1337:A1350"/>
    <mergeCell ref="B1337:B1339"/>
    <mergeCell ref="C1337:C1339"/>
    <mergeCell ref="D1337:D1339"/>
    <mergeCell ref="E1337:E1339"/>
    <mergeCell ref="H1337:H1339"/>
    <mergeCell ref="B1340:B1342"/>
    <mergeCell ref="C1340:C1342"/>
    <mergeCell ref="D1340:D1342"/>
    <mergeCell ref="E1340:E1342"/>
    <mergeCell ref="G1330:G1331"/>
    <mergeCell ref="H1330:H1331"/>
    <mergeCell ref="Q1330:Q1331"/>
    <mergeCell ref="A1334:A1335"/>
    <mergeCell ref="B1334:B1335"/>
    <mergeCell ref="C1334:C1335"/>
    <mergeCell ref="D1334:D1335"/>
    <mergeCell ref="E1334:E1335"/>
    <mergeCell ref="G1334:G1335"/>
    <mergeCell ref="H1334:H1335"/>
    <mergeCell ref="A1330:A1333"/>
    <mergeCell ref="B1330:B1331"/>
    <mergeCell ref="C1330:C1331"/>
    <mergeCell ref="D1330:D1331"/>
    <mergeCell ref="E1330:E1331"/>
    <mergeCell ref="F1330:F1331"/>
    <mergeCell ref="T1323:T1325"/>
    <mergeCell ref="F1324:F1325"/>
    <mergeCell ref="B1326:B1327"/>
    <mergeCell ref="C1326:C1327"/>
    <mergeCell ref="D1326:D1327"/>
    <mergeCell ref="E1326:E1327"/>
    <mergeCell ref="G1326:G1327"/>
    <mergeCell ref="H1326:H1327"/>
    <mergeCell ref="S1319:S1321"/>
    <mergeCell ref="B1323:B1325"/>
    <mergeCell ref="C1323:C1325"/>
    <mergeCell ref="D1323:D1325"/>
    <mergeCell ref="E1323:E1325"/>
    <mergeCell ref="G1323:G1325"/>
    <mergeCell ref="H1323:H1325"/>
    <mergeCell ref="S1323:S1325"/>
    <mergeCell ref="H1316:H1318"/>
    <mergeCell ref="S1316:S1318"/>
    <mergeCell ref="T1316:T1318"/>
    <mergeCell ref="B1319:B1321"/>
    <mergeCell ref="C1319:C1321"/>
    <mergeCell ref="D1319:D1321"/>
    <mergeCell ref="E1319:E1321"/>
    <mergeCell ref="F1319:F1321"/>
    <mergeCell ref="G1319:G1321"/>
    <mergeCell ref="H1319:H1321"/>
    <mergeCell ref="B1316:B1318"/>
    <mergeCell ref="C1316:C1318"/>
    <mergeCell ref="D1316:D1318"/>
    <mergeCell ref="E1316:E1318"/>
    <mergeCell ref="F1316:F1318"/>
    <mergeCell ref="G1316:G1318"/>
    <mergeCell ref="S1310:S1312"/>
    <mergeCell ref="T1310:T1312"/>
    <mergeCell ref="F1311:F1312"/>
    <mergeCell ref="B1313:B1315"/>
    <mergeCell ref="C1313:C1315"/>
    <mergeCell ref="D1313:D1315"/>
    <mergeCell ref="E1313:E1315"/>
    <mergeCell ref="G1313:G1315"/>
    <mergeCell ref="H1313:H1315"/>
    <mergeCell ref="B1310:B1312"/>
    <mergeCell ref="C1310:C1312"/>
    <mergeCell ref="D1310:D1312"/>
    <mergeCell ref="E1310:E1312"/>
    <mergeCell ref="G1310:G1312"/>
    <mergeCell ref="H1310:H1312"/>
    <mergeCell ref="S1305:S1307"/>
    <mergeCell ref="T1305:T1307"/>
    <mergeCell ref="F1306:F1307"/>
    <mergeCell ref="B1308:B1309"/>
    <mergeCell ref="C1308:C1309"/>
    <mergeCell ref="D1308:D1309"/>
    <mergeCell ref="E1308:E1309"/>
    <mergeCell ref="H1308:H1309"/>
    <mergeCell ref="B1305:B1307"/>
    <mergeCell ref="C1305:C1307"/>
    <mergeCell ref="D1305:D1307"/>
    <mergeCell ref="E1305:E1307"/>
    <mergeCell ref="G1305:G1307"/>
    <mergeCell ref="H1305:H1307"/>
    <mergeCell ref="H1301:H1302"/>
    <mergeCell ref="B1303:B1304"/>
    <mergeCell ref="C1303:C1304"/>
    <mergeCell ref="D1303:D1304"/>
    <mergeCell ref="E1303:E1304"/>
    <mergeCell ref="G1303:G1304"/>
    <mergeCell ref="H1303:H1304"/>
    <mergeCell ref="B1301:B1302"/>
    <mergeCell ref="C1301:C1302"/>
    <mergeCell ref="D1301:D1302"/>
    <mergeCell ref="E1301:E1302"/>
    <mergeCell ref="F1301:F1302"/>
    <mergeCell ref="G1301:G1302"/>
    <mergeCell ref="B1298:B1300"/>
    <mergeCell ref="C1298:C1300"/>
    <mergeCell ref="D1298:D1300"/>
    <mergeCell ref="E1298:E1300"/>
    <mergeCell ref="G1298:G1300"/>
    <mergeCell ref="H1298:H1300"/>
    <mergeCell ref="F1299:F1300"/>
    <mergeCell ref="S1292:S1294"/>
    <mergeCell ref="F1293:F1294"/>
    <mergeCell ref="B1295:B1297"/>
    <mergeCell ref="C1295:C1297"/>
    <mergeCell ref="D1295:D1297"/>
    <mergeCell ref="E1295:E1297"/>
    <mergeCell ref="G1295:G1297"/>
    <mergeCell ref="H1295:H1297"/>
    <mergeCell ref="F1296:F1297"/>
    <mergeCell ref="B1292:B1294"/>
    <mergeCell ref="C1292:C1294"/>
    <mergeCell ref="D1292:D1294"/>
    <mergeCell ref="E1292:E1294"/>
    <mergeCell ref="G1292:G1294"/>
    <mergeCell ref="H1292:H1294"/>
    <mergeCell ref="B1285:B1286"/>
    <mergeCell ref="C1285:C1286"/>
    <mergeCell ref="D1285:D1286"/>
    <mergeCell ref="E1285:E1286"/>
    <mergeCell ref="G1285:G1286"/>
    <mergeCell ref="H1285:H1286"/>
    <mergeCell ref="B1282:B1284"/>
    <mergeCell ref="C1282:C1284"/>
    <mergeCell ref="D1282:D1284"/>
    <mergeCell ref="E1282:E1284"/>
    <mergeCell ref="G1282:G1284"/>
    <mergeCell ref="H1282:H1284"/>
    <mergeCell ref="B1279:B1281"/>
    <mergeCell ref="C1279:C1281"/>
    <mergeCell ref="D1279:D1281"/>
    <mergeCell ref="E1279:E1281"/>
    <mergeCell ref="G1279:G1281"/>
    <mergeCell ref="H1279:H1281"/>
    <mergeCell ref="G1273:G1275"/>
    <mergeCell ref="H1273:H1275"/>
    <mergeCell ref="B1276:B1278"/>
    <mergeCell ref="C1276:C1278"/>
    <mergeCell ref="D1276:D1278"/>
    <mergeCell ref="E1276:E1278"/>
    <mergeCell ref="G1276:G1278"/>
    <mergeCell ref="H1276:H1278"/>
    <mergeCell ref="B1270:B1272"/>
    <mergeCell ref="C1270:C1272"/>
    <mergeCell ref="D1270:D1272"/>
    <mergeCell ref="E1270:E1272"/>
    <mergeCell ref="B1273:B1275"/>
    <mergeCell ref="C1273:C1275"/>
    <mergeCell ref="D1273:D1275"/>
    <mergeCell ref="E1273:E1275"/>
    <mergeCell ref="H1263:H1265"/>
    <mergeCell ref="P1263:P1265"/>
    <mergeCell ref="Q1263:Q1265"/>
    <mergeCell ref="B1266:B1268"/>
    <mergeCell ref="C1266:C1268"/>
    <mergeCell ref="D1266:D1268"/>
    <mergeCell ref="E1266:E1268"/>
    <mergeCell ref="G1266:G1268"/>
    <mergeCell ref="H1266:H1268"/>
    <mergeCell ref="B1263:B1265"/>
    <mergeCell ref="C1263:C1265"/>
    <mergeCell ref="D1263:D1265"/>
    <mergeCell ref="E1263:E1265"/>
    <mergeCell ref="F1263:F1265"/>
    <mergeCell ref="G1263:G1265"/>
    <mergeCell ref="B1260:B1262"/>
    <mergeCell ref="C1260:C1262"/>
    <mergeCell ref="D1260:D1262"/>
    <mergeCell ref="E1260:E1262"/>
    <mergeCell ref="G1260:G1262"/>
    <mergeCell ref="H1260:H1262"/>
    <mergeCell ref="H1254:H1256"/>
    <mergeCell ref="B1257:B1259"/>
    <mergeCell ref="C1257:C1259"/>
    <mergeCell ref="D1257:D1259"/>
    <mergeCell ref="E1257:E1259"/>
    <mergeCell ref="G1257:G1259"/>
    <mergeCell ref="H1257:H1259"/>
    <mergeCell ref="P1251:P1253"/>
    <mergeCell ref="Q1251:Q1253"/>
    <mergeCell ref="R1251:R1253"/>
    <mergeCell ref="S1251:S1253"/>
    <mergeCell ref="F1252:F1253"/>
    <mergeCell ref="B1254:B1256"/>
    <mergeCell ref="C1254:C1256"/>
    <mergeCell ref="D1254:D1256"/>
    <mergeCell ref="E1254:E1256"/>
    <mergeCell ref="G1254:G1256"/>
    <mergeCell ref="B1251:B1253"/>
    <mergeCell ref="C1251:C1253"/>
    <mergeCell ref="D1251:D1253"/>
    <mergeCell ref="E1251:E1253"/>
    <mergeCell ref="G1251:G1253"/>
    <mergeCell ref="H1251:H1253"/>
    <mergeCell ref="H1245:H1247"/>
    <mergeCell ref="B1248:B1250"/>
    <mergeCell ref="C1248:C1250"/>
    <mergeCell ref="D1248:D1250"/>
    <mergeCell ref="E1248:E1250"/>
    <mergeCell ref="G1248:G1250"/>
    <mergeCell ref="H1248:H1250"/>
    <mergeCell ref="P1242:P1244"/>
    <mergeCell ref="Q1242:Q1244"/>
    <mergeCell ref="R1242:R1244"/>
    <mergeCell ref="S1242:S1244"/>
    <mergeCell ref="F1243:F1244"/>
    <mergeCell ref="B1245:B1247"/>
    <mergeCell ref="C1245:C1247"/>
    <mergeCell ref="D1245:D1247"/>
    <mergeCell ref="E1245:E1247"/>
    <mergeCell ref="G1245:G1247"/>
    <mergeCell ref="B1242:B1244"/>
    <mergeCell ref="C1242:C1244"/>
    <mergeCell ref="D1242:D1244"/>
    <mergeCell ref="E1242:E1244"/>
    <mergeCell ref="G1242:G1244"/>
    <mergeCell ref="H1242:H1244"/>
    <mergeCell ref="B1239:B1241"/>
    <mergeCell ref="C1239:C1241"/>
    <mergeCell ref="D1239:D1241"/>
    <mergeCell ref="E1239:E1241"/>
    <mergeCell ref="G1239:G1241"/>
    <mergeCell ref="H1239:H1241"/>
    <mergeCell ref="H1233:H1235"/>
    <mergeCell ref="Q1233:Q1235"/>
    <mergeCell ref="B1236:B1238"/>
    <mergeCell ref="C1236:C1238"/>
    <mergeCell ref="D1236:D1238"/>
    <mergeCell ref="E1236:E1238"/>
    <mergeCell ref="F1236:F1238"/>
    <mergeCell ref="G1236:G1238"/>
    <mergeCell ref="H1236:H1238"/>
    <mergeCell ref="Q1236:Q1238"/>
    <mergeCell ref="B1233:B1235"/>
    <mergeCell ref="C1233:C1235"/>
    <mergeCell ref="D1233:D1235"/>
    <mergeCell ref="E1233:E1235"/>
    <mergeCell ref="F1233:F1235"/>
    <mergeCell ref="G1233:G1235"/>
    <mergeCell ref="H1226:H1227"/>
    <mergeCell ref="Q1226:Q1227"/>
    <mergeCell ref="B1230:B1232"/>
    <mergeCell ref="C1230:C1232"/>
    <mergeCell ref="D1230:D1232"/>
    <mergeCell ref="E1230:E1232"/>
    <mergeCell ref="G1230:G1232"/>
    <mergeCell ref="H1230:H1232"/>
    <mergeCell ref="B1226:B1227"/>
    <mergeCell ref="C1226:C1227"/>
    <mergeCell ref="D1226:D1227"/>
    <mergeCell ref="E1226:E1227"/>
    <mergeCell ref="F1226:F1227"/>
    <mergeCell ref="G1226:G1227"/>
    <mergeCell ref="B1223:B1225"/>
    <mergeCell ref="C1223:C1225"/>
    <mergeCell ref="D1223:D1225"/>
    <mergeCell ref="E1223:E1225"/>
    <mergeCell ref="G1223:G1225"/>
    <mergeCell ref="H1223:H1225"/>
    <mergeCell ref="B1220:B1222"/>
    <mergeCell ref="C1220:C1222"/>
    <mergeCell ref="D1220:D1222"/>
    <mergeCell ref="E1220:E1222"/>
    <mergeCell ref="G1220:G1222"/>
    <mergeCell ref="H1220:H1222"/>
    <mergeCell ref="R1214:R1216"/>
    <mergeCell ref="S1214:S1216"/>
    <mergeCell ref="F1215:F1216"/>
    <mergeCell ref="B1217:B1219"/>
    <mergeCell ref="C1217:C1219"/>
    <mergeCell ref="D1217:D1219"/>
    <mergeCell ref="E1217:E1219"/>
    <mergeCell ref="G1217:G1219"/>
    <mergeCell ref="H1217:H1219"/>
    <mergeCell ref="P1211:P1213"/>
    <mergeCell ref="Q1211:Q1213"/>
    <mergeCell ref="B1214:B1216"/>
    <mergeCell ref="C1214:C1216"/>
    <mergeCell ref="D1214:D1216"/>
    <mergeCell ref="E1214:E1216"/>
    <mergeCell ref="G1214:G1216"/>
    <mergeCell ref="H1214:H1216"/>
    <mergeCell ref="Q1214:Q1216"/>
    <mergeCell ref="H1208:H1210"/>
    <mergeCell ref="P1208:P1210"/>
    <mergeCell ref="Q1208:Q1210"/>
    <mergeCell ref="B1211:B1213"/>
    <mergeCell ref="C1211:C1213"/>
    <mergeCell ref="D1211:D1213"/>
    <mergeCell ref="E1211:E1213"/>
    <mergeCell ref="F1211:F1213"/>
    <mergeCell ref="G1211:G1213"/>
    <mergeCell ref="H1211:H1213"/>
    <mergeCell ref="B1208:B1210"/>
    <mergeCell ref="C1208:C1210"/>
    <mergeCell ref="D1208:D1210"/>
    <mergeCell ref="E1208:E1210"/>
    <mergeCell ref="F1208:F1210"/>
    <mergeCell ref="G1208:G1210"/>
    <mergeCell ref="B1205:B1207"/>
    <mergeCell ref="C1205:C1207"/>
    <mergeCell ref="D1205:D1207"/>
    <mergeCell ref="E1205:E1207"/>
    <mergeCell ref="G1205:G1207"/>
    <mergeCell ref="H1205:H1207"/>
    <mergeCell ref="B1202:B1204"/>
    <mergeCell ref="C1202:C1204"/>
    <mergeCell ref="D1202:D1204"/>
    <mergeCell ref="E1202:E1204"/>
    <mergeCell ref="G1202:G1204"/>
    <mergeCell ref="H1202:H1204"/>
    <mergeCell ref="B1199:B1201"/>
    <mergeCell ref="C1199:C1201"/>
    <mergeCell ref="D1199:D1201"/>
    <mergeCell ref="E1199:E1201"/>
    <mergeCell ref="G1199:G1201"/>
    <mergeCell ref="H1199:H1201"/>
    <mergeCell ref="P1196:P1198"/>
    <mergeCell ref="Q1196:Q1198"/>
    <mergeCell ref="R1196:R1198"/>
    <mergeCell ref="S1196:S1198"/>
    <mergeCell ref="T1196:T1198"/>
    <mergeCell ref="F1197:F1198"/>
    <mergeCell ref="B1196:B1198"/>
    <mergeCell ref="C1196:C1198"/>
    <mergeCell ref="D1196:D1198"/>
    <mergeCell ref="E1196:E1198"/>
    <mergeCell ref="G1196:G1198"/>
    <mergeCell ref="H1196:H1198"/>
    <mergeCell ref="B1193:B1195"/>
    <mergeCell ref="C1193:C1195"/>
    <mergeCell ref="D1193:D1195"/>
    <mergeCell ref="E1193:E1195"/>
    <mergeCell ref="G1193:G1195"/>
    <mergeCell ref="H1193:H1195"/>
    <mergeCell ref="Q1187:Q1189"/>
    <mergeCell ref="B1190:B1192"/>
    <mergeCell ref="C1190:C1192"/>
    <mergeCell ref="D1190:D1192"/>
    <mergeCell ref="E1190:E1192"/>
    <mergeCell ref="G1190:G1192"/>
    <mergeCell ref="H1190:H1192"/>
    <mergeCell ref="S1182:S1184"/>
    <mergeCell ref="F1183:F1184"/>
    <mergeCell ref="B1187:B1189"/>
    <mergeCell ref="C1187:C1189"/>
    <mergeCell ref="D1187:D1189"/>
    <mergeCell ref="E1187:E1189"/>
    <mergeCell ref="F1187:F1189"/>
    <mergeCell ref="G1187:G1189"/>
    <mergeCell ref="H1187:H1189"/>
    <mergeCell ref="P1187:P1189"/>
    <mergeCell ref="H1179:H1181"/>
    <mergeCell ref="P1179:P1181"/>
    <mergeCell ref="Q1179:Q1181"/>
    <mergeCell ref="B1182:B1184"/>
    <mergeCell ref="C1182:C1184"/>
    <mergeCell ref="D1182:D1184"/>
    <mergeCell ref="E1182:E1184"/>
    <mergeCell ref="G1182:G1184"/>
    <mergeCell ref="H1182:H1184"/>
    <mergeCell ref="B1179:B1181"/>
    <mergeCell ref="C1179:C1181"/>
    <mergeCell ref="D1179:D1181"/>
    <mergeCell ref="E1179:E1181"/>
    <mergeCell ref="F1179:F1181"/>
    <mergeCell ref="G1179:G1181"/>
    <mergeCell ref="B1176:B1178"/>
    <mergeCell ref="C1176:C1178"/>
    <mergeCell ref="D1176:D1178"/>
    <mergeCell ref="E1176:E1178"/>
    <mergeCell ref="G1176:G1178"/>
    <mergeCell ref="H1176:H1178"/>
    <mergeCell ref="B1173:B1175"/>
    <mergeCell ref="C1173:C1175"/>
    <mergeCell ref="D1173:D1175"/>
    <mergeCell ref="E1173:E1175"/>
    <mergeCell ref="G1173:G1175"/>
    <mergeCell ref="H1173:H1175"/>
    <mergeCell ref="H1167:H1169"/>
    <mergeCell ref="P1167:P1169"/>
    <mergeCell ref="Q1167:Q1169"/>
    <mergeCell ref="B1170:B1172"/>
    <mergeCell ref="C1170:C1172"/>
    <mergeCell ref="D1170:D1172"/>
    <mergeCell ref="E1170:E1172"/>
    <mergeCell ref="G1170:G1172"/>
    <mergeCell ref="H1170:H1172"/>
    <mergeCell ref="B1167:B1169"/>
    <mergeCell ref="C1167:C1169"/>
    <mergeCell ref="D1167:D1169"/>
    <mergeCell ref="E1167:E1169"/>
    <mergeCell ref="F1167:F1169"/>
    <mergeCell ref="G1167:G1169"/>
    <mergeCell ref="B1164:B1166"/>
    <mergeCell ref="C1164:C1166"/>
    <mergeCell ref="D1164:D1166"/>
    <mergeCell ref="E1164:E1166"/>
    <mergeCell ref="G1164:G1166"/>
    <mergeCell ref="H1164:H1166"/>
    <mergeCell ref="B1161:B1163"/>
    <mergeCell ref="C1161:C1163"/>
    <mergeCell ref="D1161:D1163"/>
    <mergeCell ref="E1161:E1163"/>
    <mergeCell ref="G1161:G1163"/>
    <mergeCell ref="H1161:H1163"/>
    <mergeCell ref="B1158:B1160"/>
    <mergeCell ref="C1158:C1160"/>
    <mergeCell ref="D1158:D1160"/>
    <mergeCell ref="E1158:E1160"/>
    <mergeCell ref="G1158:G1160"/>
    <mergeCell ref="H1158:H1160"/>
    <mergeCell ref="B1155:B1157"/>
    <mergeCell ref="C1155:C1157"/>
    <mergeCell ref="D1155:D1157"/>
    <mergeCell ref="E1155:E1157"/>
    <mergeCell ref="G1155:G1157"/>
    <mergeCell ref="H1155:H1157"/>
    <mergeCell ref="B1152:B1154"/>
    <mergeCell ref="C1152:C1154"/>
    <mergeCell ref="D1152:D1154"/>
    <mergeCell ref="E1152:E1154"/>
    <mergeCell ref="G1152:G1154"/>
    <mergeCell ref="H1152:H1154"/>
    <mergeCell ref="H1146:H1148"/>
    <mergeCell ref="P1146:P1148"/>
    <mergeCell ref="Q1146:Q1148"/>
    <mergeCell ref="B1149:B1151"/>
    <mergeCell ref="C1149:C1151"/>
    <mergeCell ref="D1149:D1151"/>
    <mergeCell ref="E1149:E1151"/>
    <mergeCell ref="G1149:G1151"/>
    <mergeCell ref="H1149:H1151"/>
    <mergeCell ref="B1146:B1148"/>
    <mergeCell ref="C1146:C1148"/>
    <mergeCell ref="D1146:D1148"/>
    <mergeCell ref="E1146:E1148"/>
    <mergeCell ref="F1146:F1148"/>
    <mergeCell ref="G1146:G1148"/>
    <mergeCell ref="B1143:B1145"/>
    <mergeCell ref="C1143:C1145"/>
    <mergeCell ref="D1143:D1145"/>
    <mergeCell ref="E1143:E1145"/>
    <mergeCell ref="G1143:G1145"/>
    <mergeCell ref="H1143:H1145"/>
    <mergeCell ref="B1140:B1142"/>
    <mergeCell ref="C1140:C1142"/>
    <mergeCell ref="D1140:D1142"/>
    <mergeCell ref="E1140:E1142"/>
    <mergeCell ref="G1140:G1142"/>
    <mergeCell ref="H1140:H1142"/>
    <mergeCell ref="H1134:H1136"/>
    <mergeCell ref="P1134:P1136"/>
    <mergeCell ref="Q1134:Q1136"/>
    <mergeCell ref="B1137:B1139"/>
    <mergeCell ref="C1137:C1139"/>
    <mergeCell ref="D1137:D1139"/>
    <mergeCell ref="E1137:E1139"/>
    <mergeCell ref="G1137:G1139"/>
    <mergeCell ref="H1137:H1139"/>
    <mergeCell ref="B1134:B1136"/>
    <mergeCell ref="C1134:C1136"/>
    <mergeCell ref="D1134:D1136"/>
    <mergeCell ref="E1134:E1136"/>
    <mergeCell ref="F1134:F1136"/>
    <mergeCell ref="G1134:G1136"/>
    <mergeCell ref="B1131:B1133"/>
    <mergeCell ref="C1131:C1133"/>
    <mergeCell ref="D1131:D1133"/>
    <mergeCell ref="E1131:E1133"/>
    <mergeCell ref="G1131:G1133"/>
    <mergeCell ref="H1131:H1133"/>
    <mergeCell ref="B1128:B1130"/>
    <mergeCell ref="C1128:C1130"/>
    <mergeCell ref="D1128:D1130"/>
    <mergeCell ref="E1128:E1130"/>
    <mergeCell ref="G1128:G1130"/>
    <mergeCell ref="H1128:H1130"/>
    <mergeCell ref="B1125:B1127"/>
    <mergeCell ref="C1125:C1127"/>
    <mergeCell ref="D1125:D1127"/>
    <mergeCell ref="E1125:E1127"/>
    <mergeCell ref="G1125:G1127"/>
    <mergeCell ref="H1125:H1127"/>
    <mergeCell ref="H1118:H1120"/>
    <mergeCell ref="B1121:B1123"/>
    <mergeCell ref="C1121:C1123"/>
    <mergeCell ref="D1121:D1123"/>
    <mergeCell ref="E1121:E1123"/>
    <mergeCell ref="G1121:G1123"/>
    <mergeCell ref="H1121:H1123"/>
    <mergeCell ref="F1115:F1117"/>
    <mergeCell ref="G1115:G1117"/>
    <mergeCell ref="H1115:H1117"/>
    <mergeCell ref="P1115:P1117"/>
    <mergeCell ref="Q1115:Q1117"/>
    <mergeCell ref="B1118:B1120"/>
    <mergeCell ref="C1118:C1120"/>
    <mergeCell ref="D1118:D1120"/>
    <mergeCell ref="E1118:E1120"/>
    <mergeCell ref="G1118:G1120"/>
    <mergeCell ref="B1112:B1114"/>
    <mergeCell ref="C1112:C1114"/>
    <mergeCell ref="D1112:D1114"/>
    <mergeCell ref="E1112:E1114"/>
    <mergeCell ref="B1115:B1117"/>
    <mergeCell ref="C1115:C1117"/>
    <mergeCell ref="D1115:D1117"/>
    <mergeCell ref="E1115:E1117"/>
    <mergeCell ref="H1106:H1108"/>
    <mergeCell ref="B1109:B1111"/>
    <mergeCell ref="C1109:C1111"/>
    <mergeCell ref="D1109:D1111"/>
    <mergeCell ref="E1109:E1111"/>
    <mergeCell ref="H1109:H1111"/>
    <mergeCell ref="B1103:B1105"/>
    <mergeCell ref="C1103:C1105"/>
    <mergeCell ref="D1103:D1105"/>
    <mergeCell ref="E1103:E1105"/>
    <mergeCell ref="H1103:H1105"/>
    <mergeCell ref="B1106:B1108"/>
    <mergeCell ref="C1106:C1108"/>
    <mergeCell ref="D1106:D1108"/>
    <mergeCell ref="E1106:E1108"/>
    <mergeCell ref="G1106:G1108"/>
    <mergeCell ref="B1097:B1099"/>
    <mergeCell ref="C1097:C1099"/>
    <mergeCell ref="D1097:D1099"/>
    <mergeCell ref="E1097:E1099"/>
    <mergeCell ref="H1097:H1099"/>
    <mergeCell ref="B1100:B1102"/>
    <mergeCell ref="C1100:C1102"/>
    <mergeCell ref="D1100:D1102"/>
    <mergeCell ref="E1100:E1102"/>
    <mergeCell ref="H1100:H1102"/>
    <mergeCell ref="G1092:G1093"/>
    <mergeCell ref="H1092:H1093"/>
    <mergeCell ref="Q1092:Q1093"/>
    <mergeCell ref="B1094:B1096"/>
    <mergeCell ref="C1094:C1096"/>
    <mergeCell ref="D1094:D1096"/>
    <mergeCell ref="E1094:E1096"/>
    <mergeCell ref="H1094:H1096"/>
    <mergeCell ref="B1089:B1091"/>
    <mergeCell ref="C1089:C1091"/>
    <mergeCell ref="D1089:D1091"/>
    <mergeCell ref="E1089:E1091"/>
    <mergeCell ref="H1089:H1091"/>
    <mergeCell ref="B1092:B1093"/>
    <mergeCell ref="C1092:C1093"/>
    <mergeCell ref="D1092:D1093"/>
    <mergeCell ref="E1092:E1093"/>
    <mergeCell ref="F1092:F1093"/>
    <mergeCell ref="B1083:B1085"/>
    <mergeCell ref="C1083:C1085"/>
    <mergeCell ref="D1083:D1085"/>
    <mergeCell ref="E1083:E1085"/>
    <mergeCell ref="H1083:H1085"/>
    <mergeCell ref="B1086:B1088"/>
    <mergeCell ref="C1086:C1088"/>
    <mergeCell ref="D1086:D1088"/>
    <mergeCell ref="E1086:E1088"/>
    <mergeCell ref="H1086:H1088"/>
    <mergeCell ref="B1077:B1079"/>
    <mergeCell ref="C1077:C1079"/>
    <mergeCell ref="D1077:D1079"/>
    <mergeCell ref="E1077:E1079"/>
    <mergeCell ref="H1077:H1079"/>
    <mergeCell ref="B1080:B1082"/>
    <mergeCell ref="C1080:C1082"/>
    <mergeCell ref="D1080:D1082"/>
    <mergeCell ref="E1080:E1082"/>
    <mergeCell ref="H1080:H1082"/>
    <mergeCell ref="B1071:B1073"/>
    <mergeCell ref="C1071:C1073"/>
    <mergeCell ref="D1071:D1073"/>
    <mergeCell ref="E1071:E1073"/>
    <mergeCell ref="H1071:H1073"/>
    <mergeCell ref="B1074:B1076"/>
    <mergeCell ref="C1074:C1076"/>
    <mergeCell ref="D1074:D1076"/>
    <mergeCell ref="E1074:E1076"/>
    <mergeCell ref="H1074:H1076"/>
    <mergeCell ref="B1065:B1067"/>
    <mergeCell ref="C1065:C1067"/>
    <mergeCell ref="D1065:D1067"/>
    <mergeCell ref="E1065:E1067"/>
    <mergeCell ref="H1065:H1067"/>
    <mergeCell ref="B1068:B1070"/>
    <mergeCell ref="C1068:C1070"/>
    <mergeCell ref="D1068:D1070"/>
    <mergeCell ref="E1068:E1070"/>
    <mergeCell ref="H1068:H1070"/>
    <mergeCell ref="H1059:H1061"/>
    <mergeCell ref="Q1059:Q1061"/>
    <mergeCell ref="B1062:B1064"/>
    <mergeCell ref="C1062:C1064"/>
    <mergeCell ref="D1062:D1064"/>
    <mergeCell ref="E1062:E1064"/>
    <mergeCell ref="H1062:H1064"/>
    <mergeCell ref="P1051:P1052"/>
    <mergeCell ref="Q1051:Q1052"/>
    <mergeCell ref="B1053:B1054"/>
    <mergeCell ref="C1053:C1054"/>
    <mergeCell ref="D1053:D1054"/>
    <mergeCell ref="E1053:E1054"/>
    <mergeCell ref="F1053:F1054"/>
    <mergeCell ref="G1053:G1054"/>
    <mergeCell ref="Q1057:Q1058"/>
    <mergeCell ref="R1057:R1058"/>
    <mergeCell ref="S1057:S1058"/>
    <mergeCell ref="T1057:T1058"/>
    <mergeCell ref="B1059:B1061"/>
    <mergeCell ref="C1059:C1061"/>
    <mergeCell ref="D1059:D1061"/>
    <mergeCell ref="E1059:E1061"/>
    <mergeCell ref="F1059:F1061"/>
    <mergeCell ref="G1059:G1061"/>
    <mergeCell ref="P1055:P1056"/>
    <mergeCell ref="Q1055:Q1056"/>
    <mergeCell ref="B1057:B1058"/>
    <mergeCell ref="C1057:C1058"/>
    <mergeCell ref="D1057:D1058"/>
    <mergeCell ref="E1057:E1058"/>
    <mergeCell ref="F1057:F1058"/>
    <mergeCell ref="G1057:G1058"/>
    <mergeCell ref="H1057:H1058"/>
    <mergeCell ref="P1057:P1058"/>
    <mergeCell ref="F1049:F1050"/>
    <mergeCell ref="G1049:G1050"/>
    <mergeCell ref="H1049:H1050"/>
    <mergeCell ref="P1049:P1050"/>
    <mergeCell ref="Q1049:Q1050"/>
    <mergeCell ref="B1051:B1052"/>
    <mergeCell ref="C1051:C1052"/>
    <mergeCell ref="D1051:D1052"/>
    <mergeCell ref="E1051:E1052"/>
    <mergeCell ref="F1051:F1052"/>
    <mergeCell ref="A1046:A1329"/>
    <mergeCell ref="B1046:B1048"/>
    <mergeCell ref="C1046:C1048"/>
    <mergeCell ref="D1046:D1048"/>
    <mergeCell ref="E1046:E1048"/>
    <mergeCell ref="H1046:H1048"/>
    <mergeCell ref="B1049:B1050"/>
    <mergeCell ref="C1049:C1050"/>
    <mergeCell ref="D1049:D1050"/>
    <mergeCell ref="E1049:E1050"/>
    <mergeCell ref="H1053:H1054"/>
    <mergeCell ref="P1053:P1054"/>
    <mergeCell ref="Q1053:Q1054"/>
    <mergeCell ref="B1055:B1056"/>
    <mergeCell ref="C1055:C1056"/>
    <mergeCell ref="D1055:D1056"/>
    <mergeCell ref="E1055:E1056"/>
    <mergeCell ref="F1055:F1056"/>
    <mergeCell ref="G1055:G1056"/>
    <mergeCell ref="H1055:H1056"/>
    <mergeCell ref="G1051:G1052"/>
    <mergeCell ref="H1051:H1052"/>
    <mergeCell ref="B1036:B1037"/>
    <mergeCell ref="C1036:C1037"/>
    <mergeCell ref="D1036:D1037"/>
    <mergeCell ref="E1036:E1037"/>
    <mergeCell ref="G1036:G1037"/>
    <mergeCell ref="H1036:H1037"/>
    <mergeCell ref="B1033:B1034"/>
    <mergeCell ref="C1033:C1034"/>
    <mergeCell ref="D1033:D1034"/>
    <mergeCell ref="E1033:E1034"/>
    <mergeCell ref="G1033:G1034"/>
    <mergeCell ref="H1033:H1034"/>
    <mergeCell ref="B1028:B1030"/>
    <mergeCell ref="C1028:C1030"/>
    <mergeCell ref="D1028:D1030"/>
    <mergeCell ref="E1028:E1030"/>
    <mergeCell ref="G1028:G1030"/>
    <mergeCell ref="H1028:H1030"/>
    <mergeCell ref="H1000:H1001"/>
    <mergeCell ref="P1000:P1001"/>
    <mergeCell ref="Q1000:Q1001"/>
    <mergeCell ref="B1002:B1004"/>
    <mergeCell ref="C1002:C1004"/>
    <mergeCell ref="D1002:D1004"/>
    <mergeCell ref="E1002:E1004"/>
    <mergeCell ref="H1002:H1004"/>
    <mergeCell ref="G1023:G1024"/>
    <mergeCell ref="H1023:H1024"/>
    <mergeCell ref="B1025:B1027"/>
    <mergeCell ref="C1025:C1027"/>
    <mergeCell ref="D1025:D1027"/>
    <mergeCell ref="E1025:E1027"/>
    <mergeCell ref="G1025:G1027"/>
    <mergeCell ref="H1025:H1027"/>
    <mergeCell ref="B1021:B1022"/>
    <mergeCell ref="C1021:C1022"/>
    <mergeCell ref="D1021:D1022"/>
    <mergeCell ref="E1021:E1022"/>
    <mergeCell ref="B1023:B1024"/>
    <mergeCell ref="C1023:C1024"/>
    <mergeCell ref="D1023:D1024"/>
    <mergeCell ref="E1023:E1024"/>
    <mergeCell ref="H1008:H1009"/>
    <mergeCell ref="G998:G999"/>
    <mergeCell ref="H998:H999"/>
    <mergeCell ref="S998:S999"/>
    <mergeCell ref="T998:T999"/>
    <mergeCell ref="B1000:B1001"/>
    <mergeCell ref="C1000:C1001"/>
    <mergeCell ref="D1000:D1001"/>
    <mergeCell ref="E1000:E1001"/>
    <mergeCell ref="F1000:F1001"/>
    <mergeCell ref="G1000:G1001"/>
    <mergeCell ref="G991:G992"/>
    <mergeCell ref="H991:H992"/>
    <mergeCell ref="Q991:Q992"/>
    <mergeCell ref="A994:A996"/>
    <mergeCell ref="A998:A1045"/>
    <mergeCell ref="B998:B999"/>
    <mergeCell ref="C998:C999"/>
    <mergeCell ref="D998:D999"/>
    <mergeCell ref="E998:E999"/>
    <mergeCell ref="F998:F999"/>
    <mergeCell ref="Q1008:Q1009"/>
    <mergeCell ref="B1013:B1014"/>
    <mergeCell ref="C1013:C1014"/>
    <mergeCell ref="D1013:D1014"/>
    <mergeCell ref="E1013:E1014"/>
    <mergeCell ref="H1013:H1014"/>
    <mergeCell ref="B1008:B1009"/>
    <mergeCell ref="C1008:C1009"/>
    <mergeCell ref="D1008:D1009"/>
    <mergeCell ref="E1008:E1009"/>
    <mergeCell ref="F1008:F1009"/>
    <mergeCell ref="G1008:G1009"/>
    <mergeCell ref="G986:G988"/>
    <mergeCell ref="H986:H988"/>
    <mergeCell ref="S986:S988"/>
    <mergeCell ref="T986:T988"/>
    <mergeCell ref="A989:A993"/>
    <mergeCell ref="B991:B992"/>
    <mergeCell ref="C991:C992"/>
    <mergeCell ref="D991:D992"/>
    <mergeCell ref="E991:E992"/>
    <mergeCell ref="F991:F992"/>
    <mergeCell ref="A986:A988"/>
    <mergeCell ref="B986:B988"/>
    <mergeCell ref="C986:C988"/>
    <mergeCell ref="D986:D988"/>
    <mergeCell ref="E986:E988"/>
    <mergeCell ref="F986:F988"/>
    <mergeCell ref="B983:B985"/>
    <mergeCell ref="C983:C985"/>
    <mergeCell ref="D983:D985"/>
    <mergeCell ref="E983:E985"/>
    <mergeCell ref="G983:G985"/>
    <mergeCell ref="H983:H985"/>
    <mergeCell ref="B980:B982"/>
    <mergeCell ref="C980:C982"/>
    <mergeCell ref="D980:D982"/>
    <mergeCell ref="E980:E982"/>
    <mergeCell ref="G980:G982"/>
    <mergeCell ref="H980:H982"/>
    <mergeCell ref="B977:B979"/>
    <mergeCell ref="C977:C979"/>
    <mergeCell ref="D977:D979"/>
    <mergeCell ref="E977:E979"/>
    <mergeCell ref="G977:G979"/>
    <mergeCell ref="H977:H979"/>
    <mergeCell ref="B974:B976"/>
    <mergeCell ref="C974:C976"/>
    <mergeCell ref="D974:D976"/>
    <mergeCell ref="E974:E976"/>
    <mergeCell ref="G974:G976"/>
    <mergeCell ref="H974:H976"/>
    <mergeCell ref="B971:B973"/>
    <mergeCell ref="C971:C973"/>
    <mergeCell ref="D971:D973"/>
    <mergeCell ref="E971:E973"/>
    <mergeCell ref="G971:G973"/>
    <mergeCell ref="H971:H973"/>
    <mergeCell ref="B968:B970"/>
    <mergeCell ref="C968:C970"/>
    <mergeCell ref="D968:D970"/>
    <mergeCell ref="E968:E970"/>
    <mergeCell ref="G968:G970"/>
    <mergeCell ref="H968:H970"/>
    <mergeCell ref="B965:B967"/>
    <mergeCell ref="C965:C967"/>
    <mergeCell ref="D965:D967"/>
    <mergeCell ref="E965:E967"/>
    <mergeCell ref="G965:G967"/>
    <mergeCell ref="H965:H967"/>
    <mergeCell ref="B962:B964"/>
    <mergeCell ref="C962:C964"/>
    <mergeCell ref="D962:D964"/>
    <mergeCell ref="E962:E964"/>
    <mergeCell ref="G962:G964"/>
    <mergeCell ref="H962:H964"/>
    <mergeCell ref="B959:B961"/>
    <mergeCell ref="C959:C961"/>
    <mergeCell ref="D959:D961"/>
    <mergeCell ref="E959:E961"/>
    <mergeCell ref="G959:G961"/>
    <mergeCell ref="H959:H961"/>
    <mergeCell ref="B956:B958"/>
    <mergeCell ref="C956:C958"/>
    <mergeCell ref="D956:D958"/>
    <mergeCell ref="E956:E958"/>
    <mergeCell ref="G956:G958"/>
    <mergeCell ref="H956:H958"/>
    <mergeCell ref="B953:B955"/>
    <mergeCell ref="C953:C955"/>
    <mergeCell ref="D953:D955"/>
    <mergeCell ref="E953:E955"/>
    <mergeCell ref="G953:G955"/>
    <mergeCell ref="H953:H955"/>
    <mergeCell ref="B950:B952"/>
    <mergeCell ref="C950:C952"/>
    <mergeCell ref="D950:D952"/>
    <mergeCell ref="E950:E952"/>
    <mergeCell ref="G950:G952"/>
    <mergeCell ref="H950:H952"/>
    <mergeCell ref="B947:B949"/>
    <mergeCell ref="C947:C949"/>
    <mergeCell ref="D947:D949"/>
    <mergeCell ref="E947:E949"/>
    <mergeCell ref="G947:G949"/>
    <mergeCell ref="H947:H949"/>
    <mergeCell ref="B944:B946"/>
    <mergeCell ref="C944:C946"/>
    <mergeCell ref="D944:D946"/>
    <mergeCell ref="E944:E946"/>
    <mergeCell ref="G944:G946"/>
    <mergeCell ref="H944:H946"/>
    <mergeCell ref="B941:B943"/>
    <mergeCell ref="C941:C943"/>
    <mergeCell ref="D941:D943"/>
    <mergeCell ref="E941:E943"/>
    <mergeCell ref="G941:G943"/>
    <mergeCell ref="H941:H943"/>
    <mergeCell ref="B938:B940"/>
    <mergeCell ref="C938:C940"/>
    <mergeCell ref="D938:D940"/>
    <mergeCell ref="E938:E940"/>
    <mergeCell ref="G938:G940"/>
    <mergeCell ref="H938:H940"/>
    <mergeCell ref="B935:B937"/>
    <mergeCell ref="C935:C937"/>
    <mergeCell ref="D935:D937"/>
    <mergeCell ref="E935:E937"/>
    <mergeCell ref="G935:G937"/>
    <mergeCell ref="H935:H937"/>
    <mergeCell ref="B932:B934"/>
    <mergeCell ref="C932:C934"/>
    <mergeCell ref="D932:D934"/>
    <mergeCell ref="E932:E934"/>
    <mergeCell ref="G932:G934"/>
    <mergeCell ref="H932:H934"/>
    <mergeCell ref="B929:B931"/>
    <mergeCell ref="C929:C931"/>
    <mergeCell ref="D929:D931"/>
    <mergeCell ref="E929:E931"/>
    <mergeCell ref="G929:G931"/>
    <mergeCell ref="H929:H931"/>
    <mergeCell ref="B926:B928"/>
    <mergeCell ref="C926:C928"/>
    <mergeCell ref="D926:D928"/>
    <mergeCell ref="E926:E928"/>
    <mergeCell ref="G926:G928"/>
    <mergeCell ref="H926:H928"/>
    <mergeCell ref="S920:S922"/>
    <mergeCell ref="T920:T922"/>
    <mergeCell ref="B923:B925"/>
    <mergeCell ref="C923:C925"/>
    <mergeCell ref="D923:D925"/>
    <mergeCell ref="E923:E925"/>
    <mergeCell ref="G923:G925"/>
    <mergeCell ref="H923:H925"/>
    <mergeCell ref="S923:S925"/>
    <mergeCell ref="T923:T925"/>
    <mergeCell ref="B920:B922"/>
    <mergeCell ref="C920:C922"/>
    <mergeCell ref="D920:D922"/>
    <mergeCell ref="E920:E922"/>
    <mergeCell ref="G920:G922"/>
    <mergeCell ref="H920:H922"/>
    <mergeCell ref="B917:B919"/>
    <mergeCell ref="C917:C919"/>
    <mergeCell ref="D917:D919"/>
    <mergeCell ref="E917:E919"/>
    <mergeCell ref="G917:G919"/>
    <mergeCell ref="H917:H919"/>
    <mergeCell ref="B914:B916"/>
    <mergeCell ref="C914:C916"/>
    <mergeCell ref="D914:D916"/>
    <mergeCell ref="E914:E916"/>
    <mergeCell ref="G914:G916"/>
    <mergeCell ref="H914:H916"/>
    <mergeCell ref="B907:B909"/>
    <mergeCell ref="C907:C909"/>
    <mergeCell ref="D907:D909"/>
    <mergeCell ref="E907:E909"/>
    <mergeCell ref="G907:G909"/>
    <mergeCell ref="H907:H909"/>
    <mergeCell ref="F908:F909"/>
    <mergeCell ref="B904:B906"/>
    <mergeCell ref="C904:C906"/>
    <mergeCell ref="D904:D906"/>
    <mergeCell ref="E904:E906"/>
    <mergeCell ref="G904:G906"/>
    <mergeCell ref="H904:H906"/>
    <mergeCell ref="F905:F906"/>
    <mergeCell ref="B898:B900"/>
    <mergeCell ref="C898:C900"/>
    <mergeCell ref="D898:D900"/>
    <mergeCell ref="E898:E900"/>
    <mergeCell ref="H898:H900"/>
    <mergeCell ref="B901:B903"/>
    <mergeCell ref="C901:C903"/>
    <mergeCell ref="D901:D903"/>
    <mergeCell ref="E901:E903"/>
    <mergeCell ref="H901:H903"/>
    <mergeCell ref="B892:B894"/>
    <mergeCell ref="C892:C894"/>
    <mergeCell ref="D892:D894"/>
    <mergeCell ref="E892:E894"/>
    <mergeCell ref="H892:H894"/>
    <mergeCell ref="B895:B897"/>
    <mergeCell ref="C895:C897"/>
    <mergeCell ref="D895:D897"/>
    <mergeCell ref="E895:E897"/>
    <mergeCell ref="H895:H897"/>
    <mergeCell ref="B886:B888"/>
    <mergeCell ref="C886:C888"/>
    <mergeCell ref="D886:D888"/>
    <mergeCell ref="E886:E888"/>
    <mergeCell ref="H886:H888"/>
    <mergeCell ref="B889:B891"/>
    <mergeCell ref="C889:C891"/>
    <mergeCell ref="D889:D891"/>
    <mergeCell ref="E889:E891"/>
    <mergeCell ref="H889:H891"/>
    <mergeCell ref="T878:T880"/>
    <mergeCell ref="F879:F880"/>
    <mergeCell ref="B881:B883"/>
    <mergeCell ref="C881:C883"/>
    <mergeCell ref="D881:D883"/>
    <mergeCell ref="E881:E883"/>
    <mergeCell ref="G881:G883"/>
    <mergeCell ref="H881:H883"/>
    <mergeCell ref="S881:S883"/>
    <mergeCell ref="T881:T883"/>
    <mergeCell ref="S875:S877"/>
    <mergeCell ref="T875:T877"/>
    <mergeCell ref="F876:F877"/>
    <mergeCell ref="B878:B880"/>
    <mergeCell ref="C878:C880"/>
    <mergeCell ref="D878:D880"/>
    <mergeCell ref="E878:E880"/>
    <mergeCell ref="G878:G880"/>
    <mergeCell ref="H878:H880"/>
    <mergeCell ref="S878:S880"/>
    <mergeCell ref="B875:B877"/>
    <mergeCell ref="C875:C877"/>
    <mergeCell ref="D875:D877"/>
    <mergeCell ref="E875:E877"/>
    <mergeCell ref="G875:G877"/>
    <mergeCell ref="H875:H877"/>
    <mergeCell ref="B872:B874"/>
    <mergeCell ref="C872:C874"/>
    <mergeCell ref="D872:D874"/>
    <mergeCell ref="E872:E874"/>
    <mergeCell ref="G872:G874"/>
    <mergeCell ref="H872:H874"/>
    <mergeCell ref="B869:B871"/>
    <mergeCell ref="C869:C871"/>
    <mergeCell ref="D869:D871"/>
    <mergeCell ref="E869:E871"/>
    <mergeCell ref="G869:G871"/>
    <mergeCell ref="H869:H871"/>
    <mergeCell ref="H865:H866"/>
    <mergeCell ref="P865:P866"/>
    <mergeCell ref="Q865:Q866"/>
    <mergeCell ref="B867:B868"/>
    <mergeCell ref="C867:C868"/>
    <mergeCell ref="D867:D868"/>
    <mergeCell ref="E867:E868"/>
    <mergeCell ref="G867:G868"/>
    <mergeCell ref="H867:H868"/>
    <mergeCell ref="B865:B866"/>
    <mergeCell ref="C865:C866"/>
    <mergeCell ref="D865:D866"/>
    <mergeCell ref="E865:E866"/>
    <mergeCell ref="F865:F866"/>
    <mergeCell ref="G865:G866"/>
    <mergeCell ref="Q861:Q862"/>
    <mergeCell ref="B863:B864"/>
    <mergeCell ref="C863:C864"/>
    <mergeCell ref="D863:D864"/>
    <mergeCell ref="E863:E864"/>
    <mergeCell ref="H863:H864"/>
    <mergeCell ref="G859:G860"/>
    <mergeCell ref="H859:H860"/>
    <mergeCell ref="Q859:Q860"/>
    <mergeCell ref="B861:B862"/>
    <mergeCell ref="C861:C862"/>
    <mergeCell ref="D861:D862"/>
    <mergeCell ref="E861:E862"/>
    <mergeCell ref="F861:F862"/>
    <mergeCell ref="G861:G862"/>
    <mergeCell ref="H861:H862"/>
    <mergeCell ref="B856:B858"/>
    <mergeCell ref="C856:C858"/>
    <mergeCell ref="D856:D858"/>
    <mergeCell ref="E856:E858"/>
    <mergeCell ref="H856:H858"/>
    <mergeCell ref="B859:B860"/>
    <mergeCell ref="C859:C860"/>
    <mergeCell ref="D859:D860"/>
    <mergeCell ref="E859:E860"/>
    <mergeCell ref="F859:F860"/>
    <mergeCell ref="P850:P852"/>
    <mergeCell ref="Q850:Q852"/>
    <mergeCell ref="B853:B855"/>
    <mergeCell ref="C853:C855"/>
    <mergeCell ref="D853:D855"/>
    <mergeCell ref="E853:E855"/>
    <mergeCell ref="H853:H855"/>
    <mergeCell ref="H847:H849"/>
    <mergeCell ref="P847:P849"/>
    <mergeCell ref="Q847:Q849"/>
    <mergeCell ref="B850:B852"/>
    <mergeCell ref="C850:C852"/>
    <mergeCell ref="D850:D852"/>
    <mergeCell ref="E850:E852"/>
    <mergeCell ref="F850:F852"/>
    <mergeCell ref="G850:G852"/>
    <mergeCell ref="H850:H852"/>
    <mergeCell ref="B847:B849"/>
    <mergeCell ref="C847:C849"/>
    <mergeCell ref="D847:D849"/>
    <mergeCell ref="E847:E849"/>
    <mergeCell ref="F847:F849"/>
    <mergeCell ref="G847:G849"/>
    <mergeCell ref="B845:B846"/>
    <mergeCell ref="C845:C846"/>
    <mergeCell ref="D845:D846"/>
    <mergeCell ref="E845:E846"/>
    <mergeCell ref="G845:G846"/>
    <mergeCell ref="H845:H846"/>
    <mergeCell ref="B843:B844"/>
    <mergeCell ref="C843:C844"/>
    <mergeCell ref="D843:D844"/>
    <mergeCell ref="E843:E844"/>
    <mergeCell ref="G843:G844"/>
    <mergeCell ref="H843:H844"/>
    <mergeCell ref="H837:H839"/>
    <mergeCell ref="Q837:Q839"/>
    <mergeCell ref="B840:B842"/>
    <mergeCell ref="C840:C842"/>
    <mergeCell ref="D840:D842"/>
    <mergeCell ref="E840:E842"/>
    <mergeCell ref="G840:G842"/>
    <mergeCell ref="H840:H842"/>
    <mergeCell ref="B837:B839"/>
    <mergeCell ref="C837:C839"/>
    <mergeCell ref="D837:D839"/>
    <mergeCell ref="E837:E839"/>
    <mergeCell ref="F837:F839"/>
    <mergeCell ref="G837:G839"/>
    <mergeCell ref="B834:B836"/>
    <mergeCell ref="C834:C836"/>
    <mergeCell ref="D834:D836"/>
    <mergeCell ref="E834:E836"/>
    <mergeCell ref="G834:G836"/>
    <mergeCell ref="H834:H836"/>
    <mergeCell ref="B831:B833"/>
    <mergeCell ref="C831:C833"/>
    <mergeCell ref="D831:D833"/>
    <mergeCell ref="E831:E833"/>
    <mergeCell ref="G831:G833"/>
    <mergeCell ref="H831:H833"/>
    <mergeCell ref="T825:T826"/>
    <mergeCell ref="B828:B830"/>
    <mergeCell ref="C828:C830"/>
    <mergeCell ref="D828:D830"/>
    <mergeCell ref="E828:E830"/>
    <mergeCell ref="G828:G830"/>
    <mergeCell ref="H828:H830"/>
    <mergeCell ref="B825:B827"/>
    <mergeCell ref="C825:C827"/>
    <mergeCell ref="D825:D827"/>
    <mergeCell ref="E825:E827"/>
    <mergeCell ref="G825:G827"/>
    <mergeCell ref="H825:H827"/>
    <mergeCell ref="T819:T820"/>
    <mergeCell ref="B822:B824"/>
    <mergeCell ref="C822:C824"/>
    <mergeCell ref="D822:D824"/>
    <mergeCell ref="E822:E824"/>
    <mergeCell ref="H822:H824"/>
    <mergeCell ref="B819:B821"/>
    <mergeCell ref="C819:C821"/>
    <mergeCell ref="D819:D821"/>
    <mergeCell ref="E819:E821"/>
    <mergeCell ref="G819:G821"/>
    <mergeCell ref="H819:H821"/>
    <mergeCell ref="B816:B818"/>
    <mergeCell ref="C816:C818"/>
    <mergeCell ref="D816:D818"/>
    <mergeCell ref="E816:E818"/>
    <mergeCell ref="G816:G818"/>
    <mergeCell ref="H816:H818"/>
    <mergeCell ref="T807:T808"/>
    <mergeCell ref="B812:B814"/>
    <mergeCell ref="C812:C814"/>
    <mergeCell ref="D812:D814"/>
    <mergeCell ref="E812:E814"/>
    <mergeCell ref="G812:G814"/>
    <mergeCell ref="H812:H814"/>
    <mergeCell ref="B807:B809"/>
    <mergeCell ref="C807:C809"/>
    <mergeCell ref="D807:D809"/>
    <mergeCell ref="E807:E809"/>
    <mergeCell ref="G807:G809"/>
    <mergeCell ref="H807:H809"/>
    <mergeCell ref="B804:B806"/>
    <mergeCell ref="C804:C806"/>
    <mergeCell ref="D804:D806"/>
    <mergeCell ref="E804:E806"/>
    <mergeCell ref="G804:G806"/>
    <mergeCell ref="H804:H806"/>
    <mergeCell ref="T798:T800"/>
    <mergeCell ref="B801:B803"/>
    <mergeCell ref="C801:C803"/>
    <mergeCell ref="D801:D803"/>
    <mergeCell ref="E801:E803"/>
    <mergeCell ref="G801:G803"/>
    <mergeCell ref="H801:H803"/>
    <mergeCell ref="F802:F803"/>
    <mergeCell ref="S795:S797"/>
    <mergeCell ref="F796:F797"/>
    <mergeCell ref="B798:B800"/>
    <mergeCell ref="C798:C800"/>
    <mergeCell ref="D798:D800"/>
    <mergeCell ref="E798:E800"/>
    <mergeCell ref="G798:G800"/>
    <mergeCell ref="H798:H800"/>
    <mergeCell ref="S798:S800"/>
    <mergeCell ref="B795:B797"/>
    <mergeCell ref="C795:C797"/>
    <mergeCell ref="D795:D797"/>
    <mergeCell ref="E795:E797"/>
    <mergeCell ref="G795:G797"/>
    <mergeCell ref="H795:H797"/>
    <mergeCell ref="B789:B791"/>
    <mergeCell ref="C789:C791"/>
    <mergeCell ref="D789:D791"/>
    <mergeCell ref="E789:E791"/>
    <mergeCell ref="H789:H791"/>
    <mergeCell ref="B792:B794"/>
    <mergeCell ref="C792:C794"/>
    <mergeCell ref="D792:D794"/>
    <mergeCell ref="E792:E794"/>
    <mergeCell ref="H792:H794"/>
    <mergeCell ref="B783:B785"/>
    <mergeCell ref="C783:C785"/>
    <mergeCell ref="D783:D785"/>
    <mergeCell ref="E783:E785"/>
    <mergeCell ref="H783:H785"/>
    <mergeCell ref="B786:B788"/>
    <mergeCell ref="C786:C788"/>
    <mergeCell ref="D786:D788"/>
    <mergeCell ref="E786:E788"/>
    <mergeCell ref="H786:H788"/>
    <mergeCell ref="B777:B779"/>
    <mergeCell ref="C777:C779"/>
    <mergeCell ref="D777:D779"/>
    <mergeCell ref="E777:E779"/>
    <mergeCell ref="H777:H779"/>
    <mergeCell ref="B780:B782"/>
    <mergeCell ref="C780:C782"/>
    <mergeCell ref="D780:D782"/>
    <mergeCell ref="E780:E782"/>
    <mergeCell ref="H780:H782"/>
    <mergeCell ref="B771:B773"/>
    <mergeCell ref="C771:C773"/>
    <mergeCell ref="D771:D773"/>
    <mergeCell ref="E771:E773"/>
    <mergeCell ref="H771:H773"/>
    <mergeCell ref="B774:B776"/>
    <mergeCell ref="C774:C776"/>
    <mergeCell ref="D774:D776"/>
    <mergeCell ref="E774:E776"/>
    <mergeCell ref="H774:H776"/>
    <mergeCell ref="B765:B767"/>
    <mergeCell ref="C765:C767"/>
    <mergeCell ref="D765:D767"/>
    <mergeCell ref="E765:E767"/>
    <mergeCell ref="H765:H767"/>
    <mergeCell ref="B768:B770"/>
    <mergeCell ref="C768:C770"/>
    <mergeCell ref="D768:D770"/>
    <mergeCell ref="E768:E770"/>
    <mergeCell ref="H768:H770"/>
    <mergeCell ref="B759:B761"/>
    <mergeCell ref="C759:C761"/>
    <mergeCell ref="D759:D761"/>
    <mergeCell ref="E759:E761"/>
    <mergeCell ref="H759:H761"/>
    <mergeCell ref="B762:B764"/>
    <mergeCell ref="C762:C764"/>
    <mergeCell ref="D762:D764"/>
    <mergeCell ref="E762:E764"/>
    <mergeCell ref="H762:H764"/>
    <mergeCell ref="B753:B755"/>
    <mergeCell ref="C753:C755"/>
    <mergeCell ref="D753:D755"/>
    <mergeCell ref="E753:E755"/>
    <mergeCell ref="H753:H755"/>
    <mergeCell ref="B756:B758"/>
    <mergeCell ref="C756:C758"/>
    <mergeCell ref="D756:D758"/>
    <mergeCell ref="E756:E758"/>
    <mergeCell ref="H756:H758"/>
    <mergeCell ref="H747:H749"/>
    <mergeCell ref="Q747:Q749"/>
    <mergeCell ref="B750:B752"/>
    <mergeCell ref="C750:C752"/>
    <mergeCell ref="D750:D752"/>
    <mergeCell ref="E750:E752"/>
    <mergeCell ref="F750:F752"/>
    <mergeCell ref="G750:G752"/>
    <mergeCell ref="H750:H752"/>
    <mergeCell ref="B747:B749"/>
    <mergeCell ref="C747:C749"/>
    <mergeCell ref="D747:D749"/>
    <mergeCell ref="E747:E749"/>
    <mergeCell ref="F747:F749"/>
    <mergeCell ref="G747:G749"/>
    <mergeCell ref="B741:B743"/>
    <mergeCell ref="C741:C743"/>
    <mergeCell ref="D741:D743"/>
    <mergeCell ref="E741:E743"/>
    <mergeCell ref="H741:H743"/>
    <mergeCell ref="B744:B746"/>
    <mergeCell ref="C744:C746"/>
    <mergeCell ref="D744:D746"/>
    <mergeCell ref="E744:E746"/>
    <mergeCell ref="H744:H746"/>
    <mergeCell ref="H735:H737"/>
    <mergeCell ref="Q735:Q737"/>
    <mergeCell ref="B738:B740"/>
    <mergeCell ref="C738:C740"/>
    <mergeCell ref="D738:D740"/>
    <mergeCell ref="E738:E740"/>
    <mergeCell ref="H738:H740"/>
    <mergeCell ref="B735:B737"/>
    <mergeCell ref="C735:C737"/>
    <mergeCell ref="D735:D737"/>
    <mergeCell ref="E735:E737"/>
    <mergeCell ref="F735:F737"/>
    <mergeCell ref="G735:G737"/>
    <mergeCell ref="H729:H731"/>
    <mergeCell ref="Q729:Q731"/>
    <mergeCell ref="B732:B734"/>
    <mergeCell ref="C732:C734"/>
    <mergeCell ref="D732:D734"/>
    <mergeCell ref="E732:E734"/>
    <mergeCell ref="F732:F734"/>
    <mergeCell ref="G732:G734"/>
    <mergeCell ref="H732:H734"/>
    <mergeCell ref="Q732:Q734"/>
    <mergeCell ref="B729:B731"/>
    <mergeCell ref="C729:C731"/>
    <mergeCell ref="D729:D731"/>
    <mergeCell ref="E729:E731"/>
    <mergeCell ref="F729:F731"/>
    <mergeCell ref="G729:G731"/>
    <mergeCell ref="H723:H725"/>
    <mergeCell ref="Q723:Q725"/>
    <mergeCell ref="B726:B728"/>
    <mergeCell ref="C726:C728"/>
    <mergeCell ref="D726:D728"/>
    <mergeCell ref="E726:E728"/>
    <mergeCell ref="F726:F728"/>
    <mergeCell ref="G726:G728"/>
    <mergeCell ref="H726:H728"/>
    <mergeCell ref="Q726:Q728"/>
    <mergeCell ref="B723:B725"/>
    <mergeCell ref="C723:C725"/>
    <mergeCell ref="D723:D725"/>
    <mergeCell ref="E723:E725"/>
    <mergeCell ref="F723:F725"/>
    <mergeCell ref="G723:G725"/>
    <mergeCell ref="H717:H719"/>
    <mergeCell ref="Q717:Q719"/>
    <mergeCell ref="B720:B722"/>
    <mergeCell ref="C720:C722"/>
    <mergeCell ref="D720:D722"/>
    <mergeCell ref="E720:E722"/>
    <mergeCell ref="F720:F722"/>
    <mergeCell ref="G720:G722"/>
    <mergeCell ref="H720:H722"/>
    <mergeCell ref="Q720:Q722"/>
    <mergeCell ref="B717:B719"/>
    <mergeCell ref="C717:C719"/>
    <mergeCell ref="D717:D719"/>
    <mergeCell ref="E717:E719"/>
    <mergeCell ref="F717:F719"/>
    <mergeCell ref="G717:G719"/>
    <mergeCell ref="Q711:Q713"/>
    <mergeCell ref="B714:B716"/>
    <mergeCell ref="C714:C716"/>
    <mergeCell ref="D714:D716"/>
    <mergeCell ref="E714:E716"/>
    <mergeCell ref="F714:F716"/>
    <mergeCell ref="G714:G716"/>
    <mergeCell ref="H714:H716"/>
    <mergeCell ref="Q714:Q716"/>
    <mergeCell ref="H708:H710"/>
    <mergeCell ref="B711:B713"/>
    <mergeCell ref="C711:C713"/>
    <mergeCell ref="D711:D713"/>
    <mergeCell ref="E711:E713"/>
    <mergeCell ref="F711:F713"/>
    <mergeCell ref="G711:G713"/>
    <mergeCell ref="H711:H713"/>
    <mergeCell ref="B705:B707"/>
    <mergeCell ref="C705:C707"/>
    <mergeCell ref="D705:D707"/>
    <mergeCell ref="E705:E707"/>
    <mergeCell ref="H705:H707"/>
    <mergeCell ref="B708:B710"/>
    <mergeCell ref="C708:C710"/>
    <mergeCell ref="D708:D710"/>
    <mergeCell ref="E708:E710"/>
    <mergeCell ref="G708:G710"/>
    <mergeCell ref="B699:B701"/>
    <mergeCell ref="C699:C701"/>
    <mergeCell ref="D699:D701"/>
    <mergeCell ref="E699:E701"/>
    <mergeCell ref="H699:H701"/>
    <mergeCell ref="B702:B704"/>
    <mergeCell ref="C702:C704"/>
    <mergeCell ref="D702:D704"/>
    <mergeCell ref="E702:E704"/>
    <mergeCell ref="H702:H704"/>
    <mergeCell ref="B693:B695"/>
    <mergeCell ref="C693:C695"/>
    <mergeCell ref="D693:D695"/>
    <mergeCell ref="E693:E695"/>
    <mergeCell ref="H693:H695"/>
    <mergeCell ref="B696:B698"/>
    <mergeCell ref="C696:C698"/>
    <mergeCell ref="D696:D698"/>
    <mergeCell ref="E696:E698"/>
    <mergeCell ref="H696:H698"/>
    <mergeCell ref="H687:H689"/>
    <mergeCell ref="Q687:Q689"/>
    <mergeCell ref="B690:B692"/>
    <mergeCell ref="C690:C692"/>
    <mergeCell ref="D690:D692"/>
    <mergeCell ref="E690:E692"/>
    <mergeCell ref="H690:H692"/>
    <mergeCell ref="B687:B689"/>
    <mergeCell ref="C687:C689"/>
    <mergeCell ref="D687:D689"/>
    <mergeCell ref="E687:E689"/>
    <mergeCell ref="F687:F689"/>
    <mergeCell ref="G687:G689"/>
    <mergeCell ref="B681:B683"/>
    <mergeCell ref="C681:C683"/>
    <mergeCell ref="D681:D683"/>
    <mergeCell ref="E681:E683"/>
    <mergeCell ref="H681:H683"/>
    <mergeCell ref="B684:B686"/>
    <mergeCell ref="C684:C686"/>
    <mergeCell ref="D684:D686"/>
    <mergeCell ref="E684:E686"/>
    <mergeCell ref="H684:H686"/>
    <mergeCell ref="B675:B677"/>
    <mergeCell ref="C675:C677"/>
    <mergeCell ref="D675:D677"/>
    <mergeCell ref="E675:E677"/>
    <mergeCell ref="H675:H677"/>
    <mergeCell ref="B678:B680"/>
    <mergeCell ref="C678:C680"/>
    <mergeCell ref="D678:D680"/>
    <mergeCell ref="E678:E680"/>
    <mergeCell ref="H678:H680"/>
    <mergeCell ref="B669:B671"/>
    <mergeCell ref="C669:C671"/>
    <mergeCell ref="D669:D671"/>
    <mergeCell ref="E669:E671"/>
    <mergeCell ref="H669:H671"/>
    <mergeCell ref="B672:B674"/>
    <mergeCell ref="C672:C674"/>
    <mergeCell ref="D672:D674"/>
    <mergeCell ref="E672:E674"/>
    <mergeCell ref="H672:H674"/>
    <mergeCell ref="E645:E647"/>
    <mergeCell ref="H645:H647"/>
    <mergeCell ref="B648:B650"/>
    <mergeCell ref="C648:C650"/>
    <mergeCell ref="D648:D650"/>
    <mergeCell ref="E648:E650"/>
    <mergeCell ref="H648:H650"/>
    <mergeCell ref="B663:B665"/>
    <mergeCell ref="C663:C665"/>
    <mergeCell ref="D663:D665"/>
    <mergeCell ref="E663:E665"/>
    <mergeCell ref="H663:H665"/>
    <mergeCell ref="B666:B668"/>
    <mergeCell ref="C666:C668"/>
    <mergeCell ref="D666:D668"/>
    <mergeCell ref="E666:E668"/>
    <mergeCell ref="H666:H668"/>
    <mergeCell ref="B657:B659"/>
    <mergeCell ref="C657:C659"/>
    <mergeCell ref="D657:D659"/>
    <mergeCell ref="E657:E659"/>
    <mergeCell ref="H657:H659"/>
    <mergeCell ref="B660:B662"/>
    <mergeCell ref="C660:C662"/>
    <mergeCell ref="D660:D662"/>
    <mergeCell ref="E660:E662"/>
    <mergeCell ref="H660:H662"/>
    <mergeCell ref="F639:F641"/>
    <mergeCell ref="G639:G641"/>
    <mergeCell ref="H639:H641"/>
    <mergeCell ref="Q639:Q641"/>
    <mergeCell ref="B642:B644"/>
    <mergeCell ref="C642:C644"/>
    <mergeCell ref="D642:D644"/>
    <mergeCell ref="E642:E644"/>
    <mergeCell ref="H642:H644"/>
    <mergeCell ref="B636:B637"/>
    <mergeCell ref="C636:C637"/>
    <mergeCell ref="D636:D637"/>
    <mergeCell ref="E636:E637"/>
    <mergeCell ref="H636:H637"/>
    <mergeCell ref="A639:A985"/>
    <mergeCell ref="B639:B641"/>
    <mergeCell ref="C639:C641"/>
    <mergeCell ref="D639:D641"/>
    <mergeCell ref="E639:E641"/>
    <mergeCell ref="B651:B653"/>
    <mergeCell ref="C651:C653"/>
    <mergeCell ref="D651:D653"/>
    <mergeCell ref="E651:E653"/>
    <mergeCell ref="H651:H653"/>
    <mergeCell ref="B654:B656"/>
    <mergeCell ref="C654:C656"/>
    <mergeCell ref="D654:D656"/>
    <mergeCell ref="E654:E656"/>
    <mergeCell ref="H654:H656"/>
    <mergeCell ref="B645:B647"/>
    <mergeCell ref="C645:C647"/>
    <mergeCell ref="D645:D647"/>
    <mergeCell ref="B633:B635"/>
    <mergeCell ref="C633:C635"/>
    <mergeCell ref="D633:D635"/>
    <mergeCell ref="E633:E635"/>
    <mergeCell ref="G633:G635"/>
    <mergeCell ref="H633:H635"/>
    <mergeCell ref="A626:M626"/>
    <mergeCell ref="A627:A637"/>
    <mergeCell ref="B627:B630"/>
    <mergeCell ref="C627:C630"/>
    <mergeCell ref="D627:D630"/>
    <mergeCell ref="E627:E630"/>
    <mergeCell ref="B631:B632"/>
    <mergeCell ref="C631:C632"/>
    <mergeCell ref="D631:D632"/>
    <mergeCell ref="E631:E632"/>
    <mergeCell ref="B623:B625"/>
    <mergeCell ref="C623:C625"/>
    <mergeCell ref="D623:D625"/>
    <mergeCell ref="E623:E625"/>
    <mergeCell ref="G623:G625"/>
    <mergeCell ref="H623:H625"/>
    <mergeCell ref="B621:B622"/>
    <mergeCell ref="C621:C622"/>
    <mergeCell ref="D621:D622"/>
    <mergeCell ref="E621:E622"/>
    <mergeCell ref="G621:G622"/>
    <mergeCell ref="H621:H622"/>
    <mergeCell ref="B619:B620"/>
    <mergeCell ref="C619:C620"/>
    <mergeCell ref="D619:D620"/>
    <mergeCell ref="E619:E620"/>
    <mergeCell ref="G619:G620"/>
    <mergeCell ref="H619:H620"/>
    <mergeCell ref="B617:B618"/>
    <mergeCell ref="C617:C618"/>
    <mergeCell ref="D617:D618"/>
    <mergeCell ref="E617:E618"/>
    <mergeCell ref="G617:G618"/>
    <mergeCell ref="H617:H618"/>
    <mergeCell ref="B615:B616"/>
    <mergeCell ref="C615:C616"/>
    <mergeCell ref="D615:D616"/>
    <mergeCell ref="E615:E616"/>
    <mergeCell ref="G615:G616"/>
    <mergeCell ref="H615:H616"/>
    <mergeCell ref="B613:B614"/>
    <mergeCell ref="C613:C614"/>
    <mergeCell ref="D613:D614"/>
    <mergeCell ref="E613:E614"/>
    <mergeCell ref="G613:G614"/>
    <mergeCell ref="H613:H614"/>
    <mergeCell ref="B611:B612"/>
    <mergeCell ref="C611:C612"/>
    <mergeCell ref="D611:D612"/>
    <mergeCell ref="E611:E612"/>
    <mergeCell ref="G611:G612"/>
    <mergeCell ref="H611:H612"/>
    <mergeCell ref="B609:B610"/>
    <mergeCell ref="C609:C610"/>
    <mergeCell ref="D609:D610"/>
    <mergeCell ref="E609:E610"/>
    <mergeCell ref="G609:G610"/>
    <mergeCell ref="H609:H610"/>
    <mergeCell ref="B607:B608"/>
    <mergeCell ref="C607:C608"/>
    <mergeCell ref="D607:D608"/>
    <mergeCell ref="E607:E608"/>
    <mergeCell ref="G607:G608"/>
    <mergeCell ref="H607:H608"/>
    <mergeCell ref="S603:S604"/>
    <mergeCell ref="B605:B606"/>
    <mergeCell ref="C605:C606"/>
    <mergeCell ref="D605:D606"/>
    <mergeCell ref="E605:E606"/>
    <mergeCell ref="G605:G606"/>
    <mergeCell ref="H605:H606"/>
    <mergeCell ref="B603:B604"/>
    <mergeCell ref="C603:C604"/>
    <mergeCell ref="D603:D604"/>
    <mergeCell ref="E603:E604"/>
    <mergeCell ref="G603:G604"/>
    <mergeCell ref="H603:H604"/>
    <mergeCell ref="B601:B602"/>
    <mergeCell ref="C601:C602"/>
    <mergeCell ref="D601:D602"/>
    <mergeCell ref="E601:E602"/>
    <mergeCell ref="G601:G602"/>
    <mergeCell ref="H601:H602"/>
    <mergeCell ref="B599:B600"/>
    <mergeCell ref="C599:C600"/>
    <mergeCell ref="D599:D600"/>
    <mergeCell ref="E599:E600"/>
    <mergeCell ref="G599:G600"/>
    <mergeCell ref="H599:H600"/>
    <mergeCell ref="B596:B597"/>
    <mergeCell ref="C596:C597"/>
    <mergeCell ref="D596:D597"/>
    <mergeCell ref="E596:E597"/>
    <mergeCell ref="G596:G597"/>
    <mergeCell ref="H596:H597"/>
    <mergeCell ref="B594:B595"/>
    <mergeCell ref="C594:C595"/>
    <mergeCell ref="D594:D595"/>
    <mergeCell ref="E594:E595"/>
    <mergeCell ref="G594:G595"/>
    <mergeCell ref="H594:H595"/>
    <mergeCell ref="B592:B593"/>
    <mergeCell ref="C592:C593"/>
    <mergeCell ref="D592:D593"/>
    <mergeCell ref="E592:E593"/>
    <mergeCell ref="G592:G593"/>
    <mergeCell ref="H592:H593"/>
    <mergeCell ref="B590:B591"/>
    <mergeCell ref="C590:C591"/>
    <mergeCell ref="D590:D591"/>
    <mergeCell ref="E590:E591"/>
    <mergeCell ref="G590:G591"/>
    <mergeCell ref="H590:H591"/>
    <mergeCell ref="B588:B589"/>
    <mergeCell ref="C588:C589"/>
    <mergeCell ref="D588:D589"/>
    <mergeCell ref="E588:E589"/>
    <mergeCell ref="G588:G589"/>
    <mergeCell ref="H588:H589"/>
    <mergeCell ref="B586:B587"/>
    <mergeCell ref="C586:C587"/>
    <mergeCell ref="D586:D587"/>
    <mergeCell ref="E586:E587"/>
    <mergeCell ref="G586:G587"/>
    <mergeCell ref="H586:H587"/>
    <mergeCell ref="B584:B585"/>
    <mergeCell ref="C584:C585"/>
    <mergeCell ref="D584:D585"/>
    <mergeCell ref="E584:E585"/>
    <mergeCell ref="G584:G585"/>
    <mergeCell ref="H584:H585"/>
    <mergeCell ref="B582:B583"/>
    <mergeCell ref="C582:C583"/>
    <mergeCell ref="D582:D583"/>
    <mergeCell ref="E582:E583"/>
    <mergeCell ref="G582:G583"/>
    <mergeCell ref="H582:H583"/>
    <mergeCell ref="B580:B581"/>
    <mergeCell ref="C580:C581"/>
    <mergeCell ref="D580:D581"/>
    <mergeCell ref="E580:E581"/>
    <mergeCell ref="G580:G581"/>
    <mergeCell ref="H580:H581"/>
    <mergeCell ref="B578:B579"/>
    <mergeCell ref="C578:C579"/>
    <mergeCell ref="D578:D579"/>
    <mergeCell ref="E578:E579"/>
    <mergeCell ref="G578:G579"/>
    <mergeCell ref="H578:H579"/>
    <mergeCell ref="B576:B577"/>
    <mergeCell ref="C576:C577"/>
    <mergeCell ref="D576:D577"/>
    <mergeCell ref="E576:E577"/>
    <mergeCell ref="G576:G577"/>
    <mergeCell ref="H576:H577"/>
    <mergeCell ref="B574:B575"/>
    <mergeCell ref="C574:C575"/>
    <mergeCell ref="D574:D575"/>
    <mergeCell ref="E574:E575"/>
    <mergeCell ref="G574:G575"/>
    <mergeCell ref="H574:H575"/>
    <mergeCell ref="B572:B573"/>
    <mergeCell ref="C572:C573"/>
    <mergeCell ref="D572:D573"/>
    <mergeCell ref="E572:E573"/>
    <mergeCell ref="G572:G573"/>
    <mergeCell ref="H572:H573"/>
    <mergeCell ref="H568:H569"/>
    <mergeCell ref="B570:B571"/>
    <mergeCell ref="C570:C571"/>
    <mergeCell ref="D570:D571"/>
    <mergeCell ref="E570:E571"/>
    <mergeCell ref="G570:G571"/>
    <mergeCell ref="H570:H571"/>
    <mergeCell ref="B566:B567"/>
    <mergeCell ref="C566:C567"/>
    <mergeCell ref="D566:D567"/>
    <mergeCell ref="E566:E567"/>
    <mergeCell ref="H566:H567"/>
    <mergeCell ref="B568:B569"/>
    <mergeCell ref="C568:C569"/>
    <mergeCell ref="D568:D569"/>
    <mergeCell ref="E568:E569"/>
    <mergeCell ref="G568:G569"/>
    <mergeCell ref="B562:B565"/>
    <mergeCell ref="C562:C565"/>
    <mergeCell ref="D562:D565"/>
    <mergeCell ref="E562:E565"/>
    <mergeCell ref="G562:G563"/>
    <mergeCell ref="H562:H565"/>
    <mergeCell ref="G564:G565"/>
    <mergeCell ref="H556:H557"/>
    <mergeCell ref="B558:B561"/>
    <mergeCell ref="C558:C561"/>
    <mergeCell ref="D558:D561"/>
    <mergeCell ref="E558:E561"/>
    <mergeCell ref="G558:G559"/>
    <mergeCell ref="H558:H561"/>
    <mergeCell ref="G560:G561"/>
    <mergeCell ref="B553:B555"/>
    <mergeCell ref="C553:C555"/>
    <mergeCell ref="D553:D555"/>
    <mergeCell ref="E553:E555"/>
    <mergeCell ref="B556:B557"/>
    <mergeCell ref="C556:C557"/>
    <mergeCell ref="D556:D557"/>
    <mergeCell ref="E556:E557"/>
    <mergeCell ref="D540:D541"/>
    <mergeCell ref="E540:E541"/>
    <mergeCell ref="B528:B529"/>
    <mergeCell ref="C528:C529"/>
    <mergeCell ref="D528:D529"/>
    <mergeCell ref="E528:E529"/>
    <mergeCell ref="H528:H529"/>
    <mergeCell ref="B536:B537"/>
    <mergeCell ref="C536:C537"/>
    <mergeCell ref="D536:D537"/>
    <mergeCell ref="E536:E537"/>
    <mergeCell ref="B548:B549"/>
    <mergeCell ref="C548:C549"/>
    <mergeCell ref="D548:D549"/>
    <mergeCell ref="E548:E549"/>
    <mergeCell ref="B550:B552"/>
    <mergeCell ref="C550:C552"/>
    <mergeCell ref="D550:D552"/>
    <mergeCell ref="E550:E552"/>
    <mergeCell ref="H540:H541"/>
    <mergeCell ref="B542:B544"/>
    <mergeCell ref="C542:C544"/>
    <mergeCell ref="D542:D544"/>
    <mergeCell ref="E542:E544"/>
    <mergeCell ref="B545:B547"/>
    <mergeCell ref="C545:C547"/>
    <mergeCell ref="D545:D547"/>
    <mergeCell ref="E545:E547"/>
    <mergeCell ref="H545:H547"/>
    <mergeCell ref="B526:B527"/>
    <mergeCell ref="C526:C527"/>
    <mergeCell ref="D526:D527"/>
    <mergeCell ref="E526:E527"/>
    <mergeCell ref="G526:G527"/>
    <mergeCell ref="H526:H527"/>
    <mergeCell ref="D522:D523"/>
    <mergeCell ref="E522:E523"/>
    <mergeCell ref="G522:G523"/>
    <mergeCell ref="H522:H523"/>
    <mergeCell ref="B524:B525"/>
    <mergeCell ref="C524:C525"/>
    <mergeCell ref="D524:D525"/>
    <mergeCell ref="E524:E525"/>
    <mergeCell ref="G524:G525"/>
    <mergeCell ref="H524:H525"/>
    <mergeCell ref="A519:M519"/>
    <mergeCell ref="A520:A625"/>
    <mergeCell ref="B520:B521"/>
    <mergeCell ref="C520:C521"/>
    <mergeCell ref="D520:D521"/>
    <mergeCell ref="E520:E521"/>
    <mergeCell ref="G520:G521"/>
    <mergeCell ref="H520:H521"/>
    <mergeCell ref="B522:B523"/>
    <mergeCell ref="C522:C523"/>
    <mergeCell ref="B538:B539"/>
    <mergeCell ref="C538:C539"/>
    <mergeCell ref="D538:D539"/>
    <mergeCell ref="E538:E539"/>
    <mergeCell ref="B540:B541"/>
    <mergeCell ref="C540:C541"/>
    <mergeCell ref="B516:B518"/>
    <mergeCell ref="C516:C518"/>
    <mergeCell ref="D516:D518"/>
    <mergeCell ref="E516:E518"/>
    <mergeCell ref="G516:G518"/>
    <mergeCell ref="H516:H518"/>
    <mergeCell ref="B513:B515"/>
    <mergeCell ref="C513:C515"/>
    <mergeCell ref="D513:D515"/>
    <mergeCell ref="E513:E515"/>
    <mergeCell ref="G513:G515"/>
    <mergeCell ref="H513:H515"/>
    <mergeCell ref="B510:B512"/>
    <mergeCell ref="C510:C512"/>
    <mergeCell ref="D510:D512"/>
    <mergeCell ref="E510:E512"/>
    <mergeCell ref="G510:G512"/>
    <mergeCell ref="H510:H512"/>
    <mergeCell ref="B507:B509"/>
    <mergeCell ref="C507:C509"/>
    <mergeCell ref="D507:D509"/>
    <mergeCell ref="E507:E509"/>
    <mergeCell ref="G507:G509"/>
    <mergeCell ref="H507:H509"/>
    <mergeCell ref="B505:B506"/>
    <mergeCell ref="C505:C506"/>
    <mergeCell ref="D505:D506"/>
    <mergeCell ref="E505:E506"/>
    <mergeCell ref="G505:G506"/>
    <mergeCell ref="H505:H506"/>
    <mergeCell ref="B503:B504"/>
    <mergeCell ref="C503:C504"/>
    <mergeCell ref="D503:D504"/>
    <mergeCell ref="E503:E504"/>
    <mergeCell ref="G503:G504"/>
    <mergeCell ref="H503:H504"/>
    <mergeCell ref="B500:B502"/>
    <mergeCell ref="C500:C502"/>
    <mergeCell ref="D500:D502"/>
    <mergeCell ref="E500:E502"/>
    <mergeCell ref="G500:G502"/>
    <mergeCell ref="H500:H502"/>
    <mergeCell ref="H494:H496"/>
    <mergeCell ref="B497:B499"/>
    <mergeCell ref="C497:C499"/>
    <mergeCell ref="D497:D499"/>
    <mergeCell ref="E497:E499"/>
    <mergeCell ref="G497:G499"/>
    <mergeCell ref="H497:H499"/>
    <mergeCell ref="B492:B493"/>
    <mergeCell ref="C492:C493"/>
    <mergeCell ref="D492:D493"/>
    <mergeCell ref="E492:E493"/>
    <mergeCell ref="G492:G493"/>
    <mergeCell ref="B494:B496"/>
    <mergeCell ref="C494:C496"/>
    <mergeCell ref="D494:D496"/>
    <mergeCell ref="E494:E496"/>
    <mergeCell ref="G494:G496"/>
    <mergeCell ref="B489:B491"/>
    <mergeCell ref="C489:C491"/>
    <mergeCell ref="D489:D491"/>
    <mergeCell ref="E489:E491"/>
    <mergeCell ref="G489:G491"/>
    <mergeCell ref="H489:H491"/>
    <mergeCell ref="B486:B488"/>
    <mergeCell ref="C486:C488"/>
    <mergeCell ref="D486:D488"/>
    <mergeCell ref="E486:E488"/>
    <mergeCell ref="G486:G488"/>
    <mergeCell ref="H486:H488"/>
    <mergeCell ref="Q481:Q482"/>
    <mergeCell ref="B483:B485"/>
    <mergeCell ref="C483:C485"/>
    <mergeCell ref="D483:D485"/>
    <mergeCell ref="E483:E485"/>
    <mergeCell ref="G483:G485"/>
    <mergeCell ref="H483:H485"/>
    <mergeCell ref="Q459:Q462"/>
    <mergeCell ref="H461:H462"/>
    <mergeCell ref="B463:B465"/>
    <mergeCell ref="C463:C465"/>
    <mergeCell ref="D463:D465"/>
    <mergeCell ref="E463:E465"/>
    <mergeCell ref="H463:H465"/>
    <mergeCell ref="B478:B480"/>
    <mergeCell ref="C478:C480"/>
    <mergeCell ref="D478:D480"/>
    <mergeCell ref="E478:E480"/>
    <mergeCell ref="H478:H480"/>
    <mergeCell ref="B481:B482"/>
    <mergeCell ref="C481:C482"/>
    <mergeCell ref="D481:D482"/>
    <mergeCell ref="E481:E482"/>
    <mergeCell ref="B472:B474"/>
    <mergeCell ref="C472:C474"/>
    <mergeCell ref="D472:D474"/>
    <mergeCell ref="E472:E474"/>
    <mergeCell ref="H472:H474"/>
    <mergeCell ref="B475:B477"/>
    <mergeCell ref="C475:C477"/>
    <mergeCell ref="D475:D477"/>
    <mergeCell ref="E475:E477"/>
    <mergeCell ref="H475:H477"/>
    <mergeCell ref="G455:G458"/>
    <mergeCell ref="H455:H458"/>
    <mergeCell ref="P455:P458"/>
    <mergeCell ref="Q455:Q458"/>
    <mergeCell ref="R455:R458"/>
    <mergeCell ref="S455:S458"/>
    <mergeCell ref="A455:A518"/>
    <mergeCell ref="B455:B458"/>
    <mergeCell ref="C455:C458"/>
    <mergeCell ref="D455:D458"/>
    <mergeCell ref="E455:E458"/>
    <mergeCell ref="F455:F458"/>
    <mergeCell ref="B459:B462"/>
    <mergeCell ref="C459:C462"/>
    <mergeCell ref="D459:D462"/>
    <mergeCell ref="E459:E462"/>
    <mergeCell ref="B452:B454"/>
    <mergeCell ref="C452:C454"/>
    <mergeCell ref="D452:D454"/>
    <mergeCell ref="E452:E454"/>
    <mergeCell ref="G452:G454"/>
    <mergeCell ref="H452:H454"/>
    <mergeCell ref="B466:B468"/>
    <mergeCell ref="C466:C468"/>
    <mergeCell ref="D466:D468"/>
    <mergeCell ref="E466:E468"/>
    <mergeCell ref="H466:H468"/>
    <mergeCell ref="B469:B471"/>
    <mergeCell ref="C469:C471"/>
    <mergeCell ref="D469:D471"/>
    <mergeCell ref="E469:E471"/>
    <mergeCell ref="H469:H471"/>
    <mergeCell ref="B449:B451"/>
    <mergeCell ref="C449:C451"/>
    <mergeCell ref="D449:D451"/>
    <mergeCell ref="E449:E451"/>
    <mergeCell ref="G449:G451"/>
    <mergeCell ref="H449:H451"/>
    <mergeCell ref="B446:B448"/>
    <mergeCell ref="C446:C448"/>
    <mergeCell ref="D446:D448"/>
    <mergeCell ref="E446:E448"/>
    <mergeCell ref="G446:G448"/>
    <mergeCell ref="H446:H448"/>
    <mergeCell ref="B443:B445"/>
    <mergeCell ref="C443:C445"/>
    <mergeCell ref="D443:D445"/>
    <mergeCell ref="E443:E445"/>
    <mergeCell ref="G443:G445"/>
    <mergeCell ref="H443:H445"/>
    <mergeCell ref="B440:B442"/>
    <mergeCell ref="C440:C442"/>
    <mergeCell ref="D440:D442"/>
    <mergeCell ref="E440:E442"/>
    <mergeCell ref="G440:G442"/>
    <mergeCell ref="H440:H442"/>
    <mergeCell ref="H434:H436"/>
    <mergeCell ref="B437:B439"/>
    <mergeCell ref="C437:C439"/>
    <mergeCell ref="D437:D439"/>
    <mergeCell ref="E437:E439"/>
    <mergeCell ref="G437:G439"/>
    <mergeCell ref="H437:H439"/>
    <mergeCell ref="B432:B433"/>
    <mergeCell ref="C432:C433"/>
    <mergeCell ref="D432:D433"/>
    <mergeCell ref="E432:E433"/>
    <mergeCell ref="H432:H433"/>
    <mergeCell ref="B434:B436"/>
    <mergeCell ref="C434:C436"/>
    <mergeCell ref="D434:D436"/>
    <mergeCell ref="E434:E436"/>
    <mergeCell ref="G434:G436"/>
    <mergeCell ref="B429:B431"/>
    <mergeCell ref="C429:C431"/>
    <mergeCell ref="D429:D431"/>
    <mergeCell ref="E429:E431"/>
    <mergeCell ref="G429:G431"/>
    <mergeCell ref="H429:H431"/>
    <mergeCell ref="B427:B428"/>
    <mergeCell ref="C427:C428"/>
    <mergeCell ref="D427:D428"/>
    <mergeCell ref="E427:E428"/>
    <mergeCell ref="G427:G428"/>
    <mergeCell ref="H427:H428"/>
    <mergeCell ref="B424:B426"/>
    <mergeCell ref="C424:C426"/>
    <mergeCell ref="D424:D426"/>
    <mergeCell ref="E424:E426"/>
    <mergeCell ref="G424:G426"/>
    <mergeCell ref="H424:H426"/>
    <mergeCell ref="B421:B423"/>
    <mergeCell ref="C421:C423"/>
    <mergeCell ref="D421:D423"/>
    <mergeCell ref="E421:E423"/>
    <mergeCell ref="G421:G423"/>
    <mergeCell ref="H421:H423"/>
    <mergeCell ref="B418:B420"/>
    <mergeCell ref="C418:C420"/>
    <mergeCell ref="D418:D420"/>
    <mergeCell ref="E418:E420"/>
    <mergeCell ref="G418:G420"/>
    <mergeCell ref="H418:H420"/>
    <mergeCell ref="B415:B417"/>
    <mergeCell ref="C415:C417"/>
    <mergeCell ref="D415:D417"/>
    <mergeCell ref="E415:E417"/>
    <mergeCell ref="G415:G417"/>
    <mergeCell ref="H415:H417"/>
    <mergeCell ref="B412:B414"/>
    <mergeCell ref="C412:C414"/>
    <mergeCell ref="D412:D414"/>
    <mergeCell ref="E412:E414"/>
    <mergeCell ref="G412:G414"/>
    <mergeCell ref="H412:H414"/>
    <mergeCell ref="B409:B411"/>
    <mergeCell ref="C409:C411"/>
    <mergeCell ref="D409:D411"/>
    <mergeCell ref="E409:E411"/>
    <mergeCell ref="G409:G411"/>
    <mergeCell ref="H409:H411"/>
    <mergeCell ref="B406:B408"/>
    <mergeCell ref="C406:C408"/>
    <mergeCell ref="D406:D408"/>
    <mergeCell ref="E406:E408"/>
    <mergeCell ref="G406:G408"/>
    <mergeCell ref="H406:H408"/>
    <mergeCell ref="B402:B404"/>
    <mergeCell ref="C402:C404"/>
    <mergeCell ref="D402:D404"/>
    <mergeCell ref="E402:E404"/>
    <mergeCell ref="G402:G404"/>
    <mergeCell ref="H402:H404"/>
    <mergeCell ref="B399:B401"/>
    <mergeCell ref="C399:C401"/>
    <mergeCell ref="D399:D401"/>
    <mergeCell ref="E399:E401"/>
    <mergeCell ref="G399:G401"/>
    <mergeCell ref="H399:H401"/>
    <mergeCell ref="B396:B398"/>
    <mergeCell ref="C396:C398"/>
    <mergeCell ref="D396:D398"/>
    <mergeCell ref="E396:E398"/>
    <mergeCell ref="G396:G398"/>
    <mergeCell ref="H396:H398"/>
    <mergeCell ref="B394:B395"/>
    <mergeCell ref="C394:C395"/>
    <mergeCell ref="D394:D395"/>
    <mergeCell ref="E394:E395"/>
    <mergeCell ref="G394:G395"/>
    <mergeCell ref="H394:H395"/>
    <mergeCell ref="B391:B393"/>
    <mergeCell ref="C391:C393"/>
    <mergeCell ref="D391:D393"/>
    <mergeCell ref="E391:E393"/>
    <mergeCell ref="G391:G393"/>
    <mergeCell ref="H391:H393"/>
    <mergeCell ref="B388:B390"/>
    <mergeCell ref="C388:C390"/>
    <mergeCell ref="D388:D390"/>
    <mergeCell ref="E388:E390"/>
    <mergeCell ref="G388:G390"/>
    <mergeCell ref="H388:H390"/>
    <mergeCell ref="H382:H384"/>
    <mergeCell ref="P382:P384"/>
    <mergeCell ref="Q382:Q384"/>
    <mergeCell ref="B385:B387"/>
    <mergeCell ref="C385:C387"/>
    <mergeCell ref="D385:D387"/>
    <mergeCell ref="E385:E387"/>
    <mergeCell ref="G385:G387"/>
    <mergeCell ref="H385:H387"/>
    <mergeCell ref="B382:B384"/>
    <mergeCell ref="C382:C384"/>
    <mergeCell ref="D382:D384"/>
    <mergeCell ref="E382:E384"/>
    <mergeCell ref="F382:F384"/>
    <mergeCell ref="G382:G384"/>
    <mergeCell ref="B379:B381"/>
    <mergeCell ref="C379:C381"/>
    <mergeCell ref="D379:D381"/>
    <mergeCell ref="E379:E381"/>
    <mergeCell ref="G379:G381"/>
    <mergeCell ref="H379:H381"/>
    <mergeCell ref="S373:S375"/>
    <mergeCell ref="T373:T375"/>
    <mergeCell ref="B376:B378"/>
    <mergeCell ref="C376:C378"/>
    <mergeCell ref="D376:D378"/>
    <mergeCell ref="E376:E378"/>
    <mergeCell ref="G376:G378"/>
    <mergeCell ref="H376:H378"/>
    <mergeCell ref="B373:B375"/>
    <mergeCell ref="C373:C375"/>
    <mergeCell ref="D373:D375"/>
    <mergeCell ref="E373:E375"/>
    <mergeCell ref="G373:G375"/>
    <mergeCell ref="H373:H375"/>
    <mergeCell ref="B370:B372"/>
    <mergeCell ref="C370:C372"/>
    <mergeCell ref="D370:D372"/>
    <mergeCell ref="E370:E372"/>
    <mergeCell ref="G370:G372"/>
    <mergeCell ref="H370:H372"/>
    <mergeCell ref="H362:H364"/>
    <mergeCell ref="S362:S364"/>
    <mergeCell ref="B365:B367"/>
    <mergeCell ref="C365:C367"/>
    <mergeCell ref="D365:D367"/>
    <mergeCell ref="E365:E367"/>
    <mergeCell ref="G365:G367"/>
    <mergeCell ref="H365:H367"/>
    <mergeCell ref="B362:B364"/>
    <mergeCell ref="C362:C364"/>
    <mergeCell ref="D362:D364"/>
    <mergeCell ref="E362:E364"/>
    <mergeCell ref="F362:F364"/>
    <mergeCell ref="G362:G364"/>
    <mergeCell ref="B359:B361"/>
    <mergeCell ref="C359:C361"/>
    <mergeCell ref="D359:D361"/>
    <mergeCell ref="E359:E361"/>
    <mergeCell ref="G359:G361"/>
    <mergeCell ref="H359:H361"/>
    <mergeCell ref="Q354:Q355"/>
    <mergeCell ref="B356:B358"/>
    <mergeCell ref="C356:C358"/>
    <mergeCell ref="D356:D358"/>
    <mergeCell ref="E356:E358"/>
    <mergeCell ref="G356:G358"/>
    <mergeCell ref="H356:H358"/>
    <mergeCell ref="P351:P352"/>
    <mergeCell ref="Q351:Q352"/>
    <mergeCell ref="B354:B355"/>
    <mergeCell ref="C354:C355"/>
    <mergeCell ref="D354:D355"/>
    <mergeCell ref="E354:E355"/>
    <mergeCell ref="F354:F355"/>
    <mergeCell ref="G354:G355"/>
    <mergeCell ref="H354:H355"/>
    <mergeCell ref="P354:P355"/>
    <mergeCell ref="B351:B353"/>
    <mergeCell ref="C351:C353"/>
    <mergeCell ref="D351:D353"/>
    <mergeCell ref="E351:E353"/>
    <mergeCell ref="G351:G353"/>
    <mergeCell ref="H351:H353"/>
    <mergeCell ref="B349:B350"/>
    <mergeCell ref="C349:C350"/>
    <mergeCell ref="D349:D350"/>
    <mergeCell ref="E349:E350"/>
    <mergeCell ref="G349:G350"/>
    <mergeCell ref="H349:H350"/>
    <mergeCell ref="B347:B348"/>
    <mergeCell ref="C347:C348"/>
    <mergeCell ref="D347:D348"/>
    <mergeCell ref="E347:E348"/>
    <mergeCell ref="G347:G348"/>
    <mergeCell ref="H347:H348"/>
    <mergeCell ref="H342:H344"/>
    <mergeCell ref="Q342:Q343"/>
    <mergeCell ref="S342:S344"/>
    <mergeCell ref="B345:B346"/>
    <mergeCell ref="C345:C346"/>
    <mergeCell ref="D345:D346"/>
    <mergeCell ref="E345:E346"/>
    <mergeCell ref="G345:G346"/>
    <mergeCell ref="H345:H346"/>
    <mergeCell ref="B342:B344"/>
    <mergeCell ref="C342:C344"/>
    <mergeCell ref="D342:D344"/>
    <mergeCell ref="E342:E344"/>
    <mergeCell ref="F342:F344"/>
    <mergeCell ref="G342:G344"/>
    <mergeCell ref="B340:B341"/>
    <mergeCell ref="C340:C341"/>
    <mergeCell ref="D340:D341"/>
    <mergeCell ref="E340:E341"/>
    <mergeCell ref="G340:G341"/>
    <mergeCell ref="H340:H341"/>
    <mergeCell ref="B337:B339"/>
    <mergeCell ref="C337:C339"/>
    <mergeCell ref="D337:D339"/>
    <mergeCell ref="E337:E339"/>
    <mergeCell ref="G337:G339"/>
    <mergeCell ref="H337:H339"/>
    <mergeCell ref="H332:H334"/>
    <mergeCell ref="P332:P334"/>
    <mergeCell ref="Q332:Q334"/>
    <mergeCell ref="B335:B336"/>
    <mergeCell ref="C335:C336"/>
    <mergeCell ref="D335:D336"/>
    <mergeCell ref="E335:E336"/>
    <mergeCell ref="G335:G336"/>
    <mergeCell ref="H328:H330"/>
    <mergeCell ref="P328:P329"/>
    <mergeCell ref="Q328:Q329"/>
    <mergeCell ref="S328:S330"/>
    <mergeCell ref="T328:T330"/>
    <mergeCell ref="B332:B334"/>
    <mergeCell ref="C332:C334"/>
    <mergeCell ref="D332:D334"/>
    <mergeCell ref="E332:E334"/>
    <mergeCell ref="G332:G334"/>
    <mergeCell ref="B328:B330"/>
    <mergeCell ref="C328:C330"/>
    <mergeCell ref="D328:D330"/>
    <mergeCell ref="E328:E330"/>
    <mergeCell ref="F328:F330"/>
    <mergeCell ref="G328:G330"/>
    <mergeCell ref="B326:B327"/>
    <mergeCell ref="C326:C327"/>
    <mergeCell ref="D326:D327"/>
    <mergeCell ref="E326:E327"/>
    <mergeCell ref="G326:G327"/>
    <mergeCell ref="H326:H327"/>
    <mergeCell ref="B324:B325"/>
    <mergeCell ref="C324:C325"/>
    <mergeCell ref="D324:D325"/>
    <mergeCell ref="E324:E325"/>
    <mergeCell ref="G324:G325"/>
    <mergeCell ref="H324:H325"/>
    <mergeCell ref="B322:B323"/>
    <mergeCell ref="C322:C323"/>
    <mergeCell ref="D322:D323"/>
    <mergeCell ref="E322:E323"/>
    <mergeCell ref="G322:G323"/>
    <mergeCell ref="H322:H323"/>
    <mergeCell ref="B320:B321"/>
    <mergeCell ref="C320:C321"/>
    <mergeCell ref="D320:D321"/>
    <mergeCell ref="E320:E321"/>
    <mergeCell ref="G320:G321"/>
    <mergeCell ref="H320:H321"/>
    <mergeCell ref="B318:B319"/>
    <mergeCell ref="C318:C319"/>
    <mergeCell ref="D318:D319"/>
    <mergeCell ref="E318:E319"/>
    <mergeCell ref="G318:G319"/>
    <mergeCell ref="H318:H319"/>
    <mergeCell ref="B316:B317"/>
    <mergeCell ref="C316:C317"/>
    <mergeCell ref="D316:D317"/>
    <mergeCell ref="E316:E317"/>
    <mergeCell ref="G316:G317"/>
    <mergeCell ref="H316:H317"/>
    <mergeCell ref="B314:B315"/>
    <mergeCell ref="C314:C315"/>
    <mergeCell ref="D314:D315"/>
    <mergeCell ref="E314:E315"/>
    <mergeCell ref="G314:G315"/>
    <mergeCell ref="H314:H315"/>
    <mergeCell ref="B312:B313"/>
    <mergeCell ref="C312:C313"/>
    <mergeCell ref="D312:D313"/>
    <mergeCell ref="E312:E313"/>
    <mergeCell ref="G312:G313"/>
    <mergeCell ref="H312:H313"/>
    <mergeCell ref="B310:B311"/>
    <mergeCell ref="C310:C311"/>
    <mergeCell ref="D310:D311"/>
    <mergeCell ref="E310:E311"/>
    <mergeCell ref="G310:G311"/>
    <mergeCell ref="H310:H311"/>
    <mergeCell ref="B308:B309"/>
    <mergeCell ref="C308:C309"/>
    <mergeCell ref="D308:D309"/>
    <mergeCell ref="E308:E309"/>
    <mergeCell ref="G308:G309"/>
    <mergeCell ref="H308:H309"/>
    <mergeCell ref="B306:B307"/>
    <mergeCell ref="C306:C307"/>
    <mergeCell ref="D306:D307"/>
    <mergeCell ref="E306:E307"/>
    <mergeCell ref="G306:G307"/>
    <mergeCell ref="H306:H307"/>
    <mergeCell ref="B304:B305"/>
    <mergeCell ref="C304:C305"/>
    <mergeCell ref="D304:D305"/>
    <mergeCell ref="E304:E305"/>
    <mergeCell ref="G304:G305"/>
    <mergeCell ref="H304:H305"/>
    <mergeCell ref="B302:B303"/>
    <mergeCell ref="C302:C303"/>
    <mergeCell ref="D302:D303"/>
    <mergeCell ref="E302:E303"/>
    <mergeCell ref="G302:G303"/>
    <mergeCell ref="H302:H303"/>
    <mergeCell ref="B300:B301"/>
    <mergeCell ref="C300:C301"/>
    <mergeCell ref="D300:D301"/>
    <mergeCell ref="E300:E301"/>
    <mergeCell ref="G300:G301"/>
    <mergeCell ref="H300:H301"/>
    <mergeCell ref="B298:B299"/>
    <mergeCell ref="C298:C299"/>
    <mergeCell ref="D298:D299"/>
    <mergeCell ref="E298:E299"/>
    <mergeCell ref="G298:G299"/>
    <mergeCell ref="H298:H299"/>
    <mergeCell ref="B295:B297"/>
    <mergeCell ref="C295:C297"/>
    <mergeCell ref="D295:D297"/>
    <mergeCell ref="E295:E297"/>
    <mergeCell ref="G295:G297"/>
    <mergeCell ref="H295:H297"/>
    <mergeCell ref="B292:B294"/>
    <mergeCell ref="C292:C294"/>
    <mergeCell ref="D292:D294"/>
    <mergeCell ref="E292:E294"/>
    <mergeCell ref="G292:G294"/>
    <mergeCell ref="H292:H294"/>
    <mergeCell ref="B289:B291"/>
    <mergeCell ref="C289:C291"/>
    <mergeCell ref="D289:D291"/>
    <mergeCell ref="E289:E291"/>
    <mergeCell ref="G289:G291"/>
    <mergeCell ref="H289:H291"/>
    <mergeCell ref="B285:B288"/>
    <mergeCell ref="D285:D288"/>
    <mergeCell ref="E285:E288"/>
    <mergeCell ref="G285:G288"/>
    <mergeCell ref="H285:H288"/>
    <mergeCell ref="F286:F288"/>
    <mergeCell ref="B283:B284"/>
    <mergeCell ref="C283:C284"/>
    <mergeCell ref="D283:D284"/>
    <mergeCell ref="E283:E284"/>
    <mergeCell ref="G283:G284"/>
    <mergeCell ref="H283:H284"/>
    <mergeCell ref="B281:B282"/>
    <mergeCell ref="C281:C282"/>
    <mergeCell ref="D281:D282"/>
    <mergeCell ref="E281:E282"/>
    <mergeCell ref="G281:G282"/>
    <mergeCell ref="H281:H282"/>
    <mergeCell ref="B278:B280"/>
    <mergeCell ref="C278:C280"/>
    <mergeCell ref="D278:D280"/>
    <mergeCell ref="E278:E280"/>
    <mergeCell ref="G278:G280"/>
    <mergeCell ref="H278:H280"/>
    <mergeCell ref="B274:B277"/>
    <mergeCell ref="C274:C277"/>
    <mergeCell ref="D274:D277"/>
    <mergeCell ref="E274:E277"/>
    <mergeCell ref="G274:G277"/>
    <mergeCell ref="H274:H277"/>
    <mergeCell ref="B271:B273"/>
    <mergeCell ref="C271:C273"/>
    <mergeCell ref="D271:D273"/>
    <mergeCell ref="E271:E273"/>
    <mergeCell ref="G271:G273"/>
    <mergeCell ref="H271:H273"/>
    <mergeCell ref="B268:B270"/>
    <mergeCell ref="C268:C270"/>
    <mergeCell ref="D268:D270"/>
    <mergeCell ref="E268:E270"/>
    <mergeCell ref="G268:G270"/>
    <mergeCell ref="H268:H270"/>
    <mergeCell ref="B265:B267"/>
    <mergeCell ref="C265:C267"/>
    <mergeCell ref="D265:D267"/>
    <mergeCell ref="E265:E267"/>
    <mergeCell ref="G265:G267"/>
    <mergeCell ref="H265:H267"/>
    <mergeCell ref="B262:B264"/>
    <mergeCell ref="C262:C264"/>
    <mergeCell ref="D262:D264"/>
    <mergeCell ref="E262:E264"/>
    <mergeCell ref="G262:G264"/>
    <mergeCell ref="H262:H264"/>
    <mergeCell ref="B259:B261"/>
    <mergeCell ref="C259:C261"/>
    <mergeCell ref="D259:D261"/>
    <mergeCell ref="E259:E261"/>
    <mergeCell ref="G259:G261"/>
    <mergeCell ref="H259:H261"/>
    <mergeCell ref="S238:S240"/>
    <mergeCell ref="T238:T240"/>
    <mergeCell ref="B241:B243"/>
    <mergeCell ref="C241:C243"/>
    <mergeCell ref="D241:D243"/>
    <mergeCell ref="E241:E243"/>
    <mergeCell ref="G241:G243"/>
    <mergeCell ref="H241:H243"/>
    <mergeCell ref="B238:B240"/>
    <mergeCell ref="C238:C240"/>
    <mergeCell ref="D238:D240"/>
    <mergeCell ref="E238:E240"/>
    <mergeCell ref="F238:F240"/>
    <mergeCell ref="G238:G240"/>
    <mergeCell ref="B256:B258"/>
    <mergeCell ref="C256:C258"/>
    <mergeCell ref="D256:D258"/>
    <mergeCell ref="E256:E258"/>
    <mergeCell ref="G256:G258"/>
    <mergeCell ref="H256:H258"/>
    <mergeCell ref="B253:B255"/>
    <mergeCell ref="C253:C255"/>
    <mergeCell ref="D253:D255"/>
    <mergeCell ref="E253:E255"/>
    <mergeCell ref="G253:G255"/>
    <mergeCell ref="H253:H255"/>
    <mergeCell ref="B250:B252"/>
    <mergeCell ref="C250:C252"/>
    <mergeCell ref="D250:D252"/>
    <mergeCell ref="E250:E252"/>
    <mergeCell ref="G250:G252"/>
    <mergeCell ref="H250:H252"/>
    <mergeCell ref="C229:C231"/>
    <mergeCell ref="D229:D231"/>
    <mergeCell ref="E229:E231"/>
    <mergeCell ref="G229:G231"/>
    <mergeCell ref="H229:H231"/>
    <mergeCell ref="B247:B249"/>
    <mergeCell ref="C247:C249"/>
    <mergeCell ref="D247:D249"/>
    <mergeCell ref="E247:E249"/>
    <mergeCell ref="G247:G249"/>
    <mergeCell ref="H247:H249"/>
    <mergeCell ref="B244:B246"/>
    <mergeCell ref="C244:C246"/>
    <mergeCell ref="D244:D246"/>
    <mergeCell ref="E244:E246"/>
    <mergeCell ref="G244:G246"/>
    <mergeCell ref="H244:H246"/>
    <mergeCell ref="H238:H240"/>
    <mergeCell ref="H220:H222"/>
    <mergeCell ref="B223:B225"/>
    <mergeCell ref="C223:C225"/>
    <mergeCell ref="D223:D225"/>
    <mergeCell ref="E223:E225"/>
    <mergeCell ref="G223:G225"/>
    <mergeCell ref="H223:H225"/>
    <mergeCell ref="A220:A454"/>
    <mergeCell ref="B220:B222"/>
    <mergeCell ref="C220:C222"/>
    <mergeCell ref="D220:D222"/>
    <mergeCell ref="E220:E222"/>
    <mergeCell ref="G220:G222"/>
    <mergeCell ref="B226:B228"/>
    <mergeCell ref="C226:C228"/>
    <mergeCell ref="D226:D228"/>
    <mergeCell ref="E226:E228"/>
    <mergeCell ref="B235:B237"/>
    <mergeCell ref="C235:C237"/>
    <mergeCell ref="D235:D237"/>
    <mergeCell ref="E235:E237"/>
    <mergeCell ref="G235:G237"/>
    <mergeCell ref="H235:H237"/>
    <mergeCell ref="B232:B234"/>
    <mergeCell ref="C232:C234"/>
    <mergeCell ref="D232:D234"/>
    <mergeCell ref="E232:E234"/>
    <mergeCell ref="G232:G234"/>
    <mergeCell ref="H232:H234"/>
    <mergeCell ref="G226:G228"/>
    <mergeCell ref="H226:H228"/>
    <mergeCell ref="B229:B231"/>
    <mergeCell ref="B218:B219"/>
    <mergeCell ref="C218:C219"/>
    <mergeCell ref="D218:D219"/>
    <mergeCell ref="E218:E219"/>
    <mergeCell ref="G218:G219"/>
    <mergeCell ref="H218:H219"/>
    <mergeCell ref="B216:B217"/>
    <mergeCell ref="C216:C217"/>
    <mergeCell ref="D216:D217"/>
    <mergeCell ref="E216:E217"/>
    <mergeCell ref="G216:G217"/>
    <mergeCell ref="H216:H217"/>
    <mergeCell ref="B214:B215"/>
    <mergeCell ref="C214:C215"/>
    <mergeCell ref="D214:D215"/>
    <mergeCell ref="E214:E215"/>
    <mergeCell ref="G214:G215"/>
    <mergeCell ref="H214:H215"/>
    <mergeCell ref="B212:B213"/>
    <mergeCell ref="C212:C213"/>
    <mergeCell ref="D212:D213"/>
    <mergeCell ref="E212:E213"/>
    <mergeCell ref="G212:G213"/>
    <mergeCell ref="H212:H213"/>
    <mergeCell ref="B210:B211"/>
    <mergeCell ref="C210:C211"/>
    <mergeCell ref="D210:D211"/>
    <mergeCell ref="E210:E211"/>
    <mergeCell ref="G210:G211"/>
    <mergeCell ref="H210:H211"/>
    <mergeCell ref="B208:B209"/>
    <mergeCell ref="C208:C209"/>
    <mergeCell ref="D208:D209"/>
    <mergeCell ref="E208:E209"/>
    <mergeCell ref="G208:G209"/>
    <mergeCell ref="H208:H209"/>
    <mergeCell ref="B206:B207"/>
    <mergeCell ref="C206:C207"/>
    <mergeCell ref="D206:D207"/>
    <mergeCell ref="E206:E207"/>
    <mergeCell ref="G206:G207"/>
    <mergeCell ref="H206:H207"/>
    <mergeCell ref="B204:B205"/>
    <mergeCell ref="C204:C205"/>
    <mergeCell ref="D204:D205"/>
    <mergeCell ref="E204:E205"/>
    <mergeCell ref="G204:G205"/>
    <mergeCell ref="H204:H205"/>
    <mergeCell ref="B202:B203"/>
    <mergeCell ref="C202:C203"/>
    <mergeCell ref="D202:D203"/>
    <mergeCell ref="E202:E203"/>
    <mergeCell ref="G202:G203"/>
    <mergeCell ref="H202:H203"/>
    <mergeCell ref="B200:B201"/>
    <mergeCell ref="C200:C201"/>
    <mergeCell ref="D200:D201"/>
    <mergeCell ref="E200:E201"/>
    <mergeCell ref="G200:G201"/>
    <mergeCell ref="H200:H201"/>
    <mergeCell ref="B198:B199"/>
    <mergeCell ref="C198:C199"/>
    <mergeCell ref="D198:D199"/>
    <mergeCell ref="E198:E199"/>
    <mergeCell ref="G198:G199"/>
    <mergeCell ref="H198:H199"/>
    <mergeCell ref="B196:B197"/>
    <mergeCell ref="C196:C197"/>
    <mergeCell ref="D196:D197"/>
    <mergeCell ref="E196:E197"/>
    <mergeCell ref="G196:G197"/>
    <mergeCell ref="H196:H197"/>
    <mergeCell ref="B194:B195"/>
    <mergeCell ref="C194:C195"/>
    <mergeCell ref="D194:D195"/>
    <mergeCell ref="E194:E195"/>
    <mergeCell ref="G194:G195"/>
    <mergeCell ref="H194:H195"/>
    <mergeCell ref="B192:B193"/>
    <mergeCell ref="C192:C193"/>
    <mergeCell ref="D192:D193"/>
    <mergeCell ref="E192:E193"/>
    <mergeCell ref="G192:G193"/>
    <mergeCell ref="H192:H193"/>
    <mergeCell ref="R188:R189"/>
    <mergeCell ref="B190:B191"/>
    <mergeCell ref="C190:C191"/>
    <mergeCell ref="D190:D191"/>
    <mergeCell ref="E190:E191"/>
    <mergeCell ref="G190:G191"/>
    <mergeCell ref="H190:H191"/>
    <mergeCell ref="B188:B189"/>
    <mergeCell ref="C188:C189"/>
    <mergeCell ref="D188:D189"/>
    <mergeCell ref="E188:E189"/>
    <mergeCell ref="G188:G189"/>
    <mergeCell ref="H188:H189"/>
    <mergeCell ref="R184:R185"/>
    <mergeCell ref="B186:B187"/>
    <mergeCell ref="C186:C187"/>
    <mergeCell ref="D186:D187"/>
    <mergeCell ref="E186:E187"/>
    <mergeCell ref="G186:G187"/>
    <mergeCell ref="H186:H187"/>
    <mergeCell ref="B184:B185"/>
    <mergeCell ref="C184:C185"/>
    <mergeCell ref="D184:D185"/>
    <mergeCell ref="E184:E185"/>
    <mergeCell ref="G184:G185"/>
    <mergeCell ref="H184:H185"/>
    <mergeCell ref="B182:B183"/>
    <mergeCell ref="C182:C183"/>
    <mergeCell ref="D182:D183"/>
    <mergeCell ref="E182:E183"/>
    <mergeCell ref="G182:G183"/>
    <mergeCell ref="H182:H183"/>
    <mergeCell ref="R178:R179"/>
    <mergeCell ref="B180:B181"/>
    <mergeCell ref="C180:C181"/>
    <mergeCell ref="D180:D181"/>
    <mergeCell ref="E180:E181"/>
    <mergeCell ref="G180:G181"/>
    <mergeCell ref="H180:H181"/>
    <mergeCell ref="B178:B179"/>
    <mergeCell ref="C178:C179"/>
    <mergeCell ref="D178:D179"/>
    <mergeCell ref="E178:E179"/>
    <mergeCell ref="G178:G179"/>
    <mergeCell ref="H178:H179"/>
    <mergeCell ref="B176:B177"/>
    <mergeCell ref="C176:C177"/>
    <mergeCell ref="D176:D177"/>
    <mergeCell ref="E176:E177"/>
    <mergeCell ref="G176:G177"/>
    <mergeCell ref="H176:H177"/>
    <mergeCell ref="R172:R173"/>
    <mergeCell ref="B174:B175"/>
    <mergeCell ref="C174:C175"/>
    <mergeCell ref="D174:D175"/>
    <mergeCell ref="E174:E175"/>
    <mergeCell ref="G174:G175"/>
    <mergeCell ref="H174:H175"/>
    <mergeCell ref="R174:R175"/>
    <mergeCell ref="B172:B173"/>
    <mergeCell ref="C172:C173"/>
    <mergeCell ref="D172:D173"/>
    <mergeCell ref="E172:E173"/>
    <mergeCell ref="G172:G173"/>
    <mergeCell ref="H172:H173"/>
    <mergeCell ref="B170:B171"/>
    <mergeCell ref="C170:C171"/>
    <mergeCell ref="D170:D171"/>
    <mergeCell ref="E170:E171"/>
    <mergeCell ref="G170:G171"/>
    <mergeCell ref="H170:H171"/>
    <mergeCell ref="R166:R167"/>
    <mergeCell ref="B168:B169"/>
    <mergeCell ref="C168:C169"/>
    <mergeCell ref="D168:D169"/>
    <mergeCell ref="E168:E169"/>
    <mergeCell ref="G168:G169"/>
    <mergeCell ref="H168:H169"/>
    <mergeCell ref="R168:R169"/>
    <mergeCell ref="B166:B167"/>
    <mergeCell ref="C166:C167"/>
    <mergeCell ref="D166:D167"/>
    <mergeCell ref="E166:E167"/>
    <mergeCell ref="G166:G167"/>
    <mergeCell ref="H166:H167"/>
    <mergeCell ref="B164:B165"/>
    <mergeCell ref="C164:C165"/>
    <mergeCell ref="D164:D165"/>
    <mergeCell ref="E164:E165"/>
    <mergeCell ref="G164:G165"/>
    <mergeCell ref="H164:H165"/>
    <mergeCell ref="B162:B163"/>
    <mergeCell ref="C162:C163"/>
    <mergeCell ref="D162:D163"/>
    <mergeCell ref="E162:E163"/>
    <mergeCell ref="G162:G163"/>
    <mergeCell ref="H162:H163"/>
    <mergeCell ref="B159:B161"/>
    <mergeCell ref="C159:C161"/>
    <mergeCell ref="D159:D161"/>
    <mergeCell ref="E159:E161"/>
    <mergeCell ref="G159:G161"/>
    <mergeCell ref="H159:H161"/>
    <mergeCell ref="B155:B157"/>
    <mergeCell ref="C155:C157"/>
    <mergeCell ref="D155:D157"/>
    <mergeCell ref="E155:E157"/>
    <mergeCell ref="G155:G157"/>
    <mergeCell ref="H155:H157"/>
    <mergeCell ref="B152:B154"/>
    <mergeCell ref="C152:C154"/>
    <mergeCell ref="D152:D154"/>
    <mergeCell ref="E152:E154"/>
    <mergeCell ref="G152:G154"/>
    <mergeCell ref="H152:H154"/>
    <mergeCell ref="B149:B151"/>
    <mergeCell ref="C149:C151"/>
    <mergeCell ref="D149:D151"/>
    <mergeCell ref="E149:E151"/>
    <mergeCell ref="G149:G151"/>
    <mergeCell ref="H149:H151"/>
    <mergeCell ref="B146:B148"/>
    <mergeCell ref="C146:C148"/>
    <mergeCell ref="D146:D148"/>
    <mergeCell ref="E146:E148"/>
    <mergeCell ref="G146:G148"/>
    <mergeCell ref="H146:H148"/>
    <mergeCell ref="H137:H139"/>
    <mergeCell ref="P137:P139"/>
    <mergeCell ref="Q137:Q139"/>
    <mergeCell ref="R137:R139"/>
    <mergeCell ref="B144:B145"/>
    <mergeCell ref="C144:C145"/>
    <mergeCell ref="D144:D145"/>
    <mergeCell ref="E144:E145"/>
    <mergeCell ref="G144:G145"/>
    <mergeCell ref="H144:H145"/>
    <mergeCell ref="B137:B139"/>
    <mergeCell ref="C137:C139"/>
    <mergeCell ref="D137:D139"/>
    <mergeCell ref="E137:E139"/>
    <mergeCell ref="F137:F139"/>
    <mergeCell ref="G137:G139"/>
    <mergeCell ref="B135:B136"/>
    <mergeCell ref="C135:C136"/>
    <mergeCell ref="D135:D136"/>
    <mergeCell ref="E135:E136"/>
    <mergeCell ref="G135:G136"/>
    <mergeCell ref="H135:H136"/>
    <mergeCell ref="B132:B134"/>
    <mergeCell ref="C132:C134"/>
    <mergeCell ref="D132:D134"/>
    <mergeCell ref="E132:E134"/>
    <mergeCell ref="G132:G134"/>
    <mergeCell ref="H132:H134"/>
    <mergeCell ref="B130:B131"/>
    <mergeCell ref="C130:C131"/>
    <mergeCell ref="D130:D131"/>
    <mergeCell ref="E130:E131"/>
    <mergeCell ref="G130:G131"/>
    <mergeCell ref="H130:H131"/>
    <mergeCell ref="Q124:Q126"/>
    <mergeCell ref="B128:B129"/>
    <mergeCell ref="C128:C129"/>
    <mergeCell ref="D128:D129"/>
    <mergeCell ref="E128:E129"/>
    <mergeCell ref="G128:G129"/>
    <mergeCell ref="H128:H129"/>
    <mergeCell ref="P121:P123"/>
    <mergeCell ref="Q121:Q123"/>
    <mergeCell ref="B124:B126"/>
    <mergeCell ref="C124:C126"/>
    <mergeCell ref="D124:D126"/>
    <mergeCell ref="E124:E126"/>
    <mergeCell ref="F124:F126"/>
    <mergeCell ref="G124:G126"/>
    <mergeCell ref="H124:H126"/>
    <mergeCell ref="P124:P126"/>
    <mergeCell ref="H118:H120"/>
    <mergeCell ref="P118:P120"/>
    <mergeCell ref="Q118:Q120"/>
    <mergeCell ref="B121:B123"/>
    <mergeCell ref="C121:C123"/>
    <mergeCell ref="D121:D123"/>
    <mergeCell ref="E121:E123"/>
    <mergeCell ref="F121:F123"/>
    <mergeCell ref="G121:G123"/>
    <mergeCell ref="H121:H123"/>
    <mergeCell ref="B118:B120"/>
    <mergeCell ref="C118:C120"/>
    <mergeCell ref="D118:D120"/>
    <mergeCell ref="E118:E120"/>
    <mergeCell ref="F118:F120"/>
    <mergeCell ref="G118:G120"/>
    <mergeCell ref="Q112:Q114"/>
    <mergeCell ref="B115:B117"/>
    <mergeCell ref="C115:C117"/>
    <mergeCell ref="D115:D117"/>
    <mergeCell ref="E115:E117"/>
    <mergeCell ref="F115:F117"/>
    <mergeCell ref="G115:G117"/>
    <mergeCell ref="H115:H117"/>
    <mergeCell ref="P115:P117"/>
    <mergeCell ref="Q115:Q117"/>
    <mergeCell ref="P109:P111"/>
    <mergeCell ref="Q109:Q111"/>
    <mergeCell ref="B112:B114"/>
    <mergeCell ref="C112:C114"/>
    <mergeCell ref="D112:D114"/>
    <mergeCell ref="E112:E114"/>
    <mergeCell ref="F112:F114"/>
    <mergeCell ref="G112:G114"/>
    <mergeCell ref="H112:H114"/>
    <mergeCell ref="P112:P114"/>
    <mergeCell ref="H106:H108"/>
    <mergeCell ref="P106:P108"/>
    <mergeCell ref="Q106:Q108"/>
    <mergeCell ref="B109:B111"/>
    <mergeCell ref="C109:C111"/>
    <mergeCell ref="D109:D111"/>
    <mergeCell ref="E109:E111"/>
    <mergeCell ref="F109:F111"/>
    <mergeCell ref="G109:G111"/>
    <mergeCell ref="H109:H111"/>
    <mergeCell ref="B106:B108"/>
    <mergeCell ref="C106:C108"/>
    <mergeCell ref="D106:D108"/>
    <mergeCell ref="E106:E108"/>
    <mergeCell ref="F106:F108"/>
    <mergeCell ref="G106:G108"/>
    <mergeCell ref="Q100:Q102"/>
    <mergeCell ref="B103:B105"/>
    <mergeCell ref="C103:C105"/>
    <mergeCell ref="D103:D105"/>
    <mergeCell ref="E103:E105"/>
    <mergeCell ref="F103:F105"/>
    <mergeCell ref="G103:G105"/>
    <mergeCell ref="H103:H105"/>
    <mergeCell ref="P103:P105"/>
    <mergeCell ref="Q103:Q105"/>
    <mergeCell ref="P97:P99"/>
    <mergeCell ref="Q97:Q99"/>
    <mergeCell ref="B100:B102"/>
    <mergeCell ref="C100:C102"/>
    <mergeCell ref="D100:D102"/>
    <mergeCell ref="E100:E102"/>
    <mergeCell ref="F100:F102"/>
    <mergeCell ref="G100:G102"/>
    <mergeCell ref="H100:H102"/>
    <mergeCell ref="P100:P102"/>
    <mergeCell ref="H94:H95"/>
    <mergeCell ref="P94:P95"/>
    <mergeCell ref="Q94:Q95"/>
    <mergeCell ref="B97:B99"/>
    <mergeCell ref="C97:C99"/>
    <mergeCell ref="D97:D99"/>
    <mergeCell ref="E97:E99"/>
    <mergeCell ref="F97:F99"/>
    <mergeCell ref="G97:G99"/>
    <mergeCell ref="H97:H99"/>
    <mergeCell ref="B94:B95"/>
    <mergeCell ref="C94:C95"/>
    <mergeCell ref="D94:D95"/>
    <mergeCell ref="E94:E95"/>
    <mergeCell ref="F94:F95"/>
    <mergeCell ref="G94:G95"/>
    <mergeCell ref="S90:S91"/>
    <mergeCell ref="B92:B93"/>
    <mergeCell ref="C92:C93"/>
    <mergeCell ref="D92:D93"/>
    <mergeCell ref="E92:E93"/>
    <mergeCell ref="F92:F93"/>
    <mergeCell ref="G92:G93"/>
    <mergeCell ref="H92:H93"/>
    <mergeCell ref="S92:S93"/>
    <mergeCell ref="H87:H89"/>
    <mergeCell ref="P87:P89"/>
    <mergeCell ref="Q87:Q89"/>
    <mergeCell ref="B90:B91"/>
    <mergeCell ref="C90:C91"/>
    <mergeCell ref="D90:D91"/>
    <mergeCell ref="E90:E91"/>
    <mergeCell ref="F90:F91"/>
    <mergeCell ref="G90:G91"/>
    <mergeCell ref="H90:H91"/>
    <mergeCell ref="B87:B89"/>
    <mergeCell ref="C87:C89"/>
    <mergeCell ref="D87:D89"/>
    <mergeCell ref="E87:E89"/>
    <mergeCell ref="F87:F89"/>
    <mergeCell ref="G87:G89"/>
    <mergeCell ref="S82:S83"/>
    <mergeCell ref="B84:B86"/>
    <mergeCell ref="C84:C86"/>
    <mergeCell ref="D84:D86"/>
    <mergeCell ref="E84:E86"/>
    <mergeCell ref="F84:F86"/>
    <mergeCell ref="G84:G86"/>
    <mergeCell ref="H84:H86"/>
    <mergeCell ref="P84:P86"/>
    <mergeCell ref="Q84:Q86"/>
    <mergeCell ref="Q79:Q81"/>
    <mergeCell ref="B82:B83"/>
    <mergeCell ref="C82:C83"/>
    <mergeCell ref="D82:D83"/>
    <mergeCell ref="E82:E83"/>
    <mergeCell ref="F82:F83"/>
    <mergeCell ref="G82:G83"/>
    <mergeCell ref="H82:H83"/>
    <mergeCell ref="H77:H78"/>
    <mergeCell ref="S77:S78"/>
    <mergeCell ref="B79:B81"/>
    <mergeCell ref="C79:C81"/>
    <mergeCell ref="D79:D81"/>
    <mergeCell ref="E79:E81"/>
    <mergeCell ref="F79:F81"/>
    <mergeCell ref="G79:G81"/>
    <mergeCell ref="H79:H81"/>
    <mergeCell ref="P79:P81"/>
    <mergeCell ref="B77:B78"/>
    <mergeCell ref="C77:C78"/>
    <mergeCell ref="D77:D78"/>
    <mergeCell ref="E77:E78"/>
    <mergeCell ref="F77:F78"/>
    <mergeCell ref="G77:G78"/>
    <mergeCell ref="H73:H74"/>
    <mergeCell ref="S73:S74"/>
    <mergeCell ref="B75:B76"/>
    <mergeCell ref="C75:C76"/>
    <mergeCell ref="D75:D76"/>
    <mergeCell ref="E75:E76"/>
    <mergeCell ref="G75:G76"/>
    <mergeCell ref="H75:H76"/>
    <mergeCell ref="G70:G72"/>
    <mergeCell ref="H70:H72"/>
    <mergeCell ref="P70:P72"/>
    <mergeCell ref="Q70:Q72"/>
    <mergeCell ref="B73:B74"/>
    <mergeCell ref="C73:C74"/>
    <mergeCell ref="D73:D74"/>
    <mergeCell ref="E73:E74"/>
    <mergeCell ref="F73:F74"/>
    <mergeCell ref="G73:G74"/>
    <mergeCell ref="G67:G69"/>
    <mergeCell ref="H67:H69"/>
    <mergeCell ref="I67:I69"/>
    <mergeCell ref="P67:P69"/>
    <mergeCell ref="Q67:Q69"/>
    <mergeCell ref="B70:B72"/>
    <mergeCell ref="C70:C72"/>
    <mergeCell ref="D70:D72"/>
    <mergeCell ref="E70:E72"/>
    <mergeCell ref="F70:F72"/>
    <mergeCell ref="B64:B66"/>
    <mergeCell ref="C64:C66"/>
    <mergeCell ref="D64:D66"/>
    <mergeCell ref="E64:E66"/>
    <mergeCell ref="H64:H66"/>
    <mergeCell ref="B67:B69"/>
    <mergeCell ref="C67:C69"/>
    <mergeCell ref="D67:D69"/>
    <mergeCell ref="E67:E69"/>
    <mergeCell ref="F67:F69"/>
    <mergeCell ref="I59:I60"/>
    <mergeCell ref="B61:B63"/>
    <mergeCell ref="C61:C63"/>
    <mergeCell ref="D61:D63"/>
    <mergeCell ref="E61:E63"/>
    <mergeCell ref="G61:G63"/>
    <mergeCell ref="H61:H63"/>
    <mergeCell ref="I61:I63"/>
    <mergeCell ref="B59:B60"/>
    <mergeCell ref="C59:C60"/>
    <mergeCell ref="D59:D60"/>
    <mergeCell ref="E59:E60"/>
    <mergeCell ref="G59:G60"/>
    <mergeCell ref="H59:H60"/>
    <mergeCell ref="B56:B58"/>
    <mergeCell ref="C56:C58"/>
    <mergeCell ref="D56:D58"/>
    <mergeCell ref="E56:E58"/>
    <mergeCell ref="G56:G58"/>
    <mergeCell ref="H56:H58"/>
    <mergeCell ref="B53:B55"/>
    <mergeCell ref="C53:C55"/>
    <mergeCell ref="D53:D55"/>
    <mergeCell ref="E53:E55"/>
    <mergeCell ref="G53:G55"/>
    <mergeCell ref="H53:H55"/>
    <mergeCell ref="B51:B52"/>
    <mergeCell ref="C51:C52"/>
    <mergeCell ref="D51:D52"/>
    <mergeCell ref="E51:E52"/>
    <mergeCell ref="G51:G52"/>
    <mergeCell ref="H51:H52"/>
    <mergeCell ref="H45:H47"/>
    <mergeCell ref="I45:I47"/>
    <mergeCell ref="P37:P42"/>
    <mergeCell ref="Q37:Q42"/>
    <mergeCell ref="C39:C42"/>
    <mergeCell ref="F41:F42"/>
    <mergeCell ref="B43:B44"/>
    <mergeCell ref="C43:C44"/>
    <mergeCell ref="D43:D44"/>
    <mergeCell ref="E43:E44"/>
    <mergeCell ref="G43:G44"/>
    <mergeCell ref="H43:H44"/>
    <mergeCell ref="I37:I42"/>
    <mergeCell ref="J37:J39"/>
    <mergeCell ref="K37:K39"/>
    <mergeCell ref="L37:L39"/>
    <mergeCell ref="M37:M39"/>
    <mergeCell ref="O37:O39"/>
    <mergeCell ref="H33:H36"/>
    <mergeCell ref="I33:I36"/>
    <mergeCell ref="P33:P35"/>
    <mergeCell ref="Q33:Q35"/>
    <mergeCell ref="B37:B42"/>
    <mergeCell ref="D37:D42"/>
    <mergeCell ref="E37:E42"/>
    <mergeCell ref="F37:F39"/>
    <mergeCell ref="G37:G42"/>
    <mergeCell ref="H37:H42"/>
    <mergeCell ref="A33:A219"/>
    <mergeCell ref="B33:B36"/>
    <mergeCell ref="C33:C36"/>
    <mergeCell ref="D33:D36"/>
    <mergeCell ref="E33:E36"/>
    <mergeCell ref="G33:G36"/>
    <mergeCell ref="B48:B50"/>
    <mergeCell ref="C48:C50"/>
    <mergeCell ref="D48:D50"/>
    <mergeCell ref="E48:E50"/>
    <mergeCell ref="F48:F50"/>
    <mergeCell ref="G48:G50"/>
    <mergeCell ref="H48:H50"/>
    <mergeCell ref="I48:I50"/>
    <mergeCell ref="P48:P50"/>
    <mergeCell ref="Q48:Q50"/>
    <mergeCell ref="I43:I44"/>
    <mergeCell ref="B45:B47"/>
    <mergeCell ref="C45:C47"/>
    <mergeCell ref="D45:D47"/>
    <mergeCell ref="E45:E47"/>
    <mergeCell ref="G45:G47"/>
    <mergeCell ref="G29:G30"/>
    <mergeCell ref="H29:H30"/>
    <mergeCell ref="I29:I30"/>
    <mergeCell ref="Q29:Q30"/>
    <mergeCell ref="B31:B32"/>
    <mergeCell ref="C31:C32"/>
    <mergeCell ref="D31:D32"/>
    <mergeCell ref="E31:E32"/>
    <mergeCell ref="G31:G32"/>
    <mergeCell ref="H31:H32"/>
    <mergeCell ref="A29:A32"/>
    <mergeCell ref="B29:B30"/>
    <mergeCell ref="C29:C30"/>
    <mergeCell ref="D29:D30"/>
    <mergeCell ref="E29:E30"/>
    <mergeCell ref="F29:F30"/>
    <mergeCell ref="S23:S25"/>
    <mergeCell ref="F24:F25"/>
    <mergeCell ref="B26:B28"/>
    <mergeCell ref="C26:C28"/>
    <mergeCell ref="D26:D28"/>
    <mergeCell ref="E26:E28"/>
    <mergeCell ref="G26:G28"/>
    <mergeCell ref="H26:H28"/>
    <mergeCell ref="I26:I28"/>
    <mergeCell ref="I21:I22"/>
    <mergeCell ref="P21:P22"/>
    <mergeCell ref="B23:B25"/>
    <mergeCell ref="C23:C25"/>
    <mergeCell ref="D23:D25"/>
    <mergeCell ref="E23:E25"/>
    <mergeCell ref="G23:G25"/>
    <mergeCell ref="H23:H25"/>
    <mergeCell ref="I23:I25"/>
    <mergeCell ref="C21:C22"/>
    <mergeCell ref="D21:D22"/>
    <mergeCell ref="E21:E22"/>
    <mergeCell ref="F21:F22"/>
    <mergeCell ref="G21:G22"/>
    <mergeCell ref="H21:H22"/>
    <mergeCell ref="B14:C14"/>
    <mergeCell ref="A15:M15"/>
    <mergeCell ref="A16:A28"/>
    <mergeCell ref="B16:B20"/>
    <mergeCell ref="C16:C20"/>
    <mergeCell ref="D16:D20"/>
    <mergeCell ref="E16:E20"/>
    <mergeCell ref="I16:I20"/>
    <mergeCell ref="H19:H20"/>
    <mergeCell ref="B21:B22"/>
    <mergeCell ref="G10:G13"/>
    <mergeCell ref="H10:H13"/>
    <mergeCell ref="J10:L11"/>
    <mergeCell ref="M10:M13"/>
    <mergeCell ref="J12:J13"/>
    <mergeCell ref="K12:K13"/>
    <mergeCell ref="L12:L13"/>
    <mergeCell ref="L2:M4"/>
    <mergeCell ref="A6:M6"/>
    <mergeCell ref="A7:M7"/>
    <mergeCell ref="A8:N8"/>
    <mergeCell ref="A9:H9"/>
    <mergeCell ref="A10:A13"/>
    <mergeCell ref="B10:C13"/>
    <mergeCell ref="D10:D13"/>
    <mergeCell ref="E10:E13"/>
    <mergeCell ref="F10:F13"/>
  </mergeCells>
  <pageMargins left="0.70866141732283472" right="0.70866141732283472" top="0.74803149606299213" bottom="0.74803149606299213" header="0.31496062992125984" footer="0.31496062992125984"/>
  <pageSetup paperSize="9" scale="58" fitToHeight="0" orientation="landscape" r:id="rId1"/>
  <rowBreaks count="13" manualBreakCount="13">
    <brk id="145" max="7" man="1"/>
    <brk id="183" max="7" man="1"/>
    <brk id="381" max="7" man="1"/>
    <brk id="484" max="7" man="1"/>
    <brk id="1021" max="7" man="1"/>
    <brk id="1412" max="7" man="1"/>
    <brk id="1457" max="7" man="1"/>
    <brk id="1556" max="7" man="1"/>
    <brk id="1583" max="7" man="1"/>
    <brk id="1685" max="7" man="1"/>
    <brk id="2349" max="7" man="1"/>
    <brk id="2396" max="7" man="1"/>
    <brk id="2757"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894"/>
  <sheetViews>
    <sheetView view="pageBreakPreview" zoomScale="80" zoomScaleNormal="100" zoomScaleSheetLayoutView="80" workbookViewId="0">
      <selection activeCell="C16" sqref="C16:C20"/>
    </sheetView>
  </sheetViews>
  <sheetFormatPr defaultColWidth="21.85546875" defaultRowHeight="11.25" x14ac:dyDescent="0.2"/>
  <cols>
    <col min="1" max="1" width="28.28515625" style="12" customWidth="1"/>
    <col min="2" max="2" width="8.5703125" style="12" customWidth="1"/>
    <col min="3" max="3" width="36.42578125" style="12" customWidth="1"/>
    <col min="4" max="4" width="21.85546875" style="12"/>
    <col min="5" max="5" width="27.5703125" style="12" customWidth="1"/>
    <col min="6" max="6" width="27.5703125" style="17" customWidth="1"/>
    <col min="7" max="7" width="27.5703125" style="12" customWidth="1"/>
    <col min="8" max="8" width="44.7109375" style="12" customWidth="1"/>
    <col min="9" max="9" width="14.42578125" style="12" hidden="1" customWidth="1"/>
    <col min="10" max="10" width="13.5703125" style="12" hidden="1" customWidth="1"/>
    <col min="11" max="11" width="11.85546875" style="12" hidden="1" customWidth="1"/>
    <col min="12" max="12" width="12.42578125" style="12" hidden="1" customWidth="1"/>
    <col min="13" max="13" width="0" style="21" hidden="1" customWidth="1"/>
    <col min="14" max="14" width="21.85546875" style="13"/>
    <col min="15" max="16384" width="21.85546875" style="12"/>
  </cols>
  <sheetData>
    <row r="1" spans="1:14" ht="13.5" customHeight="1" x14ac:dyDescent="0.2">
      <c r="K1" s="20"/>
    </row>
    <row r="2" spans="1:14" ht="14.25" customHeight="1" x14ac:dyDescent="0.2">
      <c r="J2" s="22"/>
      <c r="K2" s="1401" t="s">
        <v>1398</v>
      </c>
      <c r="L2" s="1401"/>
    </row>
    <row r="3" spans="1:14" ht="12.75" customHeight="1" x14ac:dyDescent="0.2">
      <c r="J3" s="22"/>
      <c r="K3" s="1401"/>
      <c r="L3" s="1401"/>
    </row>
    <row r="4" spans="1:14" ht="12.75" customHeight="1" x14ac:dyDescent="0.2">
      <c r="J4" s="22"/>
      <c r="K4" s="1401"/>
      <c r="L4" s="1401"/>
    </row>
    <row r="5" spans="1:14" ht="11.25" customHeight="1" x14ac:dyDescent="0.2"/>
    <row r="6" spans="1:14" s="25" customFormat="1" ht="12.75" customHeight="1" x14ac:dyDescent="0.2">
      <c r="A6" s="1235" t="s">
        <v>1399</v>
      </c>
      <c r="B6" s="1235"/>
      <c r="C6" s="1235"/>
      <c r="D6" s="1235"/>
      <c r="E6" s="1235"/>
      <c r="F6" s="1235"/>
      <c r="G6" s="1235"/>
      <c r="H6" s="1235"/>
      <c r="I6" s="1235"/>
      <c r="J6" s="1235"/>
      <c r="K6" s="1235"/>
      <c r="L6" s="1235"/>
      <c r="M6" s="23"/>
      <c r="N6" s="24"/>
    </row>
    <row r="7" spans="1:14" s="25" customFormat="1" ht="12.75" customHeight="1" x14ac:dyDescent="0.2">
      <c r="A7" s="1235" t="s">
        <v>1400</v>
      </c>
      <c r="B7" s="1235"/>
      <c r="C7" s="1235"/>
      <c r="D7" s="1235"/>
      <c r="E7" s="1235"/>
      <c r="F7" s="1235"/>
      <c r="G7" s="1235"/>
      <c r="H7" s="1235"/>
      <c r="I7" s="1235"/>
      <c r="J7" s="1235"/>
      <c r="K7" s="1235"/>
      <c r="L7" s="1235"/>
      <c r="M7" s="26"/>
    </row>
    <row r="8" spans="1:14" ht="6.75" customHeight="1" x14ac:dyDescent="0.2">
      <c r="A8" s="1388"/>
      <c r="B8" s="1388"/>
      <c r="C8" s="1388"/>
      <c r="D8" s="1388"/>
      <c r="E8" s="1388"/>
      <c r="F8" s="1388"/>
      <c r="G8" s="1388"/>
      <c r="H8" s="1388"/>
      <c r="I8" s="1388"/>
      <c r="J8" s="1388"/>
      <c r="K8" s="1388"/>
      <c r="L8" s="1388"/>
      <c r="M8" s="1388"/>
      <c r="N8" s="12"/>
    </row>
    <row r="9" spans="1:14" ht="15" customHeight="1" x14ac:dyDescent="0.2">
      <c r="A9" s="27"/>
      <c r="B9" s="27"/>
      <c r="C9" s="27"/>
      <c r="D9" s="366" t="s">
        <v>77</v>
      </c>
      <c r="E9" s="366"/>
      <c r="F9" s="367"/>
      <c r="G9" s="23"/>
      <c r="H9" s="23"/>
      <c r="I9" s="27"/>
      <c r="J9" s="27"/>
      <c r="K9" s="27"/>
      <c r="L9" s="27"/>
      <c r="M9" s="1"/>
      <c r="N9" s="12"/>
    </row>
    <row r="10" spans="1:14" ht="15" customHeight="1" x14ac:dyDescent="0.2">
      <c r="A10" s="1753" t="s">
        <v>2</v>
      </c>
      <c r="B10" s="1756" t="s">
        <v>3</v>
      </c>
      <c r="C10" s="1390"/>
      <c r="D10" s="1753" t="s">
        <v>4</v>
      </c>
      <c r="E10" s="1753" t="s">
        <v>5</v>
      </c>
      <c r="F10" s="1395" t="s">
        <v>1104</v>
      </c>
      <c r="G10" s="1395" t="s">
        <v>1401</v>
      </c>
      <c r="H10" s="1713" t="s">
        <v>1293</v>
      </c>
      <c r="I10" s="1753" t="s">
        <v>1402</v>
      </c>
      <c r="J10" s="1753"/>
      <c r="K10" s="1753"/>
      <c r="L10" s="1753" t="s">
        <v>1403</v>
      </c>
      <c r="M10" s="1"/>
      <c r="N10" s="12"/>
    </row>
    <row r="11" spans="1:14" ht="11.25" customHeight="1" x14ac:dyDescent="0.2">
      <c r="A11" s="1753"/>
      <c r="B11" s="1405"/>
      <c r="C11" s="1392"/>
      <c r="D11" s="1753"/>
      <c r="E11" s="1753"/>
      <c r="F11" s="1548"/>
      <c r="G11" s="1548"/>
      <c r="H11" s="1548"/>
      <c r="I11" s="1753"/>
      <c r="J11" s="1753"/>
      <c r="K11" s="1753"/>
      <c r="L11" s="1753"/>
      <c r="M11" s="1"/>
      <c r="N11" s="12"/>
    </row>
    <row r="12" spans="1:14" ht="11.25" customHeight="1" x14ac:dyDescent="0.2">
      <c r="A12" s="1753"/>
      <c r="B12" s="1405"/>
      <c r="C12" s="1392"/>
      <c r="D12" s="1753"/>
      <c r="E12" s="1753"/>
      <c r="F12" s="1548"/>
      <c r="G12" s="1548"/>
      <c r="H12" s="1548"/>
      <c r="I12" s="1753">
        <v>2017</v>
      </c>
      <c r="J12" s="1753">
        <v>2018</v>
      </c>
      <c r="K12" s="1753">
        <v>2019</v>
      </c>
      <c r="L12" s="1753"/>
      <c r="M12" s="1"/>
      <c r="N12" s="12"/>
    </row>
    <row r="13" spans="1:14" ht="3.75" customHeight="1" x14ac:dyDescent="0.2">
      <c r="A13" s="1753"/>
      <c r="B13" s="1757"/>
      <c r="C13" s="1758"/>
      <c r="D13" s="1753"/>
      <c r="E13" s="1753"/>
      <c r="F13" s="1399"/>
      <c r="G13" s="1759"/>
      <c r="H13" s="1399"/>
      <c r="I13" s="1753"/>
      <c r="J13" s="1753"/>
      <c r="K13" s="1753"/>
      <c r="L13" s="1753"/>
      <c r="M13" s="1"/>
      <c r="N13" s="12"/>
    </row>
    <row r="14" spans="1:14" ht="11.25" customHeight="1" x14ac:dyDescent="0.2">
      <c r="A14" s="920">
        <v>1</v>
      </c>
      <c r="B14" s="1750">
        <v>2</v>
      </c>
      <c r="C14" s="1751"/>
      <c r="D14" s="920">
        <v>3</v>
      </c>
      <c r="E14" s="920">
        <v>4</v>
      </c>
      <c r="F14" s="931"/>
      <c r="G14" s="920"/>
      <c r="H14" s="920"/>
      <c r="I14" s="920">
        <v>5</v>
      </c>
      <c r="J14" s="920">
        <v>6</v>
      </c>
      <c r="K14" s="920">
        <v>7</v>
      </c>
      <c r="L14" s="920">
        <v>8</v>
      </c>
      <c r="M14" s="1"/>
      <c r="N14" s="12"/>
    </row>
    <row r="15" spans="1:14" ht="12.75" customHeight="1" thickBot="1" x14ac:dyDescent="0.25">
      <c r="A15" s="1752" t="s">
        <v>78</v>
      </c>
      <c r="B15" s="1423"/>
      <c r="C15" s="1424"/>
      <c r="D15" s="1424"/>
      <c r="E15" s="1424"/>
      <c r="F15" s="1424"/>
      <c r="G15" s="1424"/>
      <c r="H15" s="1424"/>
      <c r="I15" s="1424"/>
      <c r="J15" s="1424"/>
      <c r="K15" s="1424"/>
      <c r="L15" s="1425"/>
      <c r="M15" s="1" t="s">
        <v>1404</v>
      </c>
      <c r="N15" s="12"/>
    </row>
    <row r="16" spans="1:14" ht="45" customHeight="1" x14ac:dyDescent="0.2">
      <c r="A16" s="1743" t="s">
        <v>79</v>
      </c>
      <c r="B16" s="1753" t="s">
        <v>1405</v>
      </c>
      <c r="C16" s="1754" t="s">
        <v>1406</v>
      </c>
      <c r="D16" s="1755" t="s">
        <v>6</v>
      </c>
      <c r="E16" s="1755" t="s">
        <v>1407</v>
      </c>
      <c r="F16" s="929" t="s">
        <v>1408</v>
      </c>
      <c r="G16" s="920" t="s">
        <v>1409</v>
      </c>
      <c r="H16" s="772" t="s">
        <v>1410</v>
      </c>
      <c r="I16" s="39">
        <f>2000+3500</f>
        <v>5500</v>
      </c>
      <c r="J16" s="29"/>
      <c r="K16" s="29"/>
      <c r="L16" s="30">
        <v>42000</v>
      </c>
      <c r="M16" s="21" t="s">
        <v>1411</v>
      </c>
    </row>
    <row r="17" spans="1:13" ht="39" customHeight="1" x14ac:dyDescent="0.2">
      <c r="A17" s="1563"/>
      <c r="B17" s="1753"/>
      <c r="C17" s="1547"/>
      <c r="D17" s="1548"/>
      <c r="E17" s="1548"/>
      <c r="F17" s="906" t="s">
        <v>1412</v>
      </c>
      <c r="G17" s="912" t="s">
        <v>1413</v>
      </c>
      <c r="H17" s="929" t="s">
        <v>1414</v>
      </c>
      <c r="I17" s="905"/>
      <c r="J17" s="778"/>
      <c r="K17" s="778"/>
      <c r="L17" s="32"/>
    </row>
    <row r="18" spans="1:13" ht="29.25" customHeight="1" x14ac:dyDescent="0.2">
      <c r="A18" s="1563"/>
      <c r="B18" s="1753"/>
      <c r="C18" s="1547"/>
      <c r="D18" s="1548"/>
      <c r="E18" s="1548"/>
      <c r="F18" s="906" t="s">
        <v>1415</v>
      </c>
      <c r="G18" s="912" t="s">
        <v>1416</v>
      </c>
      <c r="H18" s="929" t="s">
        <v>1417</v>
      </c>
      <c r="I18" s="905"/>
      <c r="J18" s="778"/>
      <c r="K18" s="778"/>
      <c r="L18" s="32"/>
    </row>
    <row r="19" spans="1:13" ht="36.75" customHeight="1" x14ac:dyDescent="0.2">
      <c r="A19" s="1563"/>
      <c r="B19" s="1753"/>
      <c r="C19" s="1547"/>
      <c r="D19" s="1548"/>
      <c r="E19" s="1548"/>
      <c r="F19" s="906" t="s">
        <v>5113</v>
      </c>
      <c r="G19" s="912" t="s">
        <v>1236</v>
      </c>
      <c r="H19" s="1720" t="s">
        <v>5114</v>
      </c>
      <c r="I19" s="905"/>
      <c r="J19" s="778"/>
      <c r="K19" s="778"/>
      <c r="L19" s="32"/>
    </row>
    <row r="20" spans="1:13" ht="29.25" customHeight="1" x14ac:dyDescent="0.2">
      <c r="A20" s="1563"/>
      <c r="B20" s="1753"/>
      <c r="C20" s="1416"/>
      <c r="D20" s="1399"/>
      <c r="E20" s="1399"/>
      <c r="F20" s="906" t="s">
        <v>1420</v>
      </c>
      <c r="G20" s="912" t="s">
        <v>1145</v>
      </c>
      <c r="H20" s="1416"/>
      <c r="I20" s="905"/>
      <c r="J20" s="778"/>
      <c r="K20" s="778"/>
      <c r="L20" s="32"/>
    </row>
    <row r="21" spans="1:13" ht="91.5" customHeight="1" x14ac:dyDescent="0.2">
      <c r="A21" s="1563"/>
      <c r="B21" s="1728" t="s">
        <v>1421</v>
      </c>
      <c r="C21" s="1720" t="s">
        <v>1422</v>
      </c>
      <c r="D21" s="1728" t="s">
        <v>26</v>
      </c>
      <c r="E21" s="1730" t="s">
        <v>1423</v>
      </c>
      <c r="F21" s="929" t="s">
        <v>1425</v>
      </c>
      <c r="G21" s="1728" t="s">
        <v>1111</v>
      </c>
      <c r="H21" s="929" t="s">
        <v>1426</v>
      </c>
      <c r="I21" s="905"/>
      <c r="J21" s="778"/>
      <c r="K21" s="778"/>
      <c r="L21" s="32"/>
    </row>
    <row r="22" spans="1:13" ht="30.75" customHeight="1" x14ac:dyDescent="0.2">
      <c r="A22" s="1413"/>
      <c r="B22" s="1399"/>
      <c r="C22" s="1416"/>
      <c r="D22" s="1399"/>
      <c r="E22" s="1410"/>
      <c r="F22" s="906" t="s">
        <v>1427</v>
      </c>
      <c r="G22" s="1399"/>
      <c r="H22" s="929" t="s">
        <v>1428</v>
      </c>
      <c r="I22" s="905"/>
      <c r="J22" s="778"/>
      <c r="K22" s="778"/>
      <c r="L22" s="32"/>
    </row>
    <row r="23" spans="1:13" ht="23.25" customHeight="1" thickBot="1" x14ac:dyDescent="0.25">
      <c r="A23" s="2066" t="s">
        <v>80</v>
      </c>
      <c r="B23" s="1753" t="s">
        <v>1437</v>
      </c>
      <c r="C23" s="1720" t="s">
        <v>5115</v>
      </c>
      <c r="D23" s="1728" t="s">
        <v>8</v>
      </c>
      <c r="E23" s="1730" t="s">
        <v>1439</v>
      </c>
      <c r="F23" s="929" t="s">
        <v>1231</v>
      </c>
      <c r="G23" s="920" t="s">
        <v>1441</v>
      </c>
      <c r="H23" s="1720" t="s">
        <v>1442</v>
      </c>
      <c r="I23" s="34">
        <v>1500</v>
      </c>
      <c r="J23" s="34">
        <v>16500</v>
      </c>
      <c r="K23" s="34">
        <v>15000</v>
      </c>
      <c r="L23" s="35"/>
      <c r="M23" s="21" t="s">
        <v>1411</v>
      </c>
    </row>
    <row r="24" spans="1:13" ht="24" customHeight="1" thickBot="1" x14ac:dyDescent="0.25">
      <c r="A24" s="1416"/>
      <c r="B24" s="1753"/>
      <c r="C24" s="1764"/>
      <c r="D24" s="1765"/>
      <c r="E24" s="1762"/>
      <c r="F24" s="772" t="s">
        <v>1143</v>
      </c>
      <c r="G24" s="778" t="s">
        <v>1257</v>
      </c>
      <c r="H24" s="1416"/>
      <c r="I24" s="877"/>
      <c r="J24" s="877"/>
      <c r="K24" s="877"/>
      <c r="L24" s="38"/>
    </row>
    <row r="25" spans="1:13" ht="48" customHeight="1" x14ac:dyDescent="0.2">
      <c r="A25" s="1760" t="s">
        <v>81</v>
      </c>
      <c r="B25" s="1554" t="s">
        <v>82</v>
      </c>
      <c r="C25" s="1754" t="s">
        <v>9</v>
      </c>
      <c r="D25" s="1763" t="s">
        <v>7</v>
      </c>
      <c r="E25" s="1763" t="s">
        <v>10</v>
      </c>
      <c r="F25" s="929" t="s">
        <v>1448</v>
      </c>
      <c r="G25" s="1728" t="s">
        <v>1433</v>
      </c>
      <c r="H25" s="1720" t="s">
        <v>1449</v>
      </c>
      <c r="I25" s="39">
        <v>6800</v>
      </c>
      <c r="J25" s="39">
        <v>10000</v>
      </c>
      <c r="K25" s="39">
        <v>10000</v>
      </c>
      <c r="L25" s="40"/>
      <c r="M25" s="21" t="s">
        <v>1411</v>
      </c>
    </row>
    <row r="26" spans="1:13" ht="18.75" customHeight="1" x14ac:dyDescent="0.2">
      <c r="A26" s="1526"/>
      <c r="B26" s="1554"/>
      <c r="C26" s="1547"/>
      <c r="D26" s="1554"/>
      <c r="E26" s="1554"/>
      <c r="F26" s="929" t="s">
        <v>1450</v>
      </c>
      <c r="G26" s="1548"/>
      <c r="H26" s="1547"/>
      <c r="I26" s="905"/>
      <c r="J26" s="905"/>
      <c r="K26" s="905"/>
      <c r="L26" s="41"/>
    </row>
    <row r="27" spans="1:13" ht="42.75" customHeight="1" thickBot="1" x14ac:dyDescent="0.25">
      <c r="A27" s="1526"/>
      <c r="B27" s="1762"/>
      <c r="C27" s="1416"/>
      <c r="D27" s="1410"/>
      <c r="E27" s="1410"/>
      <c r="F27" s="929" t="s">
        <v>1149</v>
      </c>
      <c r="G27" s="1399"/>
      <c r="H27" s="1416"/>
      <c r="I27" s="905"/>
      <c r="J27" s="905"/>
      <c r="K27" s="905"/>
      <c r="L27" s="41"/>
    </row>
    <row r="28" spans="1:13" ht="34.5" customHeight="1" x14ac:dyDescent="0.2">
      <c r="A28" s="1526"/>
      <c r="B28" s="1755" t="s">
        <v>83</v>
      </c>
      <c r="C28" s="933" t="s">
        <v>11</v>
      </c>
      <c r="D28" s="1730" t="s">
        <v>6</v>
      </c>
      <c r="E28" s="1766" t="s">
        <v>12</v>
      </c>
      <c r="F28" s="1768" t="s">
        <v>1454</v>
      </c>
      <c r="G28" s="1767" t="s">
        <v>1200</v>
      </c>
      <c r="H28" s="1768" t="s">
        <v>1455</v>
      </c>
      <c r="I28" s="1769">
        <f>4530-1600</f>
        <v>2930</v>
      </c>
      <c r="J28" s="1769"/>
      <c r="K28" s="1769"/>
      <c r="L28" s="1450">
        <f>7623+1000</f>
        <v>8623</v>
      </c>
      <c r="M28" s="21" t="s">
        <v>1411</v>
      </c>
    </row>
    <row r="29" spans="1:13" ht="11.25" customHeight="1" x14ac:dyDescent="0.2">
      <c r="A29" s="1526"/>
      <c r="B29" s="1548"/>
      <c r="C29" s="1008" t="s">
        <v>13</v>
      </c>
      <c r="D29" s="1554"/>
      <c r="E29" s="1570"/>
      <c r="F29" s="1572"/>
      <c r="G29" s="1565"/>
      <c r="H29" s="1572"/>
      <c r="I29" s="1769"/>
      <c r="J29" s="1769"/>
      <c r="K29" s="1769"/>
      <c r="L29" s="1450"/>
      <c r="M29" s="21" t="s">
        <v>1411</v>
      </c>
    </row>
    <row r="30" spans="1:13" ht="17.25" customHeight="1" x14ac:dyDescent="0.2">
      <c r="A30" s="1526"/>
      <c r="B30" s="1548"/>
      <c r="C30" s="1770" t="s">
        <v>14</v>
      </c>
      <c r="D30" s="1554"/>
      <c r="E30" s="1570"/>
      <c r="F30" s="1438"/>
      <c r="G30" s="1565"/>
      <c r="H30" s="1572"/>
      <c r="I30" s="1769"/>
      <c r="J30" s="1769"/>
      <c r="K30" s="1769"/>
      <c r="L30" s="1450"/>
      <c r="M30" s="21" t="s">
        <v>1411</v>
      </c>
    </row>
    <row r="31" spans="1:13" ht="39.75" customHeight="1" x14ac:dyDescent="0.2">
      <c r="A31" s="1526"/>
      <c r="B31" s="1548"/>
      <c r="C31" s="1547"/>
      <c r="D31" s="1554"/>
      <c r="E31" s="1570"/>
      <c r="F31" s="932" t="s">
        <v>5116</v>
      </c>
      <c r="G31" s="1565"/>
      <c r="H31" s="1572"/>
      <c r="I31" s="922"/>
      <c r="J31" s="922"/>
      <c r="K31" s="922"/>
      <c r="L31" s="816"/>
    </row>
    <row r="32" spans="1:13" ht="25.5" customHeight="1" x14ac:dyDescent="0.2">
      <c r="A32" s="1526"/>
      <c r="B32" s="1548"/>
      <c r="C32" s="1547"/>
      <c r="D32" s="1554"/>
      <c r="E32" s="1570"/>
      <c r="F32" s="932" t="s">
        <v>1456</v>
      </c>
      <c r="G32" s="1565"/>
      <c r="H32" s="1572"/>
      <c r="I32" s="922"/>
      <c r="J32" s="922"/>
      <c r="K32" s="922"/>
      <c r="L32" s="816"/>
    </row>
    <row r="33" spans="1:14" ht="26.25" customHeight="1" x14ac:dyDescent="0.2">
      <c r="A33" s="1526"/>
      <c r="B33" s="1548"/>
      <c r="C33" s="1547"/>
      <c r="D33" s="1554"/>
      <c r="E33" s="1570"/>
      <c r="F33" s="932" t="s">
        <v>1457</v>
      </c>
      <c r="G33" s="1565"/>
      <c r="H33" s="1572"/>
      <c r="I33" s="922"/>
      <c r="J33" s="922"/>
      <c r="K33" s="922"/>
      <c r="L33" s="816"/>
    </row>
    <row r="34" spans="1:14" ht="18.75" customHeight="1" x14ac:dyDescent="0.2">
      <c r="A34" s="1526"/>
      <c r="B34" s="1399"/>
      <c r="C34" s="1416"/>
      <c r="D34" s="1410"/>
      <c r="E34" s="1435"/>
      <c r="F34" s="932" t="s">
        <v>1458</v>
      </c>
      <c r="G34" s="1443"/>
      <c r="H34" s="1438"/>
      <c r="I34" s="922"/>
      <c r="J34" s="922"/>
      <c r="K34" s="922"/>
      <c r="L34" s="816"/>
    </row>
    <row r="35" spans="1:14" ht="18.75" customHeight="1" x14ac:dyDescent="0.2">
      <c r="A35" s="1526"/>
      <c r="B35" s="1730" t="s">
        <v>1459</v>
      </c>
      <c r="C35" s="1720" t="s">
        <v>1460</v>
      </c>
      <c r="D35" s="1730" t="s">
        <v>6</v>
      </c>
      <c r="E35" s="1766" t="s">
        <v>12</v>
      </c>
      <c r="F35" s="932" t="s">
        <v>1116</v>
      </c>
      <c r="G35" s="1767" t="s">
        <v>1461</v>
      </c>
      <c r="H35" s="1768" t="s">
        <v>1436</v>
      </c>
      <c r="I35" s="358">
        <v>505</v>
      </c>
      <c r="J35" s="358"/>
      <c r="K35" s="358"/>
      <c r="L35" s="44">
        <v>505</v>
      </c>
      <c r="M35" s="21" t="s">
        <v>1411</v>
      </c>
      <c r="N35" s="12"/>
    </row>
    <row r="36" spans="1:14" ht="29.25" customHeight="1" x14ac:dyDescent="0.2">
      <c r="A36" s="1526"/>
      <c r="B36" s="1410"/>
      <c r="C36" s="1416"/>
      <c r="D36" s="1410"/>
      <c r="E36" s="1435"/>
      <c r="F36" s="932" t="s">
        <v>1462</v>
      </c>
      <c r="G36" s="1443"/>
      <c r="H36" s="1438"/>
      <c r="I36" s="358"/>
      <c r="J36" s="358"/>
      <c r="K36" s="358"/>
      <c r="L36" s="44"/>
      <c r="N36" s="12"/>
    </row>
    <row r="37" spans="1:14" ht="27.75" customHeight="1" x14ac:dyDescent="0.2">
      <c r="A37" s="1526"/>
      <c r="B37" s="1730" t="s">
        <v>1463</v>
      </c>
      <c r="C37" s="1720" t="s">
        <v>1464</v>
      </c>
      <c r="D37" s="1730" t="s">
        <v>6</v>
      </c>
      <c r="E37" s="1766" t="s">
        <v>12</v>
      </c>
      <c r="F37" s="932" t="s">
        <v>1465</v>
      </c>
      <c r="G37" s="1767" t="s">
        <v>1200</v>
      </c>
      <c r="H37" s="1768" t="s">
        <v>1466</v>
      </c>
      <c r="I37" s="922">
        <f>3587.91-1500</f>
        <v>2087.91</v>
      </c>
      <c r="J37" s="358">
        <v>16000</v>
      </c>
      <c r="K37" s="358">
        <v>20000</v>
      </c>
      <c r="L37" s="45"/>
      <c r="M37" s="21" t="s">
        <v>1411</v>
      </c>
      <c r="N37" s="12"/>
    </row>
    <row r="38" spans="1:14" ht="16.5" customHeight="1" x14ac:dyDescent="0.2">
      <c r="A38" s="1526"/>
      <c r="B38" s="1554"/>
      <c r="C38" s="1547"/>
      <c r="D38" s="1554"/>
      <c r="E38" s="1570"/>
      <c r="F38" s="932" t="s">
        <v>1467</v>
      </c>
      <c r="G38" s="1565"/>
      <c r="H38" s="1572"/>
      <c r="I38" s="922"/>
      <c r="J38" s="358"/>
      <c r="K38" s="358"/>
      <c r="L38" s="45"/>
      <c r="N38" s="12"/>
    </row>
    <row r="39" spans="1:14" ht="20.25" customHeight="1" x14ac:dyDescent="0.2">
      <c r="A39" s="1526"/>
      <c r="B39" s="1410"/>
      <c r="C39" s="1416"/>
      <c r="D39" s="1410"/>
      <c r="E39" s="1435"/>
      <c r="F39" s="932" t="s">
        <v>1468</v>
      </c>
      <c r="G39" s="1443"/>
      <c r="H39" s="1438"/>
      <c r="I39" s="922"/>
      <c r="J39" s="358"/>
      <c r="K39" s="358"/>
      <c r="L39" s="45"/>
      <c r="N39" s="12"/>
    </row>
    <row r="40" spans="1:14" ht="27" customHeight="1" x14ac:dyDescent="0.2">
      <c r="A40" s="1526"/>
      <c r="B40" s="1730" t="s">
        <v>1469</v>
      </c>
      <c r="C40" s="1720" t="s">
        <v>5117</v>
      </c>
      <c r="D40" s="1730" t="s">
        <v>6</v>
      </c>
      <c r="E40" s="1766" t="s">
        <v>12</v>
      </c>
      <c r="F40" s="932" t="s">
        <v>1465</v>
      </c>
      <c r="G40" s="1767" t="s">
        <v>1200</v>
      </c>
      <c r="H40" s="1768" t="s">
        <v>1338</v>
      </c>
      <c r="I40" s="922">
        <v>595</v>
      </c>
      <c r="J40" s="922">
        <v>350</v>
      </c>
      <c r="K40" s="922"/>
      <c r="L40" s="45"/>
      <c r="M40" s="21" t="s">
        <v>1411</v>
      </c>
    </row>
    <row r="41" spans="1:14" ht="20.25" customHeight="1" x14ac:dyDescent="0.2">
      <c r="A41" s="1526"/>
      <c r="B41" s="1554"/>
      <c r="C41" s="1547"/>
      <c r="D41" s="1554"/>
      <c r="E41" s="1570"/>
      <c r="F41" s="932" t="s">
        <v>1472</v>
      </c>
      <c r="G41" s="1565"/>
      <c r="H41" s="1572"/>
      <c r="I41" s="922"/>
      <c r="J41" s="922"/>
      <c r="K41" s="922"/>
      <c r="L41" s="45"/>
    </row>
    <row r="42" spans="1:14" ht="24.75" customHeight="1" x14ac:dyDescent="0.2">
      <c r="A42" s="1526"/>
      <c r="B42" s="1410"/>
      <c r="C42" s="1416"/>
      <c r="D42" s="1410"/>
      <c r="E42" s="1435"/>
      <c r="F42" s="932" t="s">
        <v>1468</v>
      </c>
      <c r="G42" s="1443"/>
      <c r="H42" s="1438"/>
      <c r="I42" s="922"/>
      <c r="J42" s="922"/>
      <c r="K42" s="922"/>
      <c r="L42" s="45"/>
    </row>
    <row r="43" spans="1:14" ht="23.25" customHeight="1" x14ac:dyDescent="0.2">
      <c r="A43" s="1526"/>
      <c r="B43" s="1730" t="s">
        <v>1294</v>
      </c>
      <c r="C43" s="1720" t="s">
        <v>1473</v>
      </c>
      <c r="D43" s="1730" t="s">
        <v>6</v>
      </c>
      <c r="E43" s="1766" t="s">
        <v>1296</v>
      </c>
      <c r="F43" s="932" t="s">
        <v>1474</v>
      </c>
      <c r="G43" s="1767" t="s">
        <v>1200</v>
      </c>
      <c r="H43" s="1768" t="s">
        <v>5118</v>
      </c>
      <c r="I43" s="922">
        <v>42</v>
      </c>
      <c r="J43" s="317"/>
      <c r="K43" s="920"/>
      <c r="L43" s="45"/>
      <c r="M43" s="21" t="s">
        <v>1411</v>
      </c>
    </row>
    <row r="44" spans="1:14" ht="38.25" customHeight="1" x14ac:dyDescent="0.2">
      <c r="A44" s="1526"/>
      <c r="B44" s="1410"/>
      <c r="C44" s="1416"/>
      <c r="D44" s="1410"/>
      <c r="E44" s="1435"/>
      <c r="F44" s="932" t="s">
        <v>1476</v>
      </c>
      <c r="G44" s="1443"/>
      <c r="H44" s="1438"/>
      <c r="I44" s="922"/>
      <c r="J44" s="317"/>
      <c r="K44" s="920"/>
      <c r="L44" s="45"/>
    </row>
    <row r="45" spans="1:14" ht="30" customHeight="1" x14ac:dyDescent="0.2">
      <c r="A45" s="1526"/>
      <c r="B45" s="1730" t="s">
        <v>1477</v>
      </c>
      <c r="C45" s="1720" t="s">
        <v>1478</v>
      </c>
      <c r="D45" s="1771" t="s">
        <v>6</v>
      </c>
      <c r="E45" s="1772" t="s">
        <v>12</v>
      </c>
      <c r="F45" s="368" t="s">
        <v>1479</v>
      </c>
      <c r="G45" s="1774" t="s">
        <v>1200</v>
      </c>
      <c r="H45" s="1776" t="s">
        <v>5119</v>
      </c>
      <c r="I45" s="922">
        <v>265</v>
      </c>
      <c r="J45" s="922"/>
      <c r="K45" s="922"/>
      <c r="L45" s="45"/>
      <c r="M45" s="21" t="s">
        <v>1411</v>
      </c>
      <c r="N45" s="12"/>
    </row>
    <row r="46" spans="1:14" ht="22.5" customHeight="1" x14ac:dyDescent="0.2">
      <c r="A46" s="1526"/>
      <c r="B46" s="1554"/>
      <c r="C46" s="1547"/>
      <c r="D46" s="1559"/>
      <c r="E46" s="1773"/>
      <c r="F46" s="368" t="s">
        <v>1480</v>
      </c>
      <c r="G46" s="1591"/>
      <c r="H46" s="1585"/>
      <c r="I46" s="922"/>
      <c r="J46" s="922"/>
      <c r="K46" s="922"/>
      <c r="L46" s="45"/>
      <c r="N46" s="12"/>
    </row>
    <row r="47" spans="1:14" ht="26.25" customHeight="1" x14ac:dyDescent="0.2">
      <c r="A47" s="1526"/>
      <c r="B47" s="1410"/>
      <c r="C47" s="1416"/>
      <c r="D47" s="1453"/>
      <c r="E47" s="1461"/>
      <c r="F47" s="368" t="s">
        <v>1468</v>
      </c>
      <c r="G47" s="1775"/>
      <c r="H47" s="1478"/>
      <c r="I47" s="922"/>
      <c r="J47" s="922"/>
      <c r="K47" s="922"/>
      <c r="L47" s="45"/>
      <c r="N47" s="12"/>
    </row>
    <row r="48" spans="1:14" ht="30.75" customHeight="1" x14ac:dyDescent="0.2">
      <c r="A48" s="1526"/>
      <c r="B48" s="1730" t="s">
        <v>1481</v>
      </c>
      <c r="C48" s="1720" t="s">
        <v>1482</v>
      </c>
      <c r="D48" s="1771" t="s">
        <v>6</v>
      </c>
      <c r="E48" s="1772" t="s">
        <v>12</v>
      </c>
      <c r="F48" s="368" t="s">
        <v>1479</v>
      </c>
      <c r="G48" s="1774" t="s">
        <v>1200</v>
      </c>
      <c r="H48" s="1776" t="s">
        <v>5119</v>
      </c>
      <c r="I48" s="922">
        <v>265</v>
      </c>
      <c r="J48" s="922"/>
      <c r="K48" s="922"/>
      <c r="L48" s="45"/>
      <c r="M48" s="21" t="s">
        <v>1411</v>
      </c>
      <c r="N48" s="12"/>
    </row>
    <row r="49" spans="1:14" ht="21.75" customHeight="1" x14ac:dyDescent="0.2">
      <c r="A49" s="1526"/>
      <c r="B49" s="1554"/>
      <c r="C49" s="1547"/>
      <c r="D49" s="1559"/>
      <c r="E49" s="1773"/>
      <c r="F49" s="368" t="s">
        <v>1483</v>
      </c>
      <c r="G49" s="1591"/>
      <c r="H49" s="1585"/>
      <c r="I49" s="922"/>
      <c r="J49" s="922"/>
      <c r="K49" s="922"/>
      <c r="L49" s="45"/>
      <c r="N49" s="12"/>
    </row>
    <row r="50" spans="1:14" ht="22.5" customHeight="1" x14ac:dyDescent="0.2">
      <c r="A50" s="1526"/>
      <c r="B50" s="1410"/>
      <c r="C50" s="1416"/>
      <c r="D50" s="1453"/>
      <c r="E50" s="1461"/>
      <c r="F50" s="368" t="s">
        <v>1468</v>
      </c>
      <c r="G50" s="1775"/>
      <c r="H50" s="1478"/>
      <c r="I50" s="922"/>
      <c r="J50" s="922"/>
      <c r="K50" s="922"/>
      <c r="L50" s="45"/>
      <c r="N50" s="12"/>
    </row>
    <row r="51" spans="1:14" ht="32.25" customHeight="1" x14ac:dyDescent="0.2">
      <c r="A51" s="1526"/>
      <c r="B51" s="1730" t="s">
        <v>1484</v>
      </c>
      <c r="C51" s="1720" t="s">
        <v>1485</v>
      </c>
      <c r="D51" s="1771" t="s">
        <v>6</v>
      </c>
      <c r="E51" s="1772" t="s">
        <v>1486</v>
      </c>
      <c r="F51" s="368" t="s">
        <v>1160</v>
      </c>
      <c r="G51" s="1774" t="s">
        <v>1225</v>
      </c>
      <c r="H51" s="1776" t="s">
        <v>1436</v>
      </c>
      <c r="I51" s="922">
        <v>300</v>
      </c>
      <c r="J51" s="933"/>
      <c r="K51" s="933"/>
      <c r="L51" s="46"/>
      <c r="M51" s="21" t="s">
        <v>1411</v>
      </c>
    </row>
    <row r="52" spans="1:14" ht="24" customHeight="1" x14ac:dyDescent="0.2">
      <c r="A52" s="1526"/>
      <c r="B52" s="1410"/>
      <c r="C52" s="1416"/>
      <c r="D52" s="1453"/>
      <c r="E52" s="1461"/>
      <c r="F52" s="368" t="s">
        <v>1487</v>
      </c>
      <c r="G52" s="1775"/>
      <c r="H52" s="1478"/>
      <c r="I52" s="922"/>
      <c r="J52" s="933"/>
      <c r="K52" s="933"/>
      <c r="L52" s="46"/>
    </row>
    <row r="53" spans="1:14" ht="27.75" customHeight="1" x14ac:dyDescent="0.2">
      <c r="A53" s="1526"/>
      <c r="B53" s="1730" t="s">
        <v>1488</v>
      </c>
      <c r="C53" s="1720" t="s">
        <v>1489</v>
      </c>
      <c r="D53" s="1730" t="s">
        <v>6</v>
      </c>
      <c r="E53" s="1766" t="s">
        <v>15</v>
      </c>
      <c r="F53" s="932" t="s">
        <v>1465</v>
      </c>
      <c r="G53" s="1767" t="s">
        <v>1200</v>
      </c>
      <c r="H53" s="1768" t="s">
        <v>1338</v>
      </c>
      <c r="I53" s="922">
        <v>2493</v>
      </c>
      <c r="J53" s="922">
        <v>288</v>
      </c>
      <c r="K53" s="933"/>
      <c r="L53" s="46"/>
      <c r="M53" s="21" t="s">
        <v>1411</v>
      </c>
    </row>
    <row r="54" spans="1:14" ht="18.75" customHeight="1" x14ac:dyDescent="0.2">
      <c r="A54" s="1526"/>
      <c r="B54" s="1554"/>
      <c r="C54" s="1547"/>
      <c r="D54" s="1554"/>
      <c r="E54" s="1570"/>
      <c r="F54" s="932" t="s">
        <v>1490</v>
      </c>
      <c r="G54" s="1565"/>
      <c r="H54" s="1572"/>
      <c r="I54" s="922"/>
      <c r="J54" s="922"/>
      <c r="K54" s="933"/>
      <c r="L54" s="46"/>
    </row>
    <row r="55" spans="1:14" ht="27" customHeight="1" x14ac:dyDescent="0.2">
      <c r="A55" s="1526"/>
      <c r="B55" s="1410"/>
      <c r="C55" s="1416"/>
      <c r="D55" s="1410"/>
      <c r="E55" s="1435"/>
      <c r="F55" s="932" t="s">
        <v>1468</v>
      </c>
      <c r="G55" s="1443"/>
      <c r="H55" s="1438"/>
      <c r="I55" s="922"/>
      <c r="J55" s="922"/>
      <c r="K55" s="933"/>
      <c r="L55" s="46"/>
    </row>
    <row r="56" spans="1:14" ht="29.25" customHeight="1" x14ac:dyDescent="0.2">
      <c r="A56" s="1526"/>
      <c r="B56" s="1720" t="s">
        <v>1491</v>
      </c>
      <c r="C56" s="1739" t="s">
        <v>1492</v>
      </c>
      <c r="D56" s="1777" t="s">
        <v>17</v>
      </c>
      <c r="E56" s="1777" t="s">
        <v>1493</v>
      </c>
      <c r="F56" s="935" t="s">
        <v>1494</v>
      </c>
      <c r="G56" s="934" t="s">
        <v>1495</v>
      </c>
      <c r="H56" s="1739" t="s">
        <v>5120</v>
      </c>
      <c r="I56" s="922">
        <v>1500</v>
      </c>
      <c r="J56" s="922">
        <v>7000</v>
      </c>
      <c r="K56" s="922">
        <v>6500</v>
      </c>
      <c r="L56" s="45"/>
      <c r="M56" s="1" t="s">
        <v>1842</v>
      </c>
      <c r="N56" s="12"/>
    </row>
    <row r="57" spans="1:14" ht="21.75" customHeight="1" x14ac:dyDescent="0.2">
      <c r="A57" s="1526"/>
      <c r="B57" s="1547"/>
      <c r="C57" s="1629"/>
      <c r="D57" s="1778"/>
      <c r="E57" s="1778"/>
      <c r="F57" s="935" t="s">
        <v>1497</v>
      </c>
      <c r="G57" s="934" t="s">
        <v>1498</v>
      </c>
      <c r="H57" s="1629"/>
      <c r="I57" s="922"/>
      <c r="J57" s="922"/>
      <c r="K57" s="922"/>
      <c r="L57" s="45"/>
      <c r="M57" s="1"/>
      <c r="N57" s="12"/>
    </row>
    <row r="58" spans="1:14" ht="33" customHeight="1" x14ac:dyDescent="0.2">
      <c r="A58" s="1526"/>
      <c r="B58" s="1416"/>
      <c r="C58" s="1456"/>
      <c r="D58" s="1459"/>
      <c r="E58" s="1459"/>
      <c r="F58" s="935" t="s">
        <v>1499</v>
      </c>
      <c r="G58" s="923" t="s">
        <v>1200</v>
      </c>
      <c r="H58" s="1456"/>
      <c r="I58" s="922"/>
      <c r="J58" s="922"/>
      <c r="K58" s="922"/>
      <c r="L58" s="45"/>
      <c r="M58" s="1"/>
      <c r="N58" s="12"/>
    </row>
    <row r="59" spans="1:14" ht="27" customHeight="1" x14ac:dyDescent="0.2">
      <c r="A59" s="1526"/>
      <c r="B59" s="1730" t="s">
        <v>1500</v>
      </c>
      <c r="C59" s="1720" t="s">
        <v>1501</v>
      </c>
      <c r="D59" s="1730" t="s">
        <v>6</v>
      </c>
      <c r="E59" s="1766" t="s">
        <v>15</v>
      </c>
      <c r="F59" s="932" t="s">
        <v>1502</v>
      </c>
      <c r="G59" s="1767" t="s">
        <v>1200</v>
      </c>
      <c r="H59" s="1768" t="s">
        <v>1503</v>
      </c>
      <c r="I59" s="369">
        <v>65</v>
      </c>
      <c r="J59" s="920"/>
      <c r="K59" s="920"/>
      <c r="L59" s="45"/>
      <c r="M59" s="21" t="s">
        <v>1411</v>
      </c>
    </row>
    <row r="60" spans="1:14" ht="18" customHeight="1" x14ac:dyDescent="0.2">
      <c r="A60" s="1526"/>
      <c r="B60" s="1554"/>
      <c r="C60" s="1547"/>
      <c r="D60" s="1554"/>
      <c r="E60" s="1570"/>
      <c r="F60" s="932" t="s">
        <v>1467</v>
      </c>
      <c r="G60" s="1565"/>
      <c r="H60" s="1572"/>
      <c r="I60" s="369"/>
      <c r="J60" s="920"/>
      <c r="K60" s="920"/>
      <c r="L60" s="45"/>
    </row>
    <row r="61" spans="1:14" ht="21.75" customHeight="1" x14ac:dyDescent="0.2">
      <c r="A61" s="1526"/>
      <c r="B61" s="1410"/>
      <c r="C61" s="1416"/>
      <c r="D61" s="1410"/>
      <c r="E61" s="1435"/>
      <c r="F61" s="932" t="s">
        <v>1468</v>
      </c>
      <c r="G61" s="1443"/>
      <c r="H61" s="1438"/>
      <c r="I61" s="369"/>
      <c r="J61" s="920"/>
      <c r="K61" s="920"/>
      <c r="L61" s="45"/>
    </row>
    <row r="62" spans="1:14" ht="24.75" customHeight="1" x14ac:dyDescent="0.2">
      <c r="A62" s="1526"/>
      <c r="B62" s="1730" t="s">
        <v>1504</v>
      </c>
      <c r="C62" s="1720" t="s">
        <v>1505</v>
      </c>
      <c r="D62" s="1730" t="s">
        <v>6</v>
      </c>
      <c r="E62" s="1766" t="s">
        <v>15</v>
      </c>
      <c r="F62" s="932" t="s">
        <v>1502</v>
      </c>
      <c r="G62" s="1767" t="s">
        <v>1200</v>
      </c>
      <c r="H62" s="1768" t="s">
        <v>1507</v>
      </c>
      <c r="I62" s="922">
        <v>60</v>
      </c>
      <c r="J62" s="922"/>
      <c r="K62" s="922"/>
      <c r="L62" s="816"/>
      <c r="M62" s="21" t="s">
        <v>1411</v>
      </c>
    </row>
    <row r="63" spans="1:14" ht="16.5" customHeight="1" x14ac:dyDescent="0.2">
      <c r="A63" s="1526"/>
      <c r="B63" s="1554"/>
      <c r="C63" s="1547"/>
      <c r="D63" s="1554"/>
      <c r="E63" s="1570"/>
      <c r="F63" s="932" t="s">
        <v>1467</v>
      </c>
      <c r="G63" s="1565"/>
      <c r="H63" s="1572"/>
      <c r="I63" s="922"/>
      <c r="J63" s="922"/>
      <c r="K63" s="922"/>
      <c r="L63" s="816"/>
    </row>
    <row r="64" spans="1:14" ht="24.75" customHeight="1" x14ac:dyDescent="0.2">
      <c r="A64" s="1526"/>
      <c r="B64" s="1410"/>
      <c r="C64" s="1416"/>
      <c r="D64" s="1410"/>
      <c r="E64" s="1435"/>
      <c r="F64" s="932" t="s">
        <v>1468</v>
      </c>
      <c r="G64" s="1443"/>
      <c r="H64" s="1438"/>
      <c r="I64" s="922"/>
      <c r="J64" s="922"/>
      <c r="K64" s="922"/>
      <c r="L64" s="816"/>
    </row>
    <row r="65" spans="1:13" ht="24.75" customHeight="1" x14ac:dyDescent="0.2">
      <c r="A65" s="1526"/>
      <c r="B65" s="1730" t="s">
        <v>190</v>
      </c>
      <c r="C65" s="1720" t="s">
        <v>307</v>
      </c>
      <c r="D65" s="1730" t="s">
        <v>6</v>
      </c>
      <c r="E65" s="1766" t="s">
        <v>15</v>
      </c>
      <c r="F65" s="932" t="s">
        <v>1502</v>
      </c>
      <c r="G65" s="1767" t="s">
        <v>1200</v>
      </c>
      <c r="H65" s="1768" t="s">
        <v>1338</v>
      </c>
      <c r="I65" s="922">
        <v>50</v>
      </c>
      <c r="J65" s="922"/>
      <c r="K65" s="922"/>
      <c r="L65" s="816"/>
      <c r="M65" s="21" t="s">
        <v>1411</v>
      </c>
    </row>
    <row r="66" spans="1:13" ht="18" customHeight="1" x14ac:dyDescent="0.2">
      <c r="A66" s="1526"/>
      <c r="B66" s="1554"/>
      <c r="C66" s="1547"/>
      <c r="D66" s="1554"/>
      <c r="E66" s="1570"/>
      <c r="F66" s="932" t="s">
        <v>1467</v>
      </c>
      <c r="G66" s="1565"/>
      <c r="H66" s="1572"/>
      <c r="I66" s="922"/>
      <c r="J66" s="922"/>
      <c r="K66" s="922"/>
      <c r="L66" s="816"/>
    </row>
    <row r="67" spans="1:13" ht="24.75" customHeight="1" x14ac:dyDescent="0.2">
      <c r="A67" s="1526"/>
      <c r="B67" s="1410"/>
      <c r="C67" s="1416"/>
      <c r="D67" s="1410"/>
      <c r="E67" s="1435"/>
      <c r="F67" s="932" t="s">
        <v>1468</v>
      </c>
      <c r="G67" s="1443"/>
      <c r="H67" s="1438"/>
      <c r="I67" s="922"/>
      <c r="J67" s="922"/>
      <c r="K67" s="922"/>
      <c r="L67" s="816"/>
    </row>
    <row r="68" spans="1:13" ht="24.75" customHeight="1" x14ac:dyDescent="0.2">
      <c r="A68" s="1526"/>
      <c r="B68" s="1730" t="s">
        <v>191</v>
      </c>
      <c r="C68" s="1720" t="s">
        <v>308</v>
      </c>
      <c r="D68" s="1730" t="s">
        <v>6</v>
      </c>
      <c r="E68" s="1766" t="s">
        <v>15</v>
      </c>
      <c r="F68" s="932" t="s">
        <v>1502</v>
      </c>
      <c r="G68" s="1767" t="s">
        <v>1200</v>
      </c>
      <c r="H68" s="1768" t="s">
        <v>1338</v>
      </c>
      <c r="I68" s="922">
        <v>50</v>
      </c>
      <c r="J68" s="922"/>
      <c r="K68" s="922"/>
      <c r="L68" s="816"/>
      <c r="M68" s="21" t="s">
        <v>1411</v>
      </c>
    </row>
    <row r="69" spans="1:13" ht="21" customHeight="1" x14ac:dyDescent="0.2">
      <c r="A69" s="1526"/>
      <c r="B69" s="1554"/>
      <c r="C69" s="1547"/>
      <c r="D69" s="1554"/>
      <c r="E69" s="1570"/>
      <c r="F69" s="932" t="s">
        <v>1467</v>
      </c>
      <c r="G69" s="1565"/>
      <c r="H69" s="1572"/>
      <c r="I69" s="922"/>
      <c r="J69" s="922"/>
      <c r="K69" s="922"/>
      <c r="L69" s="816"/>
    </row>
    <row r="70" spans="1:13" ht="24" customHeight="1" x14ac:dyDescent="0.2">
      <c r="A70" s="1526"/>
      <c r="B70" s="1410"/>
      <c r="C70" s="1416"/>
      <c r="D70" s="1410"/>
      <c r="E70" s="1435"/>
      <c r="F70" s="932" t="s">
        <v>1468</v>
      </c>
      <c r="G70" s="1443"/>
      <c r="H70" s="1438"/>
      <c r="I70" s="922"/>
      <c r="J70" s="922"/>
      <c r="K70" s="922"/>
      <c r="L70" s="816"/>
    </row>
    <row r="71" spans="1:13" ht="25.5" customHeight="1" x14ac:dyDescent="0.2">
      <c r="A71" s="1526"/>
      <c r="B71" s="1730" t="s">
        <v>192</v>
      </c>
      <c r="C71" s="1720" t="s">
        <v>309</v>
      </c>
      <c r="D71" s="1730" t="s">
        <v>6</v>
      </c>
      <c r="E71" s="1766" t="s">
        <v>15</v>
      </c>
      <c r="F71" s="932" t="s">
        <v>1502</v>
      </c>
      <c r="G71" s="1767" t="s">
        <v>1200</v>
      </c>
      <c r="H71" s="1768" t="s">
        <v>1338</v>
      </c>
      <c r="I71" s="922">
        <v>50</v>
      </c>
      <c r="J71" s="922"/>
      <c r="K71" s="922"/>
      <c r="L71" s="816"/>
      <c r="M71" s="21" t="s">
        <v>1411</v>
      </c>
    </row>
    <row r="72" spans="1:13" ht="17.25" customHeight="1" x14ac:dyDescent="0.2">
      <c r="A72" s="1526"/>
      <c r="B72" s="1554"/>
      <c r="C72" s="1547"/>
      <c r="D72" s="1554"/>
      <c r="E72" s="1570"/>
      <c r="F72" s="932" t="s">
        <v>1467</v>
      </c>
      <c r="G72" s="1565"/>
      <c r="H72" s="1572"/>
      <c r="I72" s="922"/>
      <c r="J72" s="922"/>
      <c r="K72" s="922"/>
      <c r="L72" s="816"/>
    </row>
    <row r="73" spans="1:13" ht="25.5" customHeight="1" x14ac:dyDescent="0.2">
      <c r="A73" s="1526"/>
      <c r="B73" s="1410"/>
      <c r="C73" s="1416"/>
      <c r="D73" s="1410"/>
      <c r="E73" s="1435"/>
      <c r="F73" s="932" t="s">
        <v>1468</v>
      </c>
      <c r="G73" s="1443"/>
      <c r="H73" s="1438"/>
      <c r="I73" s="922"/>
      <c r="J73" s="922"/>
      <c r="K73" s="922"/>
      <c r="L73" s="816"/>
    </row>
    <row r="74" spans="1:13" ht="29.25" customHeight="1" x14ac:dyDescent="0.2">
      <c r="A74" s="1526"/>
      <c r="B74" s="1730" t="s">
        <v>1512</v>
      </c>
      <c r="C74" s="1720" t="s">
        <v>1513</v>
      </c>
      <c r="D74" s="1730" t="s">
        <v>6</v>
      </c>
      <c r="E74" s="1766" t="s">
        <v>15</v>
      </c>
      <c r="F74" s="932" t="s">
        <v>1502</v>
      </c>
      <c r="G74" s="1767" t="s">
        <v>1200</v>
      </c>
      <c r="H74" s="1768" t="s">
        <v>1514</v>
      </c>
      <c r="I74" s="922">
        <v>50</v>
      </c>
      <c r="J74" s="922"/>
      <c r="K74" s="922"/>
      <c r="L74" s="816"/>
      <c r="M74" s="21" t="s">
        <v>1411</v>
      </c>
    </row>
    <row r="75" spans="1:13" ht="20.25" customHeight="1" x14ac:dyDescent="0.2">
      <c r="A75" s="1526"/>
      <c r="B75" s="1554"/>
      <c r="C75" s="1547"/>
      <c r="D75" s="1554"/>
      <c r="E75" s="1570"/>
      <c r="F75" s="932" t="s">
        <v>1467</v>
      </c>
      <c r="G75" s="1565"/>
      <c r="H75" s="1572"/>
      <c r="I75" s="922"/>
      <c r="J75" s="922"/>
      <c r="K75" s="922"/>
      <c r="L75" s="816"/>
    </row>
    <row r="76" spans="1:13" ht="22.5" customHeight="1" x14ac:dyDescent="0.2">
      <c r="A76" s="1526"/>
      <c r="B76" s="1410"/>
      <c r="C76" s="1416"/>
      <c r="D76" s="1410"/>
      <c r="E76" s="1435"/>
      <c r="F76" s="932" t="s">
        <v>1468</v>
      </c>
      <c r="G76" s="1443"/>
      <c r="H76" s="1438"/>
      <c r="I76" s="922"/>
      <c r="J76" s="922"/>
      <c r="K76" s="922"/>
      <c r="L76" s="816"/>
    </row>
    <row r="77" spans="1:13" ht="27.75" customHeight="1" x14ac:dyDescent="0.2">
      <c r="A77" s="1526"/>
      <c r="B77" s="1730" t="s">
        <v>193</v>
      </c>
      <c r="C77" s="1720" t="s">
        <v>310</v>
      </c>
      <c r="D77" s="1730" t="s">
        <v>6</v>
      </c>
      <c r="E77" s="1766" t="s">
        <v>15</v>
      </c>
      <c r="F77" s="932" t="s">
        <v>1502</v>
      </c>
      <c r="G77" s="1767" t="s">
        <v>1200</v>
      </c>
      <c r="H77" s="1768" t="s">
        <v>1338</v>
      </c>
      <c r="I77" s="922">
        <v>50</v>
      </c>
      <c r="J77" s="922"/>
      <c r="K77" s="922"/>
      <c r="L77" s="816"/>
      <c r="M77" s="21" t="s">
        <v>1411</v>
      </c>
    </row>
    <row r="78" spans="1:13" ht="18.75" customHeight="1" x14ac:dyDescent="0.2">
      <c r="A78" s="1526"/>
      <c r="B78" s="1554"/>
      <c r="C78" s="1547"/>
      <c r="D78" s="1554"/>
      <c r="E78" s="1570"/>
      <c r="F78" s="932" t="s">
        <v>1467</v>
      </c>
      <c r="G78" s="1565"/>
      <c r="H78" s="1572"/>
      <c r="I78" s="922"/>
      <c r="J78" s="922"/>
      <c r="K78" s="922"/>
      <c r="L78" s="816"/>
    </row>
    <row r="79" spans="1:13" ht="24" customHeight="1" x14ac:dyDescent="0.2">
      <c r="A79" s="1526"/>
      <c r="B79" s="1410"/>
      <c r="C79" s="1416"/>
      <c r="D79" s="1410"/>
      <c r="E79" s="1435"/>
      <c r="F79" s="932" t="s">
        <v>1468</v>
      </c>
      <c r="G79" s="1443"/>
      <c r="H79" s="1438"/>
      <c r="I79" s="922"/>
      <c r="J79" s="922"/>
      <c r="K79" s="922"/>
      <c r="L79" s="816"/>
    </row>
    <row r="80" spans="1:13" ht="30.75" customHeight="1" x14ac:dyDescent="0.2">
      <c r="A80" s="1526"/>
      <c r="B80" s="1730" t="s">
        <v>1515</v>
      </c>
      <c r="C80" s="1720" t="s">
        <v>1516</v>
      </c>
      <c r="D80" s="1730" t="s">
        <v>6</v>
      </c>
      <c r="E80" s="1766" t="s">
        <v>15</v>
      </c>
      <c r="F80" s="932" t="s">
        <v>1502</v>
      </c>
      <c r="G80" s="1767" t="s">
        <v>1200</v>
      </c>
      <c r="H80" s="1768" t="s">
        <v>1517</v>
      </c>
      <c r="I80" s="922">
        <v>50</v>
      </c>
      <c r="J80" s="922"/>
      <c r="K80" s="922"/>
      <c r="L80" s="816"/>
      <c r="M80" s="21" t="s">
        <v>1411</v>
      </c>
    </row>
    <row r="81" spans="1:13" ht="19.5" customHeight="1" x14ac:dyDescent="0.2">
      <c r="A81" s="1526"/>
      <c r="B81" s="1554"/>
      <c r="C81" s="1547"/>
      <c r="D81" s="1554"/>
      <c r="E81" s="1570"/>
      <c r="F81" s="932" t="s">
        <v>1467</v>
      </c>
      <c r="G81" s="1565"/>
      <c r="H81" s="1572"/>
      <c r="I81" s="922"/>
      <c r="J81" s="922"/>
      <c r="K81" s="922"/>
      <c r="L81" s="816"/>
    </row>
    <row r="82" spans="1:13" ht="27" customHeight="1" x14ac:dyDescent="0.2">
      <c r="A82" s="1526"/>
      <c r="B82" s="1410"/>
      <c r="C82" s="1416"/>
      <c r="D82" s="1410"/>
      <c r="E82" s="1435"/>
      <c r="F82" s="932" t="s">
        <v>1468</v>
      </c>
      <c r="G82" s="1443"/>
      <c r="H82" s="1438"/>
      <c r="I82" s="922"/>
      <c r="J82" s="922"/>
      <c r="K82" s="922"/>
      <c r="L82" s="816"/>
    </row>
    <row r="83" spans="1:13" ht="28.5" customHeight="1" x14ac:dyDescent="0.2">
      <c r="A83" s="1526"/>
      <c r="B83" s="1730" t="s">
        <v>1518</v>
      </c>
      <c r="C83" s="1720" t="s">
        <v>1519</v>
      </c>
      <c r="D83" s="1730" t="s">
        <v>6</v>
      </c>
      <c r="E83" s="1766" t="s">
        <v>15</v>
      </c>
      <c r="F83" s="932" t="s">
        <v>1502</v>
      </c>
      <c r="G83" s="1767" t="s">
        <v>1200</v>
      </c>
      <c r="H83" s="1768" t="s">
        <v>1514</v>
      </c>
      <c r="I83" s="922">
        <v>50</v>
      </c>
      <c r="J83" s="922"/>
      <c r="K83" s="922"/>
      <c r="L83" s="816"/>
      <c r="M83" s="21" t="s">
        <v>1411</v>
      </c>
    </row>
    <row r="84" spans="1:13" ht="21" customHeight="1" x14ac:dyDescent="0.2">
      <c r="A84" s="1526"/>
      <c r="B84" s="1554"/>
      <c r="C84" s="1547"/>
      <c r="D84" s="1554"/>
      <c r="E84" s="1570"/>
      <c r="F84" s="932" t="s">
        <v>1467</v>
      </c>
      <c r="G84" s="1565"/>
      <c r="H84" s="1572"/>
      <c r="I84" s="922"/>
      <c r="J84" s="922"/>
      <c r="K84" s="922"/>
      <c r="L84" s="816"/>
    </row>
    <row r="85" spans="1:13" ht="22.5" customHeight="1" x14ac:dyDescent="0.2">
      <c r="A85" s="1526"/>
      <c r="B85" s="1410"/>
      <c r="C85" s="1416"/>
      <c r="D85" s="1410"/>
      <c r="E85" s="1435"/>
      <c r="F85" s="932" t="s">
        <v>1468</v>
      </c>
      <c r="G85" s="1443"/>
      <c r="H85" s="1438"/>
      <c r="I85" s="922"/>
      <c r="J85" s="922"/>
      <c r="K85" s="922"/>
      <c r="L85" s="816"/>
    </row>
    <row r="86" spans="1:13" ht="26.25" customHeight="1" x14ac:dyDescent="0.2">
      <c r="A86" s="1526"/>
      <c r="B86" s="1730" t="s">
        <v>194</v>
      </c>
      <c r="C86" s="1720" t="s">
        <v>311</v>
      </c>
      <c r="D86" s="1730" t="s">
        <v>6</v>
      </c>
      <c r="E86" s="1766" t="s">
        <v>15</v>
      </c>
      <c r="F86" s="932" t="s">
        <v>1502</v>
      </c>
      <c r="G86" s="1767" t="s">
        <v>1200</v>
      </c>
      <c r="H86" s="1768" t="s">
        <v>1338</v>
      </c>
      <c r="I86" s="922">
        <v>50</v>
      </c>
      <c r="J86" s="922"/>
      <c r="K86" s="922"/>
      <c r="L86" s="816"/>
      <c r="M86" s="21" t="s">
        <v>1411</v>
      </c>
    </row>
    <row r="87" spans="1:13" ht="17.25" customHeight="1" x14ac:dyDescent="0.2">
      <c r="A87" s="1526"/>
      <c r="B87" s="1554"/>
      <c r="C87" s="1547"/>
      <c r="D87" s="1554"/>
      <c r="E87" s="1570"/>
      <c r="F87" s="932" t="s">
        <v>1467</v>
      </c>
      <c r="G87" s="1565"/>
      <c r="H87" s="1572"/>
      <c r="I87" s="922"/>
      <c r="J87" s="922"/>
      <c r="K87" s="922"/>
      <c r="L87" s="816"/>
    </row>
    <row r="88" spans="1:13" ht="24.75" customHeight="1" x14ac:dyDescent="0.2">
      <c r="A88" s="1526"/>
      <c r="B88" s="1410"/>
      <c r="C88" s="1416"/>
      <c r="D88" s="1410"/>
      <c r="E88" s="1435"/>
      <c r="F88" s="932" t="s">
        <v>1468</v>
      </c>
      <c r="G88" s="1443"/>
      <c r="H88" s="1438"/>
      <c r="I88" s="922"/>
      <c r="J88" s="922"/>
      <c r="K88" s="922"/>
      <c r="L88" s="816"/>
    </row>
    <row r="89" spans="1:13" ht="27" customHeight="1" x14ac:dyDescent="0.2">
      <c r="A89" s="1526"/>
      <c r="B89" s="1730" t="s">
        <v>195</v>
      </c>
      <c r="C89" s="1720" t="s">
        <v>312</v>
      </c>
      <c r="D89" s="1730" t="s">
        <v>6</v>
      </c>
      <c r="E89" s="1766" t="s">
        <v>15</v>
      </c>
      <c r="F89" s="932" t="s">
        <v>1502</v>
      </c>
      <c r="G89" s="1767" t="s">
        <v>1200</v>
      </c>
      <c r="H89" s="1768" t="s">
        <v>1338</v>
      </c>
      <c r="I89" s="922">
        <v>50</v>
      </c>
      <c r="J89" s="922"/>
      <c r="K89" s="922"/>
      <c r="L89" s="816"/>
      <c r="M89" s="21" t="s">
        <v>1411</v>
      </c>
    </row>
    <row r="90" spans="1:13" ht="18" customHeight="1" x14ac:dyDescent="0.2">
      <c r="A90" s="1526"/>
      <c r="B90" s="1554"/>
      <c r="C90" s="1547"/>
      <c r="D90" s="1554"/>
      <c r="E90" s="1570"/>
      <c r="F90" s="932" t="s">
        <v>1467</v>
      </c>
      <c r="G90" s="1565"/>
      <c r="H90" s="1572"/>
      <c r="I90" s="922"/>
      <c r="J90" s="922"/>
      <c r="K90" s="922"/>
      <c r="L90" s="816"/>
    </row>
    <row r="91" spans="1:13" ht="26.25" customHeight="1" x14ac:dyDescent="0.2">
      <c r="A91" s="1526"/>
      <c r="B91" s="1410"/>
      <c r="C91" s="1416"/>
      <c r="D91" s="1410"/>
      <c r="E91" s="1435"/>
      <c r="F91" s="932" t="s">
        <v>1468</v>
      </c>
      <c r="G91" s="1443"/>
      <c r="H91" s="1438"/>
      <c r="I91" s="922"/>
      <c r="J91" s="922"/>
      <c r="K91" s="922"/>
      <c r="L91" s="816"/>
    </row>
    <row r="92" spans="1:13" ht="21.75" customHeight="1" x14ac:dyDescent="0.2">
      <c r="A92" s="1526"/>
      <c r="B92" s="1730" t="s">
        <v>196</v>
      </c>
      <c r="C92" s="1720" t="s">
        <v>1520</v>
      </c>
      <c r="D92" s="1730" t="s">
        <v>6</v>
      </c>
      <c r="E92" s="1766" t="s">
        <v>16</v>
      </c>
      <c r="F92" s="932" t="s">
        <v>1160</v>
      </c>
      <c r="G92" s="1767" t="s">
        <v>1521</v>
      </c>
      <c r="H92" s="1768" t="s">
        <v>1338</v>
      </c>
      <c r="I92" s="922">
        <v>80</v>
      </c>
      <c r="J92" s="933"/>
      <c r="K92" s="933"/>
      <c r="L92" s="46"/>
      <c r="M92" s="21" t="s">
        <v>1411</v>
      </c>
    </row>
    <row r="93" spans="1:13" ht="25.5" customHeight="1" x14ac:dyDescent="0.2">
      <c r="A93" s="1526"/>
      <c r="B93" s="1410"/>
      <c r="C93" s="1416"/>
      <c r="D93" s="1410"/>
      <c r="E93" s="1435"/>
      <c r="F93" s="932" t="s">
        <v>1487</v>
      </c>
      <c r="G93" s="1443"/>
      <c r="H93" s="1438"/>
      <c r="I93" s="922"/>
      <c r="J93" s="933"/>
      <c r="K93" s="933"/>
      <c r="L93" s="46"/>
    </row>
    <row r="94" spans="1:13" ht="25.5" customHeight="1" x14ac:dyDescent="0.2">
      <c r="A94" s="1526"/>
      <c r="B94" s="370" t="s">
        <v>1522</v>
      </c>
      <c r="C94" s="933" t="s">
        <v>1523</v>
      </c>
      <c r="D94" s="931" t="s">
        <v>6</v>
      </c>
      <c r="E94" s="930" t="s">
        <v>5121</v>
      </c>
      <c r="F94" s="932" t="s">
        <v>1240</v>
      </c>
      <c r="G94" s="930" t="s">
        <v>1200</v>
      </c>
      <c r="H94" s="932" t="s">
        <v>2546</v>
      </c>
      <c r="I94" s="317"/>
      <c r="J94" s="920"/>
      <c r="K94" s="920"/>
      <c r="L94" s="816">
        <v>1500</v>
      </c>
      <c r="M94" s="21" t="s">
        <v>1411</v>
      </c>
    </row>
    <row r="95" spans="1:13" ht="27.75" customHeight="1" x14ac:dyDescent="0.2">
      <c r="A95" s="1526"/>
      <c r="B95" s="1720" t="s">
        <v>1525</v>
      </c>
      <c r="C95" s="1720" t="s">
        <v>1526</v>
      </c>
      <c r="D95" s="1730" t="s">
        <v>316</v>
      </c>
      <c r="E95" s="1766" t="s">
        <v>16</v>
      </c>
      <c r="F95" s="800" t="s">
        <v>1465</v>
      </c>
      <c r="G95" s="1766" t="s">
        <v>1200</v>
      </c>
      <c r="H95" s="1768" t="s">
        <v>1527</v>
      </c>
      <c r="I95" s="371"/>
      <c r="J95" s="778"/>
      <c r="K95" s="778"/>
      <c r="L95" s="305"/>
    </row>
    <row r="96" spans="1:13" ht="21.75" customHeight="1" x14ac:dyDescent="0.2">
      <c r="A96" s="1526"/>
      <c r="B96" s="1547"/>
      <c r="C96" s="1547"/>
      <c r="D96" s="1554"/>
      <c r="E96" s="1570"/>
      <c r="F96" s="800" t="s">
        <v>1472</v>
      </c>
      <c r="G96" s="1570"/>
      <c r="H96" s="1572"/>
      <c r="I96" s="371"/>
      <c r="J96" s="778"/>
      <c r="K96" s="778"/>
      <c r="L96" s="305"/>
    </row>
    <row r="97" spans="1:12" ht="18" customHeight="1" x14ac:dyDescent="0.2">
      <c r="A97" s="1526"/>
      <c r="B97" s="1416"/>
      <c r="C97" s="1416"/>
      <c r="D97" s="1410"/>
      <c r="E97" s="1435"/>
      <c r="F97" s="800" t="s">
        <v>1468</v>
      </c>
      <c r="G97" s="1435"/>
      <c r="H97" s="1438"/>
      <c r="I97" s="371"/>
      <c r="J97" s="778"/>
      <c r="K97" s="778"/>
      <c r="L97" s="305"/>
    </row>
    <row r="98" spans="1:12" ht="25.5" customHeight="1" x14ac:dyDescent="0.2">
      <c r="A98" s="1526"/>
      <c r="B98" s="1720" t="s">
        <v>1528</v>
      </c>
      <c r="C98" s="1720" t="s">
        <v>1529</v>
      </c>
      <c r="D98" s="1730" t="s">
        <v>316</v>
      </c>
      <c r="E98" s="1766" t="s">
        <v>16</v>
      </c>
      <c r="F98" s="800" t="s">
        <v>1465</v>
      </c>
      <c r="G98" s="1766" t="s">
        <v>1200</v>
      </c>
      <c r="H98" s="1768" t="s">
        <v>1527</v>
      </c>
      <c r="I98" s="371"/>
      <c r="J98" s="778"/>
      <c r="K98" s="778"/>
      <c r="L98" s="305"/>
    </row>
    <row r="99" spans="1:12" ht="19.5" customHeight="1" x14ac:dyDescent="0.2">
      <c r="A99" s="1526"/>
      <c r="B99" s="1547"/>
      <c r="C99" s="1547"/>
      <c r="D99" s="1554"/>
      <c r="E99" s="1570"/>
      <c r="F99" s="800" t="s">
        <v>1472</v>
      </c>
      <c r="G99" s="1570"/>
      <c r="H99" s="1572"/>
      <c r="I99" s="371"/>
      <c r="J99" s="778"/>
      <c r="K99" s="778"/>
      <c r="L99" s="305"/>
    </row>
    <row r="100" spans="1:12" ht="22.5" customHeight="1" x14ac:dyDescent="0.2">
      <c r="A100" s="1526"/>
      <c r="B100" s="1416"/>
      <c r="C100" s="1416"/>
      <c r="D100" s="1410"/>
      <c r="E100" s="1435"/>
      <c r="F100" s="800" t="s">
        <v>1468</v>
      </c>
      <c r="G100" s="1435"/>
      <c r="H100" s="1438"/>
      <c r="I100" s="371"/>
      <c r="J100" s="778"/>
      <c r="K100" s="778"/>
      <c r="L100" s="305"/>
    </row>
    <row r="101" spans="1:12" ht="30" customHeight="1" x14ac:dyDescent="0.2">
      <c r="A101" s="1526"/>
      <c r="B101" s="1720" t="s">
        <v>319</v>
      </c>
      <c r="C101" s="1720" t="s">
        <v>318</v>
      </c>
      <c r="D101" s="1730" t="s">
        <v>316</v>
      </c>
      <c r="E101" s="1766" t="s">
        <v>16</v>
      </c>
      <c r="F101" s="800" t="s">
        <v>1465</v>
      </c>
      <c r="G101" s="1766" t="s">
        <v>1200</v>
      </c>
      <c r="H101" s="1768" t="s">
        <v>1527</v>
      </c>
      <c r="I101" s="371"/>
      <c r="J101" s="778"/>
      <c r="K101" s="778"/>
      <c r="L101" s="305"/>
    </row>
    <row r="102" spans="1:12" ht="21.75" customHeight="1" x14ac:dyDescent="0.2">
      <c r="A102" s="1526"/>
      <c r="B102" s="1547"/>
      <c r="C102" s="1547"/>
      <c r="D102" s="1554"/>
      <c r="E102" s="1570"/>
      <c r="F102" s="800" t="s">
        <v>1472</v>
      </c>
      <c r="G102" s="1570"/>
      <c r="H102" s="1572"/>
      <c r="I102" s="371"/>
      <c r="J102" s="778"/>
      <c r="K102" s="778"/>
      <c r="L102" s="305"/>
    </row>
    <row r="103" spans="1:12" ht="25.5" customHeight="1" x14ac:dyDescent="0.2">
      <c r="A103" s="1526"/>
      <c r="B103" s="1416"/>
      <c r="C103" s="1416"/>
      <c r="D103" s="1410"/>
      <c r="E103" s="1435"/>
      <c r="F103" s="800" t="s">
        <v>1468</v>
      </c>
      <c r="G103" s="1435"/>
      <c r="H103" s="1438"/>
      <c r="I103" s="371"/>
      <c r="J103" s="778"/>
      <c r="K103" s="778"/>
      <c r="L103" s="305"/>
    </row>
    <row r="104" spans="1:12" ht="25.5" customHeight="1" x14ac:dyDescent="0.2">
      <c r="A104" s="1526"/>
      <c r="B104" s="1720" t="s">
        <v>321</v>
      </c>
      <c r="C104" s="1720" t="s">
        <v>320</v>
      </c>
      <c r="D104" s="1730" t="s">
        <v>316</v>
      </c>
      <c r="E104" s="1766" t="s">
        <v>16</v>
      </c>
      <c r="F104" s="800" t="s">
        <v>1465</v>
      </c>
      <c r="G104" s="1766" t="s">
        <v>1200</v>
      </c>
      <c r="H104" s="1768" t="s">
        <v>1527</v>
      </c>
      <c r="I104" s="371"/>
      <c r="J104" s="778"/>
      <c r="K104" s="778"/>
      <c r="L104" s="305"/>
    </row>
    <row r="105" spans="1:12" ht="22.5" customHeight="1" x14ac:dyDescent="0.2">
      <c r="A105" s="1526"/>
      <c r="B105" s="1547"/>
      <c r="C105" s="1547"/>
      <c r="D105" s="1554"/>
      <c r="E105" s="1570"/>
      <c r="F105" s="800" t="s">
        <v>1472</v>
      </c>
      <c r="G105" s="1570"/>
      <c r="H105" s="1572"/>
      <c r="I105" s="371"/>
      <c r="J105" s="778"/>
      <c r="K105" s="778"/>
      <c r="L105" s="305"/>
    </row>
    <row r="106" spans="1:12" ht="22.5" customHeight="1" x14ac:dyDescent="0.2">
      <c r="A106" s="1526"/>
      <c r="B106" s="1416"/>
      <c r="C106" s="1416"/>
      <c r="D106" s="1410"/>
      <c r="E106" s="1435"/>
      <c r="F106" s="800" t="s">
        <v>1468</v>
      </c>
      <c r="G106" s="1435"/>
      <c r="H106" s="1438"/>
      <c r="I106" s="371"/>
      <c r="J106" s="778"/>
      <c r="K106" s="778"/>
      <c r="L106" s="305"/>
    </row>
    <row r="107" spans="1:12" ht="25.5" customHeight="1" x14ac:dyDescent="0.2">
      <c r="A107" s="1526"/>
      <c r="B107" s="1720" t="s">
        <v>323</v>
      </c>
      <c r="C107" s="1720" t="s">
        <v>322</v>
      </c>
      <c r="D107" s="1730" t="s">
        <v>316</v>
      </c>
      <c r="E107" s="1766" t="s">
        <v>16</v>
      </c>
      <c r="F107" s="800" t="s">
        <v>1465</v>
      </c>
      <c r="G107" s="1766" t="s">
        <v>1200</v>
      </c>
      <c r="H107" s="1768" t="s">
        <v>1527</v>
      </c>
      <c r="I107" s="371"/>
      <c r="J107" s="778"/>
      <c r="K107" s="778"/>
      <c r="L107" s="305"/>
    </row>
    <row r="108" spans="1:12" ht="21.75" customHeight="1" x14ac:dyDescent="0.2">
      <c r="A108" s="1526"/>
      <c r="B108" s="1547"/>
      <c r="C108" s="1547"/>
      <c r="D108" s="1554"/>
      <c r="E108" s="1570"/>
      <c r="F108" s="800" t="s">
        <v>1472</v>
      </c>
      <c r="G108" s="1570"/>
      <c r="H108" s="1572"/>
      <c r="I108" s="371"/>
      <c r="J108" s="778"/>
      <c r="K108" s="778"/>
      <c r="L108" s="305"/>
    </row>
    <row r="109" spans="1:12" ht="21.75" customHeight="1" x14ac:dyDescent="0.2">
      <c r="A109" s="1526"/>
      <c r="B109" s="1416"/>
      <c r="C109" s="1416"/>
      <c r="D109" s="1410"/>
      <c r="E109" s="1435"/>
      <c r="F109" s="800" t="s">
        <v>1468</v>
      </c>
      <c r="G109" s="1435"/>
      <c r="H109" s="1438"/>
      <c r="I109" s="371"/>
      <c r="J109" s="778"/>
      <c r="K109" s="778"/>
      <c r="L109" s="305"/>
    </row>
    <row r="110" spans="1:12" ht="25.5" customHeight="1" x14ac:dyDescent="0.2">
      <c r="A110" s="1526"/>
      <c r="B110" s="1720" t="s">
        <v>324</v>
      </c>
      <c r="C110" s="1720" t="s">
        <v>325</v>
      </c>
      <c r="D110" s="1730" t="s">
        <v>316</v>
      </c>
      <c r="E110" s="1766" t="s">
        <v>16</v>
      </c>
      <c r="F110" s="800" t="s">
        <v>1465</v>
      </c>
      <c r="G110" s="1766" t="s">
        <v>1200</v>
      </c>
      <c r="H110" s="1768" t="s">
        <v>1527</v>
      </c>
      <c r="I110" s="371"/>
      <c r="J110" s="778"/>
      <c r="K110" s="778"/>
      <c r="L110" s="305"/>
    </row>
    <row r="111" spans="1:12" ht="18.75" customHeight="1" x14ac:dyDescent="0.2">
      <c r="A111" s="1526"/>
      <c r="B111" s="1547"/>
      <c r="C111" s="1547"/>
      <c r="D111" s="1554"/>
      <c r="E111" s="1570"/>
      <c r="F111" s="800" t="s">
        <v>1472</v>
      </c>
      <c r="G111" s="1570"/>
      <c r="H111" s="1572"/>
      <c r="I111" s="371"/>
      <c r="J111" s="778"/>
      <c r="K111" s="778"/>
      <c r="L111" s="305"/>
    </row>
    <row r="112" spans="1:12" ht="21" customHeight="1" x14ac:dyDescent="0.2">
      <c r="A112" s="1526"/>
      <c r="B112" s="1416"/>
      <c r="C112" s="1416"/>
      <c r="D112" s="1410"/>
      <c r="E112" s="1435"/>
      <c r="F112" s="800" t="s">
        <v>1468</v>
      </c>
      <c r="G112" s="1435"/>
      <c r="H112" s="1438"/>
      <c r="I112" s="371"/>
      <c r="J112" s="778"/>
      <c r="K112" s="778"/>
      <c r="L112" s="305"/>
    </row>
    <row r="113" spans="1:12" ht="25.5" customHeight="1" x14ac:dyDescent="0.2">
      <c r="A113" s="1526"/>
      <c r="B113" s="1720" t="s">
        <v>327</v>
      </c>
      <c r="C113" s="1720" t="s">
        <v>326</v>
      </c>
      <c r="D113" s="1730" t="s">
        <v>316</v>
      </c>
      <c r="E113" s="1766" t="s">
        <v>16</v>
      </c>
      <c r="F113" s="800" t="s">
        <v>1465</v>
      </c>
      <c r="G113" s="1766" t="s">
        <v>1200</v>
      </c>
      <c r="H113" s="1768" t="s">
        <v>1527</v>
      </c>
      <c r="I113" s="371"/>
      <c r="J113" s="778"/>
      <c r="K113" s="778"/>
      <c r="L113" s="305"/>
    </row>
    <row r="114" spans="1:12" ht="21.75" customHeight="1" x14ac:dyDescent="0.2">
      <c r="A114" s="1526"/>
      <c r="B114" s="1547"/>
      <c r="C114" s="1547"/>
      <c r="D114" s="1554"/>
      <c r="E114" s="1570"/>
      <c r="F114" s="800" t="s">
        <v>1472</v>
      </c>
      <c r="G114" s="1570"/>
      <c r="H114" s="1572"/>
      <c r="I114" s="371"/>
      <c r="J114" s="778"/>
      <c r="K114" s="778"/>
      <c r="L114" s="305"/>
    </row>
    <row r="115" spans="1:12" ht="19.5" customHeight="1" x14ac:dyDescent="0.2">
      <c r="A115" s="1526"/>
      <c r="B115" s="1416"/>
      <c r="C115" s="1416"/>
      <c r="D115" s="1410"/>
      <c r="E115" s="1435"/>
      <c r="F115" s="800" t="s">
        <v>1468</v>
      </c>
      <c r="G115" s="1435"/>
      <c r="H115" s="1438"/>
      <c r="I115" s="371"/>
      <c r="J115" s="778"/>
      <c r="K115" s="778"/>
      <c r="L115" s="305"/>
    </row>
    <row r="116" spans="1:12" ht="25.5" customHeight="1" x14ac:dyDescent="0.2">
      <c r="A116" s="1526"/>
      <c r="B116" s="1735" t="s">
        <v>1530</v>
      </c>
      <c r="C116" s="1720" t="s">
        <v>1531</v>
      </c>
      <c r="D116" s="1730" t="s">
        <v>316</v>
      </c>
      <c r="E116" s="1766" t="s">
        <v>16</v>
      </c>
      <c r="F116" s="800" t="s">
        <v>1465</v>
      </c>
      <c r="G116" s="1766" t="s">
        <v>1200</v>
      </c>
      <c r="H116" s="1768" t="s">
        <v>1527</v>
      </c>
      <c r="I116" s="371"/>
      <c r="J116" s="778"/>
      <c r="K116" s="778"/>
      <c r="L116" s="305"/>
    </row>
    <row r="117" spans="1:12" ht="19.5" customHeight="1" x14ac:dyDescent="0.2">
      <c r="A117" s="1526"/>
      <c r="B117" s="1578"/>
      <c r="C117" s="1547"/>
      <c r="D117" s="1554"/>
      <c r="E117" s="1570"/>
      <c r="F117" s="800" t="s">
        <v>1472</v>
      </c>
      <c r="G117" s="1570"/>
      <c r="H117" s="1572"/>
      <c r="I117" s="371"/>
      <c r="J117" s="778"/>
      <c r="K117" s="778"/>
      <c r="L117" s="305"/>
    </row>
    <row r="118" spans="1:12" ht="22.5" customHeight="1" x14ac:dyDescent="0.2">
      <c r="A118" s="1526"/>
      <c r="B118" s="1419"/>
      <c r="C118" s="1416"/>
      <c r="D118" s="1410"/>
      <c r="E118" s="1435"/>
      <c r="F118" s="800" t="s">
        <v>1468</v>
      </c>
      <c r="G118" s="1435"/>
      <c r="H118" s="1438"/>
      <c r="I118" s="371"/>
      <c r="J118" s="778"/>
      <c r="K118" s="778"/>
      <c r="L118" s="305"/>
    </row>
    <row r="119" spans="1:12" ht="25.5" customHeight="1" x14ac:dyDescent="0.2">
      <c r="A119" s="1526"/>
      <c r="B119" s="1720" t="s">
        <v>1532</v>
      </c>
      <c r="C119" s="1720" t="s">
        <v>1533</v>
      </c>
      <c r="D119" s="1730" t="s">
        <v>316</v>
      </c>
      <c r="E119" s="1766" t="s">
        <v>16</v>
      </c>
      <c r="F119" s="800" t="s">
        <v>1465</v>
      </c>
      <c r="G119" s="1766" t="s">
        <v>1200</v>
      </c>
      <c r="H119" s="1768" t="s">
        <v>1527</v>
      </c>
      <c r="I119" s="371"/>
      <c r="J119" s="778"/>
      <c r="K119" s="778"/>
      <c r="L119" s="305"/>
    </row>
    <row r="120" spans="1:12" ht="19.5" customHeight="1" x14ac:dyDescent="0.2">
      <c r="A120" s="1526"/>
      <c r="B120" s="1547"/>
      <c r="C120" s="1547"/>
      <c r="D120" s="1554"/>
      <c r="E120" s="1570"/>
      <c r="F120" s="800" t="s">
        <v>1472</v>
      </c>
      <c r="G120" s="1570"/>
      <c r="H120" s="1572"/>
      <c r="I120" s="371"/>
      <c r="J120" s="778"/>
      <c r="K120" s="778"/>
      <c r="L120" s="305"/>
    </row>
    <row r="121" spans="1:12" ht="22.5" customHeight="1" x14ac:dyDescent="0.2">
      <c r="A121" s="1526"/>
      <c r="B121" s="1416"/>
      <c r="C121" s="1416"/>
      <c r="D121" s="1410"/>
      <c r="E121" s="1435"/>
      <c r="F121" s="800" t="s">
        <v>1468</v>
      </c>
      <c r="G121" s="1435"/>
      <c r="H121" s="1438"/>
      <c r="I121" s="371"/>
      <c r="J121" s="778"/>
      <c r="K121" s="778"/>
      <c r="L121" s="305"/>
    </row>
    <row r="122" spans="1:12" ht="29.25" customHeight="1" x14ac:dyDescent="0.2">
      <c r="A122" s="1526"/>
      <c r="B122" s="1720" t="s">
        <v>1534</v>
      </c>
      <c r="C122" s="1720" t="s">
        <v>1535</v>
      </c>
      <c r="D122" s="1730" t="s">
        <v>316</v>
      </c>
      <c r="E122" s="1766" t="s">
        <v>1536</v>
      </c>
      <c r="F122" s="800" t="s">
        <v>1465</v>
      </c>
      <c r="G122" s="1766" t="s">
        <v>1200</v>
      </c>
      <c r="H122" s="1768" t="s">
        <v>1537</v>
      </c>
      <c r="I122" s="371"/>
      <c r="J122" s="778"/>
      <c r="K122" s="778"/>
      <c r="L122" s="305"/>
    </row>
    <row r="123" spans="1:12" ht="19.5" customHeight="1" x14ac:dyDescent="0.2">
      <c r="A123" s="1526"/>
      <c r="B123" s="1547"/>
      <c r="C123" s="1547"/>
      <c r="D123" s="1554"/>
      <c r="E123" s="1570"/>
      <c r="F123" s="800" t="s">
        <v>1472</v>
      </c>
      <c r="G123" s="1570"/>
      <c r="H123" s="1572"/>
      <c r="I123" s="371"/>
      <c r="J123" s="778"/>
      <c r="K123" s="778"/>
      <c r="L123" s="305"/>
    </row>
    <row r="124" spans="1:12" ht="19.5" customHeight="1" x14ac:dyDescent="0.2">
      <c r="A124" s="1526"/>
      <c r="B124" s="1416"/>
      <c r="C124" s="1416"/>
      <c r="D124" s="1410"/>
      <c r="E124" s="1435"/>
      <c r="F124" s="800" t="s">
        <v>1468</v>
      </c>
      <c r="G124" s="1435"/>
      <c r="H124" s="1438"/>
      <c r="I124" s="371"/>
      <c r="J124" s="778"/>
      <c r="K124" s="778"/>
      <c r="L124" s="305"/>
    </row>
    <row r="125" spans="1:12" ht="33.75" customHeight="1" x14ac:dyDescent="0.2">
      <c r="A125" s="1526"/>
      <c r="B125" s="920" t="s">
        <v>1538</v>
      </c>
      <c r="C125" s="372" t="s">
        <v>1539</v>
      </c>
      <c r="D125" s="920" t="s">
        <v>26</v>
      </c>
      <c r="E125" s="920" t="s">
        <v>328</v>
      </c>
      <c r="F125" s="800" t="s">
        <v>1540</v>
      </c>
      <c r="G125" s="810" t="s">
        <v>1200</v>
      </c>
      <c r="H125" s="932" t="s">
        <v>1541</v>
      </c>
      <c r="I125" s="371"/>
      <c r="J125" s="778"/>
      <c r="K125" s="778"/>
      <c r="L125" s="305"/>
    </row>
    <row r="126" spans="1:12" ht="25.5" customHeight="1" x14ac:dyDescent="0.2">
      <c r="A126" s="1526"/>
      <c r="B126" s="1743" t="s">
        <v>1542</v>
      </c>
      <c r="C126" s="1743" t="s">
        <v>1543</v>
      </c>
      <c r="D126" s="1728" t="s">
        <v>46</v>
      </c>
      <c r="E126" s="1728" t="s">
        <v>1544</v>
      </c>
      <c r="F126" s="800" t="s">
        <v>1545</v>
      </c>
      <c r="G126" s="1766" t="s">
        <v>1200</v>
      </c>
      <c r="H126" s="1768" t="s">
        <v>1546</v>
      </c>
      <c r="I126" s="371"/>
      <c r="J126" s="778"/>
      <c r="K126" s="778"/>
      <c r="L126" s="305"/>
    </row>
    <row r="127" spans="1:12" ht="25.5" customHeight="1" x14ac:dyDescent="0.2">
      <c r="A127" s="1526"/>
      <c r="B127" s="1413"/>
      <c r="C127" s="1413"/>
      <c r="D127" s="1399"/>
      <c r="E127" s="1399"/>
      <c r="F127" s="800" t="s">
        <v>1143</v>
      </c>
      <c r="G127" s="1435"/>
      <c r="H127" s="1438"/>
      <c r="I127" s="371"/>
      <c r="J127" s="778"/>
      <c r="K127" s="778"/>
      <c r="L127" s="305"/>
    </row>
    <row r="128" spans="1:12" ht="21" customHeight="1" x14ac:dyDescent="0.2">
      <c r="A128" s="1526"/>
      <c r="B128" s="1743" t="s">
        <v>1547</v>
      </c>
      <c r="C128" s="1743" t="s">
        <v>1548</v>
      </c>
      <c r="D128" s="1728" t="s">
        <v>46</v>
      </c>
      <c r="E128" s="1728" t="s">
        <v>328</v>
      </c>
      <c r="F128" s="800" t="s">
        <v>1545</v>
      </c>
      <c r="G128" s="1766" t="s">
        <v>1200</v>
      </c>
      <c r="H128" s="1768" t="s">
        <v>1546</v>
      </c>
      <c r="I128" s="371"/>
      <c r="J128" s="778"/>
      <c r="K128" s="778"/>
      <c r="L128" s="305"/>
    </row>
    <row r="129" spans="1:13" ht="21.75" customHeight="1" x14ac:dyDescent="0.2">
      <c r="A129" s="1526"/>
      <c r="B129" s="1413"/>
      <c r="C129" s="1413"/>
      <c r="D129" s="1399"/>
      <c r="E129" s="1399"/>
      <c r="F129" s="800" t="s">
        <v>1143</v>
      </c>
      <c r="G129" s="1435"/>
      <c r="H129" s="1438"/>
      <c r="I129" s="371"/>
      <c r="J129" s="778"/>
      <c r="K129" s="778"/>
      <c r="L129" s="305"/>
    </row>
    <row r="130" spans="1:13" ht="21.75" customHeight="1" x14ac:dyDescent="0.2">
      <c r="A130" s="1526"/>
      <c r="B130" s="1743" t="s">
        <v>1549</v>
      </c>
      <c r="C130" s="1743" t="s">
        <v>1550</v>
      </c>
      <c r="D130" s="1728" t="s">
        <v>46</v>
      </c>
      <c r="E130" s="1728" t="s">
        <v>328</v>
      </c>
      <c r="F130" s="800" t="s">
        <v>1551</v>
      </c>
      <c r="G130" s="1766" t="s">
        <v>1200</v>
      </c>
      <c r="H130" s="1768" t="s">
        <v>5122</v>
      </c>
      <c r="I130" s="371"/>
      <c r="J130" s="778"/>
      <c r="K130" s="778"/>
      <c r="L130" s="305"/>
    </row>
    <row r="131" spans="1:13" ht="18.75" customHeight="1" x14ac:dyDescent="0.2">
      <c r="A131" s="1526"/>
      <c r="B131" s="1563"/>
      <c r="C131" s="1563"/>
      <c r="D131" s="1548"/>
      <c r="E131" s="1548"/>
      <c r="F131" s="800" t="s">
        <v>1552</v>
      </c>
      <c r="G131" s="1570"/>
      <c r="H131" s="1572"/>
      <c r="I131" s="371"/>
      <c r="J131" s="778"/>
      <c r="K131" s="778"/>
      <c r="L131" s="305"/>
    </row>
    <row r="132" spans="1:13" ht="22.5" customHeight="1" x14ac:dyDescent="0.2">
      <c r="A132" s="1526"/>
      <c r="B132" s="1413"/>
      <c r="C132" s="1413"/>
      <c r="D132" s="1399"/>
      <c r="E132" s="1399"/>
      <c r="F132" s="800" t="s">
        <v>1553</v>
      </c>
      <c r="G132" s="1435"/>
      <c r="H132" s="1438"/>
      <c r="I132" s="371"/>
      <c r="J132" s="778"/>
      <c r="K132" s="778"/>
      <c r="L132" s="305"/>
    </row>
    <row r="133" spans="1:13" ht="21.75" customHeight="1" x14ac:dyDescent="0.2">
      <c r="A133" s="1526"/>
      <c r="B133" s="1728" t="s">
        <v>1554</v>
      </c>
      <c r="C133" s="1743" t="s">
        <v>1555</v>
      </c>
      <c r="D133" s="1728" t="s">
        <v>46</v>
      </c>
      <c r="E133" s="1728" t="s">
        <v>328</v>
      </c>
      <c r="F133" s="800" t="s">
        <v>1545</v>
      </c>
      <c r="G133" s="1766" t="s">
        <v>1200</v>
      </c>
      <c r="H133" s="1768" t="s">
        <v>1745</v>
      </c>
      <c r="I133" s="371"/>
      <c r="J133" s="778"/>
      <c r="K133" s="778"/>
      <c r="L133" s="305"/>
    </row>
    <row r="134" spans="1:13" ht="23.25" customHeight="1" x14ac:dyDescent="0.2">
      <c r="A134" s="1526"/>
      <c r="B134" s="1399"/>
      <c r="C134" s="1413"/>
      <c r="D134" s="1399"/>
      <c r="E134" s="1399"/>
      <c r="F134" s="800" t="s">
        <v>1143</v>
      </c>
      <c r="G134" s="1435"/>
      <c r="H134" s="1438"/>
      <c r="I134" s="371"/>
      <c r="J134" s="778"/>
      <c r="K134" s="778"/>
      <c r="L134" s="305"/>
    </row>
    <row r="135" spans="1:13" ht="22.5" customHeight="1" x14ac:dyDescent="0.2">
      <c r="A135" s="1526"/>
      <c r="B135" s="1743" t="s">
        <v>334</v>
      </c>
      <c r="C135" s="1743" t="s">
        <v>1556</v>
      </c>
      <c r="D135" s="1728" t="s">
        <v>46</v>
      </c>
      <c r="E135" s="1728" t="s">
        <v>328</v>
      </c>
      <c r="F135" s="932" t="s">
        <v>1465</v>
      </c>
      <c r="G135" s="1767" t="s">
        <v>1558</v>
      </c>
      <c r="H135" s="1768" t="s">
        <v>1338</v>
      </c>
      <c r="I135" s="371"/>
      <c r="J135" s="778"/>
      <c r="K135" s="778"/>
      <c r="L135" s="305"/>
    </row>
    <row r="136" spans="1:13" ht="18.75" customHeight="1" x14ac:dyDescent="0.2">
      <c r="A136" s="1526"/>
      <c r="B136" s="1563"/>
      <c r="C136" s="1563"/>
      <c r="D136" s="1548"/>
      <c r="E136" s="1548"/>
      <c r="F136" s="932" t="s">
        <v>1472</v>
      </c>
      <c r="G136" s="1565"/>
      <c r="H136" s="1572"/>
      <c r="I136" s="371"/>
      <c r="J136" s="778"/>
      <c r="K136" s="778"/>
      <c r="L136" s="305"/>
    </row>
    <row r="137" spans="1:13" ht="18.75" customHeight="1" thickBot="1" x14ac:dyDescent="0.25">
      <c r="A137" s="1761"/>
      <c r="B137" s="1413"/>
      <c r="C137" s="1413"/>
      <c r="D137" s="1399"/>
      <c r="E137" s="1399"/>
      <c r="F137" s="932" t="s">
        <v>1468</v>
      </c>
      <c r="G137" s="1443"/>
      <c r="H137" s="1438"/>
      <c r="I137" s="371"/>
      <c r="J137" s="778"/>
      <c r="K137" s="778"/>
      <c r="L137" s="305"/>
    </row>
    <row r="138" spans="1:13" ht="28.5" customHeight="1" x14ac:dyDescent="0.2">
      <c r="A138" s="1779" t="s">
        <v>84</v>
      </c>
      <c r="B138" s="1730" t="s">
        <v>1621</v>
      </c>
      <c r="C138" s="1720" t="s">
        <v>1622</v>
      </c>
      <c r="D138" s="1730" t="s">
        <v>6</v>
      </c>
      <c r="E138" s="1766" t="s">
        <v>12</v>
      </c>
      <c r="F138" s="932" t="s">
        <v>1502</v>
      </c>
      <c r="G138" s="1767" t="s">
        <v>1200</v>
      </c>
      <c r="H138" s="1768" t="s">
        <v>1745</v>
      </c>
      <c r="I138" s="922">
        <v>116</v>
      </c>
      <c r="J138" s="922"/>
      <c r="K138" s="922"/>
      <c r="L138" s="933"/>
      <c r="M138" s="21" t="s">
        <v>1411</v>
      </c>
    </row>
    <row r="139" spans="1:13" ht="16.5" customHeight="1" x14ac:dyDescent="0.2">
      <c r="A139" s="1526"/>
      <c r="B139" s="1554"/>
      <c r="C139" s="1547"/>
      <c r="D139" s="1554"/>
      <c r="E139" s="1570"/>
      <c r="F139" s="932" t="s">
        <v>1467</v>
      </c>
      <c r="G139" s="1565"/>
      <c r="H139" s="1572"/>
      <c r="I139" s="922"/>
      <c r="J139" s="922"/>
      <c r="K139" s="922"/>
      <c r="L139" s="933"/>
    </row>
    <row r="140" spans="1:13" ht="21.75" customHeight="1" x14ac:dyDescent="0.2">
      <c r="A140" s="1526"/>
      <c r="B140" s="1410"/>
      <c r="C140" s="1416"/>
      <c r="D140" s="1410"/>
      <c r="E140" s="1435"/>
      <c r="F140" s="932" t="s">
        <v>1468</v>
      </c>
      <c r="G140" s="1443"/>
      <c r="H140" s="1438"/>
      <c r="I140" s="922"/>
      <c r="J140" s="922"/>
      <c r="K140" s="922"/>
      <c r="L140" s="933"/>
    </row>
    <row r="141" spans="1:13" ht="24.75" customHeight="1" x14ac:dyDescent="0.2">
      <c r="A141" s="1526"/>
      <c r="B141" s="1730" t="s">
        <v>1623</v>
      </c>
      <c r="C141" s="1720" t="s">
        <v>1624</v>
      </c>
      <c r="D141" s="1730" t="s">
        <v>6</v>
      </c>
      <c r="E141" s="1766" t="s">
        <v>12</v>
      </c>
      <c r="F141" s="932" t="s">
        <v>1502</v>
      </c>
      <c r="G141" s="1767" t="s">
        <v>1200</v>
      </c>
      <c r="H141" s="1768" t="s">
        <v>1745</v>
      </c>
      <c r="I141" s="922">
        <v>116</v>
      </c>
      <c r="J141" s="922"/>
      <c r="K141" s="922"/>
      <c r="L141" s="933"/>
      <c r="M141" s="21" t="s">
        <v>1411</v>
      </c>
    </row>
    <row r="142" spans="1:13" ht="17.25" customHeight="1" x14ac:dyDescent="0.2">
      <c r="A142" s="1526"/>
      <c r="B142" s="1554"/>
      <c r="C142" s="1547"/>
      <c r="D142" s="1554"/>
      <c r="E142" s="1570"/>
      <c r="F142" s="932" t="s">
        <v>1467</v>
      </c>
      <c r="G142" s="1565"/>
      <c r="H142" s="1572"/>
      <c r="I142" s="922"/>
      <c r="J142" s="922"/>
      <c r="K142" s="922"/>
      <c r="L142" s="933"/>
    </row>
    <row r="143" spans="1:13" ht="18" customHeight="1" x14ac:dyDescent="0.2">
      <c r="A143" s="1526"/>
      <c r="B143" s="1410"/>
      <c r="C143" s="1416"/>
      <c r="D143" s="1410"/>
      <c r="E143" s="1435"/>
      <c r="F143" s="932" t="s">
        <v>1468</v>
      </c>
      <c r="G143" s="1443"/>
      <c r="H143" s="1438"/>
      <c r="I143" s="922"/>
      <c r="J143" s="922"/>
      <c r="K143" s="922"/>
      <c r="L143" s="933"/>
    </row>
    <row r="144" spans="1:13" ht="28.5" customHeight="1" x14ac:dyDescent="0.2">
      <c r="A144" s="1526"/>
      <c r="B144" s="1730" t="s">
        <v>1625</v>
      </c>
      <c r="C144" s="1720" t="s">
        <v>1626</v>
      </c>
      <c r="D144" s="1730" t="s">
        <v>6</v>
      </c>
      <c r="E144" s="1766" t="s">
        <v>1627</v>
      </c>
      <c r="F144" s="932" t="s">
        <v>1502</v>
      </c>
      <c r="G144" s="1767" t="s">
        <v>1200</v>
      </c>
      <c r="H144" s="1768" t="s">
        <v>1506</v>
      </c>
      <c r="I144" s="922">
        <v>200</v>
      </c>
      <c r="J144" s="922"/>
      <c r="K144" s="922"/>
      <c r="L144" s="933"/>
      <c r="M144" s="21" t="s">
        <v>1411</v>
      </c>
    </row>
    <row r="145" spans="1:13" ht="18" customHeight="1" x14ac:dyDescent="0.2">
      <c r="A145" s="1526"/>
      <c r="B145" s="1554"/>
      <c r="C145" s="1547"/>
      <c r="D145" s="1554"/>
      <c r="E145" s="1570"/>
      <c r="F145" s="932" t="s">
        <v>1467</v>
      </c>
      <c r="G145" s="1565"/>
      <c r="H145" s="1572"/>
      <c r="I145" s="922"/>
      <c r="J145" s="922"/>
      <c r="K145" s="922"/>
      <c r="L145" s="933"/>
    </row>
    <row r="146" spans="1:13" ht="21.75" customHeight="1" x14ac:dyDescent="0.2">
      <c r="A146" s="1526"/>
      <c r="B146" s="1410"/>
      <c r="C146" s="1416"/>
      <c r="D146" s="1410"/>
      <c r="E146" s="1435"/>
      <c r="F146" s="932" t="s">
        <v>1468</v>
      </c>
      <c r="G146" s="1443"/>
      <c r="H146" s="1438"/>
      <c r="I146" s="922"/>
      <c r="J146" s="922"/>
      <c r="K146" s="922"/>
      <c r="L146" s="933"/>
    </row>
    <row r="147" spans="1:13" ht="27.75" customHeight="1" x14ac:dyDescent="0.2">
      <c r="A147" s="1526"/>
      <c r="B147" s="1720" t="s">
        <v>1628</v>
      </c>
      <c r="C147" s="1720" t="s">
        <v>1629</v>
      </c>
      <c r="D147" s="1730" t="s">
        <v>6</v>
      </c>
      <c r="E147" s="1766" t="s">
        <v>1627</v>
      </c>
      <c r="F147" s="932" t="s">
        <v>1502</v>
      </c>
      <c r="G147" s="1767" t="s">
        <v>1200</v>
      </c>
      <c r="H147" s="1768" t="s">
        <v>1506</v>
      </c>
      <c r="I147" s="922">
        <v>193</v>
      </c>
      <c r="J147" s="922"/>
      <c r="K147" s="933"/>
      <c r="L147" s="933"/>
      <c r="M147" s="21" t="s">
        <v>1411</v>
      </c>
    </row>
    <row r="148" spans="1:13" ht="16.5" customHeight="1" x14ac:dyDescent="0.2">
      <c r="A148" s="1526"/>
      <c r="B148" s="1547"/>
      <c r="C148" s="1547"/>
      <c r="D148" s="1554"/>
      <c r="E148" s="1570"/>
      <c r="F148" s="932" t="s">
        <v>1467</v>
      </c>
      <c r="G148" s="1565"/>
      <c r="H148" s="1572"/>
      <c r="I148" s="922"/>
      <c r="J148" s="922"/>
      <c r="K148" s="933"/>
      <c r="L148" s="933"/>
    </row>
    <row r="149" spans="1:13" ht="19.5" customHeight="1" x14ac:dyDescent="0.2">
      <c r="A149" s="1526"/>
      <c r="B149" s="1416"/>
      <c r="C149" s="1416"/>
      <c r="D149" s="1410"/>
      <c r="E149" s="1435"/>
      <c r="F149" s="932" t="s">
        <v>1468</v>
      </c>
      <c r="G149" s="1443"/>
      <c r="H149" s="1438"/>
      <c r="I149" s="922"/>
      <c r="J149" s="922"/>
      <c r="K149" s="933"/>
      <c r="L149" s="933"/>
    </row>
    <row r="150" spans="1:13" ht="28.5" customHeight="1" x14ac:dyDescent="0.2">
      <c r="A150" s="1526"/>
      <c r="B150" s="1720" t="s">
        <v>1630</v>
      </c>
      <c r="C150" s="1720" t="s">
        <v>1631</v>
      </c>
      <c r="D150" s="1730" t="s">
        <v>6</v>
      </c>
      <c r="E150" s="1766" t="s">
        <v>1627</v>
      </c>
      <c r="F150" s="932" t="s">
        <v>1502</v>
      </c>
      <c r="G150" s="1767" t="s">
        <v>1200</v>
      </c>
      <c r="H150" s="1768" t="s">
        <v>1506</v>
      </c>
      <c r="I150" s="922">
        <v>77</v>
      </c>
      <c r="J150" s="922"/>
      <c r="K150" s="933"/>
      <c r="L150" s="933"/>
      <c r="M150" s="21" t="s">
        <v>1411</v>
      </c>
    </row>
    <row r="151" spans="1:13" ht="21" customHeight="1" x14ac:dyDescent="0.2">
      <c r="A151" s="1526"/>
      <c r="B151" s="1547"/>
      <c r="C151" s="1547"/>
      <c r="D151" s="1554"/>
      <c r="E151" s="1570"/>
      <c r="F151" s="932" t="s">
        <v>1467</v>
      </c>
      <c r="G151" s="1565"/>
      <c r="H151" s="1572"/>
      <c r="I151" s="922"/>
      <c r="J151" s="922"/>
      <c r="K151" s="933"/>
      <c r="L151" s="933"/>
    </row>
    <row r="152" spans="1:13" ht="19.5" customHeight="1" x14ac:dyDescent="0.2">
      <c r="A152" s="1526"/>
      <c r="B152" s="1416"/>
      <c r="C152" s="1416"/>
      <c r="D152" s="1410"/>
      <c r="E152" s="1435"/>
      <c r="F152" s="932" t="s">
        <v>1468</v>
      </c>
      <c r="G152" s="1443"/>
      <c r="H152" s="1438"/>
      <c r="I152" s="922"/>
      <c r="J152" s="922"/>
      <c r="K152" s="933"/>
      <c r="L152" s="933"/>
    </row>
    <row r="153" spans="1:13" ht="27.75" customHeight="1" x14ac:dyDescent="0.2">
      <c r="A153" s="1526"/>
      <c r="B153" s="1730" t="s">
        <v>1632</v>
      </c>
      <c r="C153" s="1720" t="s">
        <v>1633</v>
      </c>
      <c r="D153" s="1730" t="s">
        <v>6</v>
      </c>
      <c r="E153" s="1766" t="s">
        <v>1627</v>
      </c>
      <c r="F153" s="932" t="s">
        <v>1502</v>
      </c>
      <c r="G153" s="1767" t="s">
        <v>1200</v>
      </c>
      <c r="H153" s="1768" t="s">
        <v>1506</v>
      </c>
      <c r="I153" s="922">
        <v>77</v>
      </c>
      <c r="J153" s="922"/>
      <c r="K153" s="933"/>
      <c r="L153" s="933"/>
      <c r="M153" s="21" t="s">
        <v>1411</v>
      </c>
    </row>
    <row r="154" spans="1:13" ht="18" customHeight="1" x14ac:dyDescent="0.2">
      <c r="A154" s="1526"/>
      <c r="B154" s="1554"/>
      <c r="C154" s="1547"/>
      <c r="D154" s="1554"/>
      <c r="E154" s="1570"/>
      <c r="F154" s="932" t="s">
        <v>1467</v>
      </c>
      <c r="G154" s="1565"/>
      <c r="H154" s="1572"/>
      <c r="I154" s="922"/>
      <c r="J154" s="922"/>
      <c r="K154" s="933"/>
      <c r="L154" s="933"/>
    </row>
    <row r="155" spans="1:13" ht="24.75" customHeight="1" x14ac:dyDescent="0.2">
      <c r="A155" s="1526"/>
      <c r="B155" s="1410"/>
      <c r="C155" s="1416"/>
      <c r="D155" s="1410"/>
      <c r="E155" s="1435"/>
      <c r="F155" s="932" t="s">
        <v>1468</v>
      </c>
      <c r="G155" s="1443"/>
      <c r="H155" s="1438"/>
      <c r="I155" s="922"/>
      <c r="J155" s="922"/>
      <c r="K155" s="933"/>
      <c r="L155" s="933"/>
    </row>
    <row r="156" spans="1:13" ht="30.75" customHeight="1" x14ac:dyDescent="0.2">
      <c r="A156" s="1526"/>
      <c r="B156" s="1730" t="s">
        <v>1634</v>
      </c>
      <c r="C156" s="1720" t="s">
        <v>1635</v>
      </c>
      <c r="D156" s="1730" t="s">
        <v>6</v>
      </c>
      <c r="E156" s="1766" t="s">
        <v>1627</v>
      </c>
      <c r="F156" s="932" t="s">
        <v>1502</v>
      </c>
      <c r="G156" s="1767" t="s">
        <v>1200</v>
      </c>
      <c r="H156" s="1768" t="s">
        <v>1506</v>
      </c>
      <c r="I156" s="922">
        <v>78</v>
      </c>
      <c r="J156" s="922"/>
      <c r="K156" s="933"/>
      <c r="L156" s="933"/>
      <c r="M156" s="21" t="s">
        <v>1411</v>
      </c>
    </row>
    <row r="157" spans="1:13" ht="19.5" customHeight="1" x14ac:dyDescent="0.2">
      <c r="A157" s="1526"/>
      <c r="B157" s="1554"/>
      <c r="C157" s="1547"/>
      <c r="D157" s="1554"/>
      <c r="E157" s="1570"/>
      <c r="F157" s="932" t="s">
        <v>1467</v>
      </c>
      <c r="G157" s="1565"/>
      <c r="H157" s="1572"/>
      <c r="I157" s="922"/>
      <c r="J157" s="922"/>
      <c r="K157" s="933"/>
      <c r="L157" s="373"/>
    </row>
    <row r="158" spans="1:13" ht="21" customHeight="1" x14ac:dyDescent="0.2">
      <c r="A158" s="1526"/>
      <c r="B158" s="1410"/>
      <c r="C158" s="1416"/>
      <c r="D158" s="1410"/>
      <c r="E158" s="1435"/>
      <c r="F158" s="932" t="s">
        <v>1468</v>
      </c>
      <c r="G158" s="1443"/>
      <c r="H158" s="1438"/>
      <c r="I158" s="922"/>
      <c r="J158" s="922"/>
      <c r="K158" s="933"/>
      <c r="L158" s="373"/>
    </row>
    <row r="159" spans="1:13" ht="28.5" customHeight="1" x14ac:dyDescent="0.2">
      <c r="A159" s="1526"/>
      <c r="B159" s="1730" t="s">
        <v>1637</v>
      </c>
      <c r="C159" s="1720" t="s">
        <v>1638</v>
      </c>
      <c r="D159" s="1730" t="s">
        <v>6</v>
      </c>
      <c r="E159" s="1766" t="s">
        <v>1639</v>
      </c>
      <c r="F159" s="932" t="s">
        <v>1502</v>
      </c>
      <c r="G159" s="1767" t="s">
        <v>1200</v>
      </c>
      <c r="H159" s="1768" t="s">
        <v>1338</v>
      </c>
      <c r="I159" s="922">
        <v>78</v>
      </c>
      <c r="J159" s="922"/>
      <c r="K159" s="374"/>
      <c r="L159" s="373"/>
      <c r="M159" s="21" t="s">
        <v>1411</v>
      </c>
    </row>
    <row r="160" spans="1:13" ht="18.75" customHeight="1" x14ac:dyDescent="0.2">
      <c r="A160" s="1526"/>
      <c r="B160" s="1554"/>
      <c r="C160" s="1547"/>
      <c r="D160" s="1554"/>
      <c r="E160" s="1570"/>
      <c r="F160" s="932" t="s">
        <v>1467</v>
      </c>
      <c r="G160" s="1565"/>
      <c r="H160" s="1572"/>
      <c r="I160" s="922"/>
      <c r="J160" s="922"/>
      <c r="K160" s="374"/>
      <c r="L160" s="373"/>
    </row>
    <row r="161" spans="1:13" ht="24.75" customHeight="1" x14ac:dyDescent="0.2">
      <c r="A161" s="1526"/>
      <c r="B161" s="1410"/>
      <c r="C161" s="1416"/>
      <c r="D161" s="1410"/>
      <c r="E161" s="1435"/>
      <c r="F161" s="932" t="s">
        <v>1468</v>
      </c>
      <c r="G161" s="1443"/>
      <c r="H161" s="1438"/>
      <c r="I161" s="922"/>
      <c r="J161" s="922"/>
      <c r="K161" s="374"/>
      <c r="L161" s="373"/>
    </row>
    <row r="162" spans="1:13" ht="29.25" customHeight="1" x14ac:dyDescent="0.2">
      <c r="A162" s="1526"/>
      <c r="B162" s="1730" t="s">
        <v>1640</v>
      </c>
      <c r="C162" s="1720" t="s">
        <v>1641</v>
      </c>
      <c r="D162" s="1730" t="s">
        <v>6</v>
      </c>
      <c r="E162" s="1766" t="s">
        <v>1642</v>
      </c>
      <c r="F162" s="932" t="s">
        <v>1502</v>
      </c>
      <c r="G162" s="1767" t="s">
        <v>1200</v>
      </c>
      <c r="H162" s="1768" t="s">
        <v>1338</v>
      </c>
      <c r="I162" s="922">
        <v>77</v>
      </c>
      <c r="J162" s="922"/>
      <c r="K162" s="374"/>
      <c r="L162" s="373"/>
      <c r="M162" s="21" t="s">
        <v>1411</v>
      </c>
    </row>
    <row r="163" spans="1:13" ht="18" customHeight="1" x14ac:dyDescent="0.2">
      <c r="A163" s="1526"/>
      <c r="B163" s="1554"/>
      <c r="C163" s="1547"/>
      <c r="D163" s="1554"/>
      <c r="E163" s="1570"/>
      <c r="F163" s="932" t="s">
        <v>1467</v>
      </c>
      <c r="G163" s="1565"/>
      <c r="H163" s="1572"/>
      <c r="I163" s="922"/>
      <c r="J163" s="922"/>
      <c r="K163" s="374"/>
      <c r="L163" s="373"/>
    </row>
    <row r="164" spans="1:13" ht="18.75" customHeight="1" x14ac:dyDescent="0.2">
      <c r="A164" s="1526"/>
      <c r="B164" s="1410"/>
      <c r="C164" s="1416"/>
      <c r="D164" s="1410"/>
      <c r="E164" s="1435"/>
      <c r="F164" s="932" t="s">
        <v>1468</v>
      </c>
      <c r="G164" s="1443"/>
      <c r="H164" s="1438"/>
      <c r="I164" s="922"/>
      <c r="J164" s="922"/>
      <c r="K164" s="374"/>
      <c r="L164" s="373"/>
    </row>
    <row r="165" spans="1:13" ht="30.75" customHeight="1" x14ac:dyDescent="0.2">
      <c r="A165" s="1526"/>
      <c r="B165" s="1730" t="s">
        <v>1643</v>
      </c>
      <c r="C165" s="1720" t="s">
        <v>1644</v>
      </c>
      <c r="D165" s="1730" t="s">
        <v>6</v>
      </c>
      <c r="E165" s="1766" t="s">
        <v>1642</v>
      </c>
      <c r="F165" s="932" t="s">
        <v>1502</v>
      </c>
      <c r="G165" s="1767" t="s">
        <v>1200</v>
      </c>
      <c r="H165" s="1768" t="s">
        <v>1338</v>
      </c>
      <c r="I165" s="922">
        <v>77</v>
      </c>
      <c r="J165" s="922"/>
      <c r="K165" s="374"/>
      <c r="L165" s="373"/>
      <c r="M165" s="21" t="s">
        <v>1411</v>
      </c>
    </row>
    <row r="166" spans="1:13" ht="18" customHeight="1" x14ac:dyDescent="0.2">
      <c r="A166" s="1526"/>
      <c r="B166" s="1554"/>
      <c r="C166" s="1547"/>
      <c r="D166" s="1554"/>
      <c r="E166" s="1570"/>
      <c r="F166" s="932" t="s">
        <v>1467</v>
      </c>
      <c r="G166" s="1565"/>
      <c r="H166" s="1572"/>
      <c r="I166" s="922"/>
      <c r="J166" s="922"/>
      <c r="K166" s="374"/>
      <c r="L166" s="373"/>
    </row>
    <row r="167" spans="1:13" ht="21" customHeight="1" x14ac:dyDescent="0.2">
      <c r="A167" s="1526"/>
      <c r="B167" s="1410"/>
      <c r="C167" s="1416"/>
      <c r="D167" s="1410"/>
      <c r="E167" s="1435"/>
      <c r="F167" s="932" t="s">
        <v>1468</v>
      </c>
      <c r="G167" s="1443"/>
      <c r="H167" s="1438"/>
      <c r="I167" s="922"/>
      <c r="J167" s="922"/>
      <c r="K167" s="374"/>
      <c r="L167" s="373"/>
    </row>
    <row r="168" spans="1:13" ht="27" customHeight="1" x14ac:dyDescent="0.2">
      <c r="A168" s="1526"/>
      <c r="B168" s="1730" t="s">
        <v>1645</v>
      </c>
      <c r="C168" s="1720" t="s">
        <v>1646</v>
      </c>
      <c r="D168" s="1730" t="s">
        <v>6</v>
      </c>
      <c r="E168" s="1766" t="s">
        <v>1642</v>
      </c>
      <c r="F168" s="932" t="s">
        <v>1502</v>
      </c>
      <c r="G168" s="1767" t="s">
        <v>1200</v>
      </c>
      <c r="H168" s="1768" t="s">
        <v>1338</v>
      </c>
      <c r="I168" s="922">
        <v>77</v>
      </c>
      <c r="J168" s="922"/>
      <c r="K168" s="374"/>
      <c r="L168" s="373"/>
      <c r="M168" s="21" t="s">
        <v>1411</v>
      </c>
    </row>
    <row r="169" spans="1:13" ht="18.75" customHeight="1" x14ac:dyDescent="0.2">
      <c r="A169" s="1526"/>
      <c r="B169" s="1554"/>
      <c r="C169" s="1547"/>
      <c r="D169" s="1554"/>
      <c r="E169" s="1570"/>
      <c r="F169" s="932" t="s">
        <v>1467</v>
      </c>
      <c r="G169" s="1565"/>
      <c r="H169" s="1572"/>
      <c r="I169" s="922"/>
      <c r="J169" s="922"/>
      <c r="K169" s="374"/>
      <c r="L169" s="373"/>
    </row>
    <row r="170" spans="1:13" ht="23.25" customHeight="1" x14ac:dyDescent="0.2">
      <c r="A170" s="1526"/>
      <c r="B170" s="1410"/>
      <c r="C170" s="1416"/>
      <c r="D170" s="1410"/>
      <c r="E170" s="1435"/>
      <c r="F170" s="932" t="s">
        <v>1468</v>
      </c>
      <c r="G170" s="1443"/>
      <c r="H170" s="1438"/>
      <c r="I170" s="922"/>
      <c r="J170" s="922"/>
      <c r="K170" s="374"/>
      <c r="L170" s="373"/>
    </row>
    <row r="171" spans="1:13" ht="30.75" customHeight="1" x14ac:dyDescent="0.2">
      <c r="A171" s="1526"/>
      <c r="B171" s="1730" t="s">
        <v>1647</v>
      </c>
      <c r="C171" s="1720" t="s">
        <v>1648</v>
      </c>
      <c r="D171" s="1730" t="s">
        <v>6</v>
      </c>
      <c r="E171" s="1766" t="s">
        <v>1642</v>
      </c>
      <c r="F171" s="932" t="s">
        <v>1502</v>
      </c>
      <c r="G171" s="1767" t="s">
        <v>1200</v>
      </c>
      <c r="H171" s="1768" t="s">
        <v>1338</v>
      </c>
      <c r="I171" s="922">
        <v>77</v>
      </c>
      <c r="J171" s="922"/>
      <c r="K171" s="374"/>
      <c r="L171" s="373"/>
      <c r="M171" s="21" t="s">
        <v>1411</v>
      </c>
    </row>
    <row r="172" spans="1:13" ht="18" customHeight="1" x14ac:dyDescent="0.2">
      <c r="A172" s="1526"/>
      <c r="B172" s="1554"/>
      <c r="C172" s="1547"/>
      <c r="D172" s="1554"/>
      <c r="E172" s="1570"/>
      <c r="F172" s="932" t="s">
        <v>1467</v>
      </c>
      <c r="G172" s="1565"/>
      <c r="H172" s="1572"/>
      <c r="I172" s="922"/>
      <c r="J172" s="922"/>
      <c r="K172" s="374"/>
      <c r="L172" s="373"/>
    </row>
    <row r="173" spans="1:13" ht="23.25" customHeight="1" x14ac:dyDescent="0.2">
      <c r="A173" s="1526"/>
      <c r="B173" s="1410"/>
      <c r="C173" s="1416"/>
      <c r="D173" s="1410"/>
      <c r="E173" s="1435"/>
      <c r="F173" s="932" t="s">
        <v>1468</v>
      </c>
      <c r="G173" s="1443"/>
      <c r="H173" s="1438"/>
      <c r="I173" s="922"/>
      <c r="J173" s="922"/>
      <c r="K173" s="374"/>
      <c r="L173" s="373"/>
    </row>
    <row r="174" spans="1:13" ht="27" customHeight="1" x14ac:dyDescent="0.2">
      <c r="A174" s="1526"/>
      <c r="B174" s="1730" t="s">
        <v>1649</v>
      </c>
      <c r="C174" s="1720" t="s">
        <v>1650</v>
      </c>
      <c r="D174" s="1730" t="s">
        <v>6</v>
      </c>
      <c r="E174" s="1766" t="s">
        <v>1642</v>
      </c>
      <c r="F174" s="932" t="s">
        <v>1502</v>
      </c>
      <c r="G174" s="1767" t="s">
        <v>1200</v>
      </c>
      <c r="H174" s="1768" t="s">
        <v>1338</v>
      </c>
      <c r="I174" s="922">
        <v>78</v>
      </c>
      <c r="J174" s="922"/>
      <c r="K174" s="374"/>
      <c r="L174" s="373"/>
      <c r="M174" s="21" t="s">
        <v>1411</v>
      </c>
    </row>
    <row r="175" spans="1:13" ht="19.5" customHeight="1" x14ac:dyDescent="0.2">
      <c r="A175" s="1526"/>
      <c r="B175" s="1554"/>
      <c r="C175" s="1547"/>
      <c r="D175" s="1554"/>
      <c r="E175" s="1570"/>
      <c r="F175" s="932" t="s">
        <v>1467</v>
      </c>
      <c r="G175" s="1565"/>
      <c r="H175" s="1572"/>
      <c r="I175" s="922"/>
      <c r="J175" s="922"/>
      <c r="K175" s="374"/>
      <c r="L175" s="373"/>
    </row>
    <row r="176" spans="1:13" ht="26.25" customHeight="1" x14ac:dyDescent="0.2">
      <c r="A176" s="1526"/>
      <c r="B176" s="1410"/>
      <c r="C176" s="1416"/>
      <c r="D176" s="1410"/>
      <c r="E176" s="1435"/>
      <c r="F176" s="932" t="s">
        <v>1468</v>
      </c>
      <c r="G176" s="1443"/>
      <c r="H176" s="1438"/>
      <c r="I176" s="922"/>
      <c r="J176" s="922"/>
      <c r="K176" s="374"/>
      <c r="L176" s="373"/>
    </row>
    <row r="177" spans="1:13" ht="26.25" customHeight="1" x14ac:dyDescent="0.2">
      <c r="A177" s="1526"/>
      <c r="B177" s="1730" t="s">
        <v>1651</v>
      </c>
      <c r="C177" s="1720" t="s">
        <v>1652</v>
      </c>
      <c r="D177" s="1771" t="s">
        <v>6</v>
      </c>
      <c r="E177" s="1766" t="s">
        <v>1642</v>
      </c>
      <c r="F177" s="932" t="s">
        <v>1502</v>
      </c>
      <c r="G177" s="1767" t="s">
        <v>1200</v>
      </c>
      <c r="H177" s="1768" t="s">
        <v>1506</v>
      </c>
      <c r="I177" s="375">
        <v>50.8</v>
      </c>
      <c r="J177" s="922"/>
      <c r="K177" s="374"/>
      <c r="L177" s="373"/>
      <c r="M177" s="21" t="s">
        <v>1411</v>
      </c>
    </row>
    <row r="178" spans="1:13" ht="18.75" customHeight="1" x14ac:dyDescent="0.2">
      <c r="A178" s="1526"/>
      <c r="B178" s="1554"/>
      <c r="C178" s="1547"/>
      <c r="D178" s="1559"/>
      <c r="E178" s="1570"/>
      <c r="F178" s="932" t="s">
        <v>1467</v>
      </c>
      <c r="G178" s="1565"/>
      <c r="H178" s="1572"/>
      <c r="I178" s="375"/>
      <c r="J178" s="922"/>
      <c r="K178" s="374"/>
      <c r="L178" s="373"/>
    </row>
    <row r="179" spans="1:13" ht="26.25" customHeight="1" x14ac:dyDescent="0.2">
      <c r="A179" s="1526"/>
      <c r="B179" s="1410"/>
      <c r="C179" s="1416"/>
      <c r="D179" s="1453"/>
      <c r="E179" s="1435"/>
      <c r="F179" s="932" t="s">
        <v>1468</v>
      </c>
      <c r="G179" s="1443"/>
      <c r="H179" s="1438"/>
      <c r="I179" s="375"/>
      <c r="J179" s="922"/>
      <c r="K179" s="374"/>
      <c r="L179" s="373"/>
    </row>
    <row r="180" spans="1:13" ht="28.5" customHeight="1" x14ac:dyDescent="0.2">
      <c r="A180" s="1526"/>
      <c r="B180" s="1730" t="s">
        <v>1653</v>
      </c>
      <c r="C180" s="1720" t="s">
        <v>1654</v>
      </c>
      <c r="D180" s="1771" t="s">
        <v>6</v>
      </c>
      <c r="E180" s="1766" t="s">
        <v>1642</v>
      </c>
      <c r="F180" s="932" t="s">
        <v>1502</v>
      </c>
      <c r="G180" s="1767" t="s">
        <v>1200</v>
      </c>
      <c r="H180" s="1768" t="s">
        <v>1338</v>
      </c>
      <c r="I180" s="375">
        <v>143</v>
      </c>
      <c r="J180" s="922"/>
      <c r="K180" s="374"/>
      <c r="L180" s="373"/>
      <c r="M180" s="21" t="s">
        <v>1411</v>
      </c>
    </row>
    <row r="181" spans="1:13" ht="18.75" customHeight="1" x14ac:dyDescent="0.2">
      <c r="A181" s="1526"/>
      <c r="B181" s="1554"/>
      <c r="C181" s="1547"/>
      <c r="D181" s="1559"/>
      <c r="E181" s="1570"/>
      <c r="F181" s="932" t="s">
        <v>1467</v>
      </c>
      <c r="G181" s="1565"/>
      <c r="H181" s="1572"/>
      <c r="I181" s="375"/>
      <c r="J181" s="922"/>
      <c r="K181" s="374"/>
      <c r="L181" s="373"/>
    </row>
    <row r="182" spans="1:13" ht="18.75" customHeight="1" x14ac:dyDescent="0.2">
      <c r="A182" s="1526"/>
      <c r="B182" s="1410"/>
      <c r="C182" s="1416"/>
      <c r="D182" s="1453"/>
      <c r="E182" s="1435"/>
      <c r="F182" s="932" t="s">
        <v>1468</v>
      </c>
      <c r="G182" s="1443"/>
      <c r="H182" s="1438"/>
      <c r="I182" s="375"/>
      <c r="J182" s="922"/>
      <c r="K182" s="374"/>
      <c r="L182" s="373"/>
    </row>
    <row r="183" spans="1:13" ht="26.25" customHeight="1" x14ac:dyDescent="0.2">
      <c r="A183" s="1526"/>
      <c r="B183" s="1730" t="s">
        <v>1655</v>
      </c>
      <c r="C183" s="1720" t="s">
        <v>1656</v>
      </c>
      <c r="D183" s="1771" t="s">
        <v>6</v>
      </c>
      <c r="E183" s="1766" t="s">
        <v>1642</v>
      </c>
      <c r="F183" s="932" t="s">
        <v>1502</v>
      </c>
      <c r="G183" s="1767" t="s">
        <v>1200</v>
      </c>
      <c r="H183" s="1768" t="s">
        <v>1338</v>
      </c>
      <c r="I183" s="375">
        <v>143</v>
      </c>
      <c r="J183" s="922"/>
      <c r="K183" s="374"/>
      <c r="L183" s="373"/>
      <c r="M183" s="21" t="s">
        <v>1411</v>
      </c>
    </row>
    <row r="184" spans="1:13" ht="17.25" customHeight="1" x14ac:dyDescent="0.2">
      <c r="A184" s="1526"/>
      <c r="B184" s="1554"/>
      <c r="C184" s="1547"/>
      <c r="D184" s="1559"/>
      <c r="E184" s="1570"/>
      <c r="F184" s="932" t="s">
        <v>1467</v>
      </c>
      <c r="G184" s="1565"/>
      <c r="H184" s="1572"/>
      <c r="I184" s="375"/>
      <c r="J184" s="922"/>
      <c r="K184" s="374"/>
      <c r="L184" s="373"/>
    </row>
    <row r="185" spans="1:13" ht="24" customHeight="1" x14ac:dyDescent="0.2">
      <c r="A185" s="1526"/>
      <c r="B185" s="1410"/>
      <c r="C185" s="1416"/>
      <c r="D185" s="1453"/>
      <c r="E185" s="1435"/>
      <c r="F185" s="932" t="s">
        <v>1468</v>
      </c>
      <c r="G185" s="1443"/>
      <c r="H185" s="1438"/>
      <c r="I185" s="375"/>
      <c r="J185" s="922"/>
      <c r="K185" s="374"/>
      <c r="L185" s="373"/>
    </row>
    <row r="186" spans="1:13" ht="29.25" customHeight="1" x14ac:dyDescent="0.2">
      <c r="A186" s="1526"/>
      <c r="B186" s="1730" t="s">
        <v>1657</v>
      </c>
      <c r="C186" s="1720" t="s">
        <v>1658</v>
      </c>
      <c r="D186" s="1771" t="s">
        <v>6</v>
      </c>
      <c r="E186" s="1766" t="s">
        <v>1642</v>
      </c>
      <c r="F186" s="932" t="s">
        <v>1502</v>
      </c>
      <c r="G186" s="1767" t="s">
        <v>1200</v>
      </c>
      <c r="H186" s="1768" t="s">
        <v>1506</v>
      </c>
      <c r="I186" s="375">
        <v>232</v>
      </c>
      <c r="J186" s="922"/>
      <c r="K186" s="374"/>
      <c r="L186" s="373"/>
      <c r="M186" s="21" t="s">
        <v>1411</v>
      </c>
    </row>
    <row r="187" spans="1:13" ht="21" customHeight="1" x14ac:dyDescent="0.2">
      <c r="A187" s="1526"/>
      <c r="B187" s="1554"/>
      <c r="C187" s="1547"/>
      <c r="D187" s="1559"/>
      <c r="E187" s="1570"/>
      <c r="F187" s="932" t="s">
        <v>1467</v>
      </c>
      <c r="G187" s="1565"/>
      <c r="H187" s="1572"/>
      <c r="I187" s="375"/>
      <c r="J187" s="922"/>
      <c r="K187" s="374"/>
      <c r="L187" s="373"/>
    </row>
    <row r="188" spans="1:13" ht="24" customHeight="1" x14ac:dyDescent="0.2">
      <c r="A188" s="1526"/>
      <c r="B188" s="1410"/>
      <c r="C188" s="1416"/>
      <c r="D188" s="1453"/>
      <c r="E188" s="1435"/>
      <c r="F188" s="932" t="s">
        <v>1468</v>
      </c>
      <c r="G188" s="1443"/>
      <c r="H188" s="1438"/>
      <c r="I188" s="375"/>
      <c r="J188" s="922"/>
      <c r="K188" s="374"/>
      <c r="L188" s="373"/>
    </row>
    <row r="189" spans="1:13" ht="27" customHeight="1" x14ac:dyDescent="0.2">
      <c r="A189" s="1526"/>
      <c r="B189" s="1730" t="s">
        <v>1659</v>
      </c>
      <c r="C189" s="1720" t="s">
        <v>1660</v>
      </c>
      <c r="D189" s="1771" t="s">
        <v>6</v>
      </c>
      <c r="E189" s="1766" t="s">
        <v>1642</v>
      </c>
      <c r="F189" s="932" t="s">
        <v>1502</v>
      </c>
      <c r="G189" s="1767" t="s">
        <v>1200</v>
      </c>
      <c r="H189" s="1768" t="s">
        <v>1506</v>
      </c>
      <c r="I189" s="375">
        <v>200</v>
      </c>
      <c r="J189" s="922"/>
      <c r="K189" s="374"/>
      <c r="L189" s="373"/>
      <c r="M189" s="21" t="s">
        <v>1411</v>
      </c>
    </row>
    <row r="190" spans="1:13" ht="21" customHeight="1" x14ac:dyDescent="0.2">
      <c r="A190" s="1526"/>
      <c r="B190" s="1554"/>
      <c r="C190" s="1547"/>
      <c r="D190" s="1559"/>
      <c r="E190" s="1570"/>
      <c r="F190" s="932" t="s">
        <v>1467</v>
      </c>
      <c r="G190" s="1565"/>
      <c r="H190" s="1572"/>
      <c r="I190" s="375"/>
      <c r="J190" s="922"/>
      <c r="K190" s="374"/>
      <c r="L190" s="373"/>
    </row>
    <row r="191" spans="1:13" ht="30" customHeight="1" x14ac:dyDescent="0.2">
      <c r="A191" s="1526"/>
      <c r="B191" s="1410"/>
      <c r="C191" s="1416"/>
      <c r="D191" s="1453"/>
      <c r="E191" s="1435"/>
      <c r="F191" s="932" t="s">
        <v>1468</v>
      </c>
      <c r="G191" s="1443"/>
      <c r="H191" s="1438"/>
      <c r="I191" s="375"/>
      <c r="J191" s="922"/>
      <c r="K191" s="374"/>
      <c r="L191" s="373"/>
    </row>
    <row r="192" spans="1:13" ht="41.25" customHeight="1" x14ac:dyDescent="0.2">
      <c r="A192" s="1526"/>
      <c r="B192" s="1730" t="s">
        <v>1661</v>
      </c>
      <c r="C192" s="1720" t="s">
        <v>1662</v>
      </c>
      <c r="D192" s="1771" t="s">
        <v>6</v>
      </c>
      <c r="E192" s="1766" t="s">
        <v>1642</v>
      </c>
      <c r="F192" s="932" t="s">
        <v>1663</v>
      </c>
      <c r="G192" s="1767" t="s">
        <v>1200</v>
      </c>
      <c r="H192" s="1768" t="s">
        <v>1506</v>
      </c>
      <c r="I192" s="375">
        <v>500</v>
      </c>
      <c r="J192" s="922"/>
      <c r="K192" s="374"/>
      <c r="L192" s="373"/>
      <c r="M192" s="21" t="s">
        <v>1411</v>
      </c>
    </row>
    <row r="193" spans="1:13" ht="18" customHeight="1" x14ac:dyDescent="0.2">
      <c r="A193" s="1526"/>
      <c r="B193" s="1554"/>
      <c r="C193" s="1547"/>
      <c r="D193" s="1559"/>
      <c r="E193" s="1570"/>
      <c r="F193" s="932" t="s">
        <v>1664</v>
      </c>
      <c r="G193" s="1565"/>
      <c r="H193" s="1572"/>
      <c r="I193" s="375"/>
      <c r="J193" s="922"/>
      <c r="K193" s="374"/>
      <c r="L193" s="373"/>
    </row>
    <row r="194" spans="1:13" ht="21" customHeight="1" x14ac:dyDescent="0.2">
      <c r="A194" s="1526"/>
      <c r="B194" s="1554"/>
      <c r="C194" s="1547"/>
      <c r="D194" s="1559"/>
      <c r="E194" s="1570"/>
      <c r="F194" s="932" t="s">
        <v>1665</v>
      </c>
      <c r="G194" s="1565"/>
      <c r="H194" s="1572"/>
      <c r="I194" s="375"/>
      <c r="J194" s="922"/>
      <c r="K194" s="374"/>
      <c r="L194" s="373"/>
    </row>
    <row r="195" spans="1:13" ht="22.5" customHeight="1" x14ac:dyDescent="0.2">
      <c r="A195" s="1526"/>
      <c r="B195" s="1410"/>
      <c r="C195" s="1416"/>
      <c r="D195" s="1453"/>
      <c r="E195" s="1435"/>
      <c r="F195" s="932" t="s">
        <v>1666</v>
      </c>
      <c r="G195" s="1443"/>
      <c r="H195" s="1438"/>
      <c r="I195" s="375"/>
      <c r="J195" s="922"/>
      <c r="K195" s="374"/>
      <c r="L195" s="373"/>
    </row>
    <row r="196" spans="1:13" ht="28.5" customHeight="1" x14ac:dyDescent="0.2">
      <c r="A196" s="1526"/>
      <c r="B196" s="1730" t="s">
        <v>1667</v>
      </c>
      <c r="C196" s="1720" t="s">
        <v>1668</v>
      </c>
      <c r="D196" s="1771" t="s">
        <v>6</v>
      </c>
      <c r="E196" s="1766" t="s">
        <v>1642</v>
      </c>
      <c r="F196" s="932" t="s">
        <v>1465</v>
      </c>
      <c r="G196" s="1767" t="s">
        <v>1200</v>
      </c>
      <c r="H196" s="1768" t="s">
        <v>1506</v>
      </c>
      <c r="I196" s="375">
        <v>348</v>
      </c>
      <c r="J196" s="922"/>
      <c r="K196" s="374"/>
      <c r="L196" s="373"/>
      <c r="M196" s="21" t="s">
        <v>1411</v>
      </c>
    </row>
    <row r="197" spans="1:13" ht="18" customHeight="1" x14ac:dyDescent="0.2">
      <c r="A197" s="1526"/>
      <c r="B197" s="1554"/>
      <c r="C197" s="1547"/>
      <c r="D197" s="1559"/>
      <c r="E197" s="1570"/>
      <c r="F197" s="932" t="s">
        <v>1467</v>
      </c>
      <c r="G197" s="1565"/>
      <c r="H197" s="1572"/>
      <c r="I197" s="375"/>
      <c r="J197" s="922"/>
      <c r="K197" s="374"/>
      <c r="L197" s="373"/>
    </row>
    <row r="198" spans="1:13" ht="24.75" customHeight="1" x14ac:dyDescent="0.2">
      <c r="A198" s="1526"/>
      <c r="B198" s="1410"/>
      <c r="C198" s="1416"/>
      <c r="D198" s="1453"/>
      <c r="E198" s="1435"/>
      <c r="F198" s="932" t="s">
        <v>1468</v>
      </c>
      <c r="G198" s="1443"/>
      <c r="H198" s="1438"/>
      <c r="I198" s="375"/>
      <c r="J198" s="922"/>
      <c r="K198" s="374"/>
      <c r="L198" s="373"/>
    </row>
    <row r="199" spans="1:13" ht="22.5" customHeight="1" x14ac:dyDescent="0.2">
      <c r="A199" s="1526"/>
      <c r="B199" s="1730" t="s">
        <v>1303</v>
      </c>
      <c r="C199" s="1720" t="s">
        <v>1669</v>
      </c>
      <c r="D199" s="1730" t="s">
        <v>6</v>
      </c>
      <c r="E199" s="1766" t="s">
        <v>1305</v>
      </c>
      <c r="F199" s="932" t="s">
        <v>1160</v>
      </c>
      <c r="G199" s="1767" t="s">
        <v>1670</v>
      </c>
      <c r="H199" s="1768" t="s">
        <v>5123</v>
      </c>
      <c r="I199" s="922">
        <v>194</v>
      </c>
      <c r="J199" s="922"/>
      <c r="K199" s="922"/>
      <c r="L199" s="933"/>
      <c r="M199" s="21" t="s">
        <v>1411</v>
      </c>
    </row>
    <row r="200" spans="1:13" ht="36" customHeight="1" x14ac:dyDescent="0.2">
      <c r="A200" s="1526"/>
      <c r="B200" s="1410"/>
      <c r="C200" s="1416"/>
      <c r="D200" s="1410"/>
      <c r="E200" s="1435"/>
      <c r="F200" s="932" t="s">
        <v>1476</v>
      </c>
      <c r="G200" s="1443"/>
      <c r="H200" s="1438"/>
      <c r="I200" s="922"/>
      <c r="J200" s="922"/>
      <c r="K200" s="922"/>
      <c r="L200" s="933"/>
    </row>
    <row r="201" spans="1:13" ht="21.75" customHeight="1" x14ac:dyDescent="0.2">
      <c r="A201" s="1526"/>
      <c r="B201" s="1730" t="s">
        <v>1306</v>
      </c>
      <c r="C201" s="1720" t="s">
        <v>1307</v>
      </c>
      <c r="D201" s="1730" t="s">
        <v>6</v>
      </c>
      <c r="E201" s="1766" t="s">
        <v>1305</v>
      </c>
      <c r="F201" s="932" t="s">
        <v>1160</v>
      </c>
      <c r="G201" s="1767" t="s">
        <v>1670</v>
      </c>
      <c r="H201" s="1768" t="s">
        <v>5124</v>
      </c>
      <c r="I201" s="922">
        <v>232</v>
      </c>
      <c r="J201" s="922"/>
      <c r="K201" s="922"/>
      <c r="L201" s="933"/>
      <c r="M201" s="21" t="s">
        <v>1411</v>
      </c>
    </row>
    <row r="202" spans="1:13" ht="30" customHeight="1" x14ac:dyDescent="0.2">
      <c r="A202" s="1526"/>
      <c r="B202" s="1410"/>
      <c r="C202" s="1416"/>
      <c r="D202" s="1410"/>
      <c r="E202" s="1435"/>
      <c r="F202" s="932" t="s">
        <v>1476</v>
      </c>
      <c r="G202" s="1443"/>
      <c r="H202" s="1438"/>
      <c r="I202" s="922"/>
      <c r="J202" s="922"/>
      <c r="K202" s="922"/>
      <c r="L202" s="933"/>
    </row>
    <row r="203" spans="1:13" ht="33" customHeight="1" x14ac:dyDescent="0.2">
      <c r="A203" s="1526"/>
      <c r="B203" s="1730" t="s">
        <v>1672</v>
      </c>
      <c r="C203" s="933" t="s">
        <v>1673</v>
      </c>
      <c r="D203" s="1730" t="s">
        <v>6</v>
      </c>
      <c r="E203" s="1766" t="s">
        <v>1305</v>
      </c>
      <c r="F203" s="932" t="s">
        <v>1160</v>
      </c>
      <c r="G203" s="1767" t="s">
        <v>1674</v>
      </c>
      <c r="H203" s="1768" t="s">
        <v>1546</v>
      </c>
      <c r="I203" s="922">
        <v>232</v>
      </c>
      <c r="J203" s="922"/>
      <c r="K203" s="922"/>
      <c r="L203" s="933"/>
      <c r="M203" s="21" t="s">
        <v>1411</v>
      </c>
    </row>
    <row r="204" spans="1:13" ht="21" customHeight="1" x14ac:dyDescent="0.2">
      <c r="A204" s="1526"/>
      <c r="B204" s="1554"/>
      <c r="C204" s="933" t="s">
        <v>1675</v>
      </c>
      <c r="D204" s="1554"/>
      <c r="E204" s="1570"/>
      <c r="F204" s="1768" t="s">
        <v>1487</v>
      </c>
      <c r="G204" s="1565"/>
      <c r="H204" s="1572"/>
      <c r="I204" s="922"/>
      <c r="J204" s="922"/>
      <c r="K204" s="922"/>
      <c r="L204" s="933"/>
    </row>
    <row r="205" spans="1:13" ht="18" customHeight="1" x14ac:dyDescent="0.2">
      <c r="A205" s="1526"/>
      <c r="B205" s="1554"/>
      <c r="C205" s="933" t="s">
        <v>1676</v>
      </c>
      <c r="D205" s="1554"/>
      <c r="E205" s="1570"/>
      <c r="F205" s="1572"/>
      <c r="G205" s="1565"/>
      <c r="H205" s="1572"/>
      <c r="I205" s="922"/>
      <c r="J205" s="922"/>
      <c r="K205" s="922"/>
      <c r="L205" s="933"/>
    </row>
    <row r="206" spans="1:13" ht="18" customHeight="1" x14ac:dyDescent="0.2">
      <c r="A206" s="1526"/>
      <c r="B206" s="1410"/>
      <c r="C206" s="933" t="s">
        <v>1677</v>
      </c>
      <c r="D206" s="1410"/>
      <c r="E206" s="1435"/>
      <c r="F206" s="1438"/>
      <c r="G206" s="1443"/>
      <c r="H206" s="1438"/>
      <c r="I206" s="922"/>
      <c r="J206" s="922"/>
      <c r="K206" s="922"/>
      <c r="L206" s="933"/>
    </row>
    <row r="207" spans="1:13" ht="16.5" customHeight="1" x14ac:dyDescent="0.2">
      <c r="A207" s="1526"/>
      <c r="B207" s="1720" t="s">
        <v>1678</v>
      </c>
      <c r="C207" s="1720" t="s">
        <v>1679</v>
      </c>
      <c r="D207" s="1730" t="s">
        <v>6</v>
      </c>
      <c r="E207" s="1766" t="s">
        <v>1305</v>
      </c>
      <c r="F207" s="800" t="s">
        <v>1116</v>
      </c>
      <c r="G207" s="1767" t="s">
        <v>1224</v>
      </c>
      <c r="H207" s="1768" t="s">
        <v>1506</v>
      </c>
      <c r="I207" s="922">
        <v>232</v>
      </c>
      <c r="J207" s="922"/>
      <c r="K207" s="922"/>
      <c r="L207" s="933"/>
      <c r="M207" s="21" t="s">
        <v>1411</v>
      </c>
    </row>
    <row r="208" spans="1:13" ht="16.5" customHeight="1" x14ac:dyDescent="0.2">
      <c r="A208" s="1526"/>
      <c r="B208" s="1547"/>
      <c r="C208" s="1547"/>
      <c r="D208" s="1554"/>
      <c r="E208" s="1570"/>
      <c r="F208" s="932" t="s">
        <v>1680</v>
      </c>
      <c r="G208" s="1565"/>
      <c r="H208" s="1572"/>
      <c r="I208" s="922"/>
      <c r="J208" s="922"/>
      <c r="K208" s="922"/>
      <c r="L208" s="933"/>
    </row>
    <row r="209" spans="1:13" ht="27" customHeight="1" x14ac:dyDescent="0.2">
      <c r="A209" s="1526"/>
      <c r="B209" s="1416"/>
      <c r="C209" s="1416"/>
      <c r="D209" s="1410"/>
      <c r="E209" s="1435"/>
      <c r="F209" s="932" t="s">
        <v>1158</v>
      </c>
      <c r="G209" s="1443"/>
      <c r="H209" s="1438"/>
      <c r="I209" s="922"/>
      <c r="J209" s="922"/>
      <c r="K209" s="922"/>
      <c r="L209" s="933"/>
    </row>
    <row r="210" spans="1:13" ht="21.75" customHeight="1" x14ac:dyDescent="0.2">
      <c r="A210" s="1526"/>
      <c r="B210" s="1720" t="s">
        <v>1681</v>
      </c>
      <c r="C210" s="1720" t="s">
        <v>1682</v>
      </c>
      <c r="D210" s="1730" t="s">
        <v>6</v>
      </c>
      <c r="E210" s="1766" t="s">
        <v>1305</v>
      </c>
      <c r="F210" s="800" t="s">
        <v>1116</v>
      </c>
      <c r="G210" s="1767" t="s">
        <v>1224</v>
      </c>
      <c r="H210" s="1768" t="s">
        <v>1506</v>
      </c>
      <c r="I210" s="922">
        <v>200</v>
      </c>
      <c r="J210" s="922"/>
      <c r="K210" s="922"/>
      <c r="L210" s="933"/>
      <c r="M210" s="21" t="s">
        <v>1411</v>
      </c>
    </row>
    <row r="211" spans="1:13" ht="23.25" customHeight="1" x14ac:dyDescent="0.2">
      <c r="A211" s="1526"/>
      <c r="B211" s="1547"/>
      <c r="C211" s="1547"/>
      <c r="D211" s="1554"/>
      <c r="E211" s="1570"/>
      <c r="F211" s="932" t="s">
        <v>1680</v>
      </c>
      <c r="G211" s="1565"/>
      <c r="H211" s="1572"/>
      <c r="I211" s="922"/>
      <c r="J211" s="922"/>
      <c r="K211" s="922"/>
      <c r="L211" s="933"/>
    </row>
    <row r="212" spans="1:13" ht="24" customHeight="1" x14ac:dyDescent="0.2">
      <c r="A212" s="1526"/>
      <c r="B212" s="1416"/>
      <c r="C212" s="1416"/>
      <c r="D212" s="1410"/>
      <c r="E212" s="1435"/>
      <c r="F212" s="932" t="s">
        <v>1158</v>
      </c>
      <c r="G212" s="1443"/>
      <c r="H212" s="1438"/>
      <c r="I212" s="922"/>
      <c r="J212" s="922"/>
      <c r="K212" s="922"/>
      <c r="L212" s="933"/>
    </row>
    <row r="213" spans="1:13" ht="25.5" customHeight="1" x14ac:dyDescent="0.2">
      <c r="A213" s="1526"/>
      <c r="B213" s="1720" t="s">
        <v>1683</v>
      </c>
      <c r="C213" s="1720" t="s">
        <v>1684</v>
      </c>
      <c r="D213" s="1730" t="s">
        <v>6</v>
      </c>
      <c r="E213" s="1766" t="s">
        <v>1305</v>
      </c>
      <c r="F213" s="800" t="s">
        <v>1116</v>
      </c>
      <c r="G213" s="1767" t="s">
        <v>1685</v>
      </c>
      <c r="H213" s="1768" t="s">
        <v>1506</v>
      </c>
      <c r="I213" s="922">
        <v>32</v>
      </c>
      <c r="J213" s="922"/>
      <c r="K213" s="922"/>
      <c r="L213" s="933"/>
      <c r="M213" s="21" t="s">
        <v>1411</v>
      </c>
    </row>
    <row r="214" spans="1:13" ht="21.75" customHeight="1" x14ac:dyDescent="0.2">
      <c r="A214" s="1526"/>
      <c r="B214" s="1547"/>
      <c r="C214" s="1547"/>
      <c r="D214" s="1554"/>
      <c r="E214" s="1570"/>
      <c r="F214" s="932" t="s">
        <v>1680</v>
      </c>
      <c r="G214" s="1565"/>
      <c r="H214" s="1572"/>
      <c r="I214" s="922"/>
      <c r="J214" s="922"/>
      <c r="K214" s="922"/>
      <c r="L214" s="933"/>
    </row>
    <row r="215" spans="1:13" ht="21" customHeight="1" x14ac:dyDescent="0.2">
      <c r="A215" s="1526"/>
      <c r="B215" s="1416"/>
      <c r="C215" s="1416"/>
      <c r="D215" s="1410"/>
      <c r="E215" s="1435"/>
      <c r="F215" s="932" t="s">
        <v>1158</v>
      </c>
      <c r="G215" s="1443"/>
      <c r="H215" s="1438"/>
      <c r="I215" s="922"/>
      <c r="J215" s="922"/>
      <c r="K215" s="922"/>
      <c r="L215" s="933"/>
    </row>
    <row r="216" spans="1:13" ht="27.75" customHeight="1" x14ac:dyDescent="0.2">
      <c r="A216" s="1526"/>
      <c r="B216" s="1730" t="s">
        <v>1686</v>
      </c>
      <c r="C216" s="1720" t="s">
        <v>1687</v>
      </c>
      <c r="D216" s="1730" t="s">
        <v>6</v>
      </c>
      <c r="E216" s="1766" t="s">
        <v>1305</v>
      </c>
      <c r="F216" s="932" t="s">
        <v>1160</v>
      </c>
      <c r="G216" s="1767" t="s">
        <v>1674</v>
      </c>
      <c r="H216" s="1768" t="s">
        <v>1506</v>
      </c>
      <c r="I216" s="922">
        <v>116</v>
      </c>
      <c r="J216" s="922"/>
      <c r="K216" s="922"/>
      <c r="L216" s="933"/>
      <c r="M216" s="21" t="s">
        <v>1411</v>
      </c>
    </row>
    <row r="217" spans="1:13" ht="34.5" customHeight="1" x14ac:dyDescent="0.2">
      <c r="A217" s="1526"/>
      <c r="B217" s="1410"/>
      <c r="C217" s="1416"/>
      <c r="D217" s="1410"/>
      <c r="E217" s="1435"/>
      <c r="F217" s="932" t="s">
        <v>1487</v>
      </c>
      <c r="G217" s="1443"/>
      <c r="H217" s="1438"/>
      <c r="I217" s="922"/>
      <c r="J217" s="922"/>
      <c r="K217" s="922"/>
      <c r="L217" s="933"/>
    </row>
    <row r="218" spans="1:13" ht="24" customHeight="1" x14ac:dyDescent="0.2">
      <c r="A218" s="1526"/>
      <c r="B218" s="1730" t="s">
        <v>1688</v>
      </c>
      <c r="C218" s="1720" t="s">
        <v>1689</v>
      </c>
      <c r="D218" s="1730" t="s">
        <v>6</v>
      </c>
      <c r="E218" s="1766" t="s">
        <v>1305</v>
      </c>
      <c r="F218" s="932" t="s">
        <v>1160</v>
      </c>
      <c r="G218" s="1767" t="s">
        <v>1690</v>
      </c>
      <c r="H218" s="1768" t="s">
        <v>5124</v>
      </c>
      <c r="I218" s="922">
        <v>116</v>
      </c>
      <c r="J218" s="922"/>
      <c r="K218" s="922"/>
      <c r="L218" s="933"/>
      <c r="M218" s="21" t="s">
        <v>1411</v>
      </c>
    </row>
    <row r="219" spans="1:13" ht="34.5" customHeight="1" x14ac:dyDescent="0.2">
      <c r="A219" s="1526"/>
      <c r="B219" s="1410"/>
      <c r="C219" s="1416"/>
      <c r="D219" s="1410"/>
      <c r="E219" s="1435"/>
      <c r="F219" s="932" t="s">
        <v>1487</v>
      </c>
      <c r="G219" s="1443"/>
      <c r="H219" s="1438"/>
      <c r="I219" s="922"/>
      <c r="J219" s="922"/>
      <c r="K219" s="922"/>
      <c r="L219" s="933"/>
    </row>
    <row r="220" spans="1:13" ht="31.5" customHeight="1" x14ac:dyDescent="0.2">
      <c r="A220" s="1526"/>
      <c r="B220" s="1730" t="s">
        <v>1691</v>
      </c>
      <c r="C220" s="1720" t="s">
        <v>1692</v>
      </c>
      <c r="D220" s="1730" t="s">
        <v>6</v>
      </c>
      <c r="E220" s="1766" t="s">
        <v>1305</v>
      </c>
      <c r="F220" s="932" t="s">
        <v>1160</v>
      </c>
      <c r="G220" s="1767" t="s">
        <v>1674</v>
      </c>
      <c r="H220" s="1768" t="s">
        <v>1506</v>
      </c>
      <c r="I220" s="922">
        <v>232</v>
      </c>
      <c r="J220" s="922"/>
      <c r="K220" s="922"/>
      <c r="L220" s="933"/>
      <c r="M220" s="21" t="s">
        <v>1411</v>
      </c>
    </row>
    <row r="221" spans="1:13" ht="31.5" customHeight="1" x14ac:dyDescent="0.2">
      <c r="A221" s="1526"/>
      <c r="B221" s="1410"/>
      <c r="C221" s="1416"/>
      <c r="D221" s="1410"/>
      <c r="E221" s="1435"/>
      <c r="F221" s="932" t="s">
        <v>1487</v>
      </c>
      <c r="G221" s="1443"/>
      <c r="H221" s="1438"/>
      <c r="I221" s="922"/>
      <c r="J221" s="922"/>
      <c r="K221" s="922"/>
      <c r="L221" s="933"/>
    </row>
    <row r="222" spans="1:13" ht="24" customHeight="1" x14ac:dyDescent="0.2">
      <c r="A222" s="1526"/>
      <c r="B222" s="1730" t="s">
        <v>1693</v>
      </c>
      <c r="C222" s="1720" t="s">
        <v>1694</v>
      </c>
      <c r="D222" s="1730" t="s">
        <v>6</v>
      </c>
      <c r="E222" s="1766" t="s">
        <v>1305</v>
      </c>
      <c r="F222" s="932" t="s">
        <v>1160</v>
      </c>
      <c r="G222" s="1767" t="s">
        <v>1674</v>
      </c>
      <c r="H222" s="1768" t="s">
        <v>5124</v>
      </c>
      <c r="I222" s="922">
        <v>232</v>
      </c>
      <c r="J222" s="922"/>
      <c r="K222" s="922"/>
      <c r="L222" s="933"/>
      <c r="M222" s="21" t="s">
        <v>1411</v>
      </c>
    </row>
    <row r="223" spans="1:13" ht="36" customHeight="1" x14ac:dyDescent="0.2">
      <c r="A223" s="1526"/>
      <c r="B223" s="1410"/>
      <c r="C223" s="1416"/>
      <c r="D223" s="1410"/>
      <c r="E223" s="1435"/>
      <c r="F223" s="932" t="s">
        <v>1487</v>
      </c>
      <c r="G223" s="1443"/>
      <c r="H223" s="1438"/>
      <c r="I223" s="922"/>
      <c r="J223" s="922"/>
      <c r="K223" s="922"/>
      <c r="L223" s="933"/>
    </row>
    <row r="224" spans="1:13" ht="21.75" customHeight="1" x14ac:dyDescent="0.2">
      <c r="A224" s="1526"/>
      <c r="B224" s="1730" t="s">
        <v>1695</v>
      </c>
      <c r="C224" s="1720" t="s">
        <v>1696</v>
      </c>
      <c r="D224" s="1730" t="s">
        <v>6</v>
      </c>
      <c r="E224" s="1766" t="s">
        <v>1305</v>
      </c>
      <c r="F224" s="932" t="s">
        <v>1160</v>
      </c>
      <c r="G224" s="1767" t="s">
        <v>1674</v>
      </c>
      <c r="H224" s="1768" t="s">
        <v>1506</v>
      </c>
      <c r="I224" s="922">
        <v>232</v>
      </c>
      <c r="J224" s="922"/>
      <c r="K224" s="922"/>
      <c r="L224" s="933"/>
      <c r="M224" s="21" t="s">
        <v>1411</v>
      </c>
    </row>
    <row r="225" spans="1:13" ht="36" customHeight="1" x14ac:dyDescent="0.2">
      <c r="A225" s="1526"/>
      <c r="B225" s="1410"/>
      <c r="C225" s="1416"/>
      <c r="D225" s="1410"/>
      <c r="E225" s="1435"/>
      <c r="F225" s="932" t="s">
        <v>1487</v>
      </c>
      <c r="G225" s="1443"/>
      <c r="H225" s="1438"/>
      <c r="I225" s="922"/>
      <c r="J225" s="922"/>
      <c r="K225" s="922"/>
      <c r="L225" s="933"/>
    </row>
    <row r="226" spans="1:13" ht="23.25" customHeight="1" x14ac:dyDescent="0.2">
      <c r="A226" s="1526"/>
      <c r="B226" s="1730" t="s">
        <v>1697</v>
      </c>
      <c r="C226" s="1720" t="s">
        <v>1698</v>
      </c>
      <c r="D226" s="1730" t="s">
        <v>6</v>
      </c>
      <c r="E226" s="1766" t="s">
        <v>1305</v>
      </c>
      <c r="F226" s="932" t="s">
        <v>1160</v>
      </c>
      <c r="G226" s="1767" t="s">
        <v>1674</v>
      </c>
      <c r="H226" s="1768" t="s">
        <v>1541</v>
      </c>
      <c r="I226" s="922">
        <v>116</v>
      </c>
      <c r="J226" s="922"/>
      <c r="K226" s="922"/>
      <c r="L226" s="933"/>
      <c r="M226" s="21" t="s">
        <v>1411</v>
      </c>
    </row>
    <row r="227" spans="1:13" ht="36.75" customHeight="1" x14ac:dyDescent="0.2">
      <c r="A227" s="1526"/>
      <c r="B227" s="1410"/>
      <c r="C227" s="1416"/>
      <c r="D227" s="1410"/>
      <c r="E227" s="1435"/>
      <c r="F227" s="932" t="s">
        <v>1487</v>
      </c>
      <c r="G227" s="1443"/>
      <c r="H227" s="1438"/>
      <c r="I227" s="922"/>
      <c r="J227" s="922"/>
      <c r="K227" s="922"/>
      <c r="L227" s="933"/>
    </row>
    <row r="228" spans="1:13" ht="24" customHeight="1" x14ac:dyDescent="0.2">
      <c r="A228" s="1526"/>
      <c r="B228" s="1730" t="s">
        <v>1699</v>
      </c>
      <c r="C228" s="1720" t="s">
        <v>1700</v>
      </c>
      <c r="D228" s="1771" t="s">
        <v>6</v>
      </c>
      <c r="E228" s="1772" t="s">
        <v>12</v>
      </c>
      <c r="F228" s="368" t="s">
        <v>1116</v>
      </c>
      <c r="G228" s="1774" t="s">
        <v>1670</v>
      </c>
      <c r="H228" s="1776" t="s">
        <v>5125</v>
      </c>
      <c r="I228" s="375">
        <v>39</v>
      </c>
      <c r="J228" s="922"/>
      <c r="K228" s="922"/>
      <c r="L228" s="933"/>
      <c r="M228" s="21" t="s">
        <v>1411</v>
      </c>
    </row>
    <row r="229" spans="1:13" ht="35.25" customHeight="1" x14ac:dyDescent="0.2">
      <c r="A229" s="1526"/>
      <c r="B229" s="1410"/>
      <c r="C229" s="1416"/>
      <c r="D229" s="1453"/>
      <c r="E229" s="1461"/>
      <c r="F229" s="368" t="s">
        <v>1487</v>
      </c>
      <c r="G229" s="1775"/>
      <c r="H229" s="1478"/>
      <c r="I229" s="375"/>
      <c r="J229" s="922"/>
      <c r="K229" s="922"/>
      <c r="L229" s="933"/>
    </row>
    <row r="230" spans="1:13" ht="26.25" customHeight="1" x14ac:dyDescent="0.2">
      <c r="A230" s="1526"/>
      <c r="B230" s="1730" t="s">
        <v>1701</v>
      </c>
      <c r="C230" s="1720" t="s">
        <v>1702</v>
      </c>
      <c r="D230" s="1771" t="s">
        <v>6</v>
      </c>
      <c r="E230" s="1772" t="s">
        <v>12</v>
      </c>
      <c r="F230" s="368" t="s">
        <v>1160</v>
      </c>
      <c r="G230" s="1774" t="s">
        <v>1670</v>
      </c>
      <c r="H230" s="1776" t="s">
        <v>5125</v>
      </c>
      <c r="I230" s="375">
        <v>39</v>
      </c>
      <c r="J230" s="922"/>
      <c r="K230" s="922"/>
      <c r="L230" s="933"/>
      <c r="M230" s="21" t="s">
        <v>1411</v>
      </c>
    </row>
    <row r="231" spans="1:13" ht="38.25" customHeight="1" x14ac:dyDescent="0.2">
      <c r="A231" s="1526"/>
      <c r="B231" s="1410"/>
      <c r="C231" s="1416"/>
      <c r="D231" s="1453"/>
      <c r="E231" s="1461"/>
      <c r="F231" s="368" t="s">
        <v>1487</v>
      </c>
      <c r="G231" s="1775"/>
      <c r="H231" s="1478"/>
      <c r="I231" s="375"/>
      <c r="J231" s="922"/>
      <c r="K231" s="922"/>
      <c r="L231" s="933"/>
    </row>
    <row r="232" spans="1:13" ht="25.5" customHeight="1" x14ac:dyDescent="0.2">
      <c r="A232" s="1526"/>
      <c r="B232" s="1730" t="s">
        <v>1703</v>
      </c>
      <c r="C232" s="1720" t="s">
        <v>1704</v>
      </c>
      <c r="D232" s="1771" t="s">
        <v>6</v>
      </c>
      <c r="E232" s="1772" t="s">
        <v>12</v>
      </c>
      <c r="F232" s="368" t="s">
        <v>1116</v>
      </c>
      <c r="G232" s="1774" t="s">
        <v>1674</v>
      </c>
      <c r="H232" s="1776" t="s">
        <v>1506</v>
      </c>
      <c r="I232" s="375">
        <v>143</v>
      </c>
      <c r="J232" s="922"/>
      <c r="K232" s="922"/>
      <c r="L232" s="933"/>
      <c r="M232" s="21" t="s">
        <v>1411</v>
      </c>
    </row>
    <row r="233" spans="1:13" ht="36" customHeight="1" x14ac:dyDescent="0.2">
      <c r="A233" s="1526"/>
      <c r="B233" s="1410"/>
      <c r="C233" s="1416"/>
      <c r="D233" s="1453"/>
      <c r="E233" s="1461"/>
      <c r="F233" s="368" t="s">
        <v>1487</v>
      </c>
      <c r="G233" s="1775"/>
      <c r="H233" s="1478"/>
      <c r="I233" s="375"/>
      <c r="J233" s="922"/>
      <c r="K233" s="922"/>
      <c r="L233" s="933"/>
    </row>
    <row r="234" spans="1:13" ht="22.5" customHeight="1" x14ac:dyDescent="0.2">
      <c r="A234" s="1526"/>
      <c r="B234" s="1730" t="s">
        <v>1705</v>
      </c>
      <c r="C234" s="1720" t="s">
        <v>1706</v>
      </c>
      <c r="D234" s="1771" t="s">
        <v>6</v>
      </c>
      <c r="E234" s="1772" t="s">
        <v>12</v>
      </c>
      <c r="F234" s="368" t="s">
        <v>1160</v>
      </c>
      <c r="G234" s="1774" t="s">
        <v>1690</v>
      </c>
      <c r="H234" s="1776" t="s">
        <v>1506</v>
      </c>
      <c r="I234" s="375">
        <v>143</v>
      </c>
      <c r="J234" s="922"/>
      <c r="K234" s="922"/>
      <c r="L234" s="933"/>
      <c r="M234" s="21" t="s">
        <v>1411</v>
      </c>
    </row>
    <row r="235" spans="1:13" ht="38.25" customHeight="1" x14ac:dyDescent="0.2">
      <c r="A235" s="1526"/>
      <c r="B235" s="1410"/>
      <c r="C235" s="1416"/>
      <c r="D235" s="1453"/>
      <c r="E235" s="1461"/>
      <c r="F235" s="368" t="s">
        <v>1487</v>
      </c>
      <c r="G235" s="1775"/>
      <c r="H235" s="1478"/>
      <c r="I235" s="375"/>
      <c r="J235" s="922"/>
      <c r="K235" s="922"/>
      <c r="L235" s="933"/>
    </row>
    <row r="236" spans="1:13" ht="22.5" customHeight="1" x14ac:dyDescent="0.2">
      <c r="A236" s="1526"/>
      <c r="B236" s="1730" t="s">
        <v>5126</v>
      </c>
      <c r="C236" s="1720" t="s">
        <v>5127</v>
      </c>
      <c r="D236" s="1771" t="s">
        <v>6</v>
      </c>
      <c r="E236" s="1772" t="s">
        <v>12</v>
      </c>
      <c r="F236" s="368" t="s">
        <v>1160</v>
      </c>
      <c r="G236" s="1774" t="s">
        <v>1670</v>
      </c>
      <c r="H236" s="1776" t="s">
        <v>5124</v>
      </c>
      <c r="I236" s="375">
        <v>143</v>
      </c>
      <c r="J236" s="922"/>
      <c r="K236" s="922"/>
      <c r="L236" s="933"/>
      <c r="M236" s="21" t="s">
        <v>1411</v>
      </c>
    </row>
    <row r="237" spans="1:13" ht="36.75" customHeight="1" x14ac:dyDescent="0.2">
      <c r="A237" s="1526"/>
      <c r="B237" s="1410"/>
      <c r="C237" s="1416"/>
      <c r="D237" s="1453"/>
      <c r="E237" s="1461"/>
      <c r="F237" s="368" t="s">
        <v>1487</v>
      </c>
      <c r="G237" s="1775"/>
      <c r="H237" s="1478"/>
      <c r="I237" s="375"/>
      <c r="J237" s="922"/>
      <c r="K237" s="922"/>
      <c r="L237" s="933"/>
    </row>
    <row r="238" spans="1:13" ht="26.25" customHeight="1" x14ac:dyDescent="0.2">
      <c r="A238" s="1526"/>
      <c r="B238" s="1730" t="s">
        <v>1707</v>
      </c>
      <c r="C238" s="1720" t="s">
        <v>1708</v>
      </c>
      <c r="D238" s="1771" t="s">
        <v>6</v>
      </c>
      <c r="E238" s="1772" t="s">
        <v>12</v>
      </c>
      <c r="F238" s="368" t="s">
        <v>1160</v>
      </c>
      <c r="G238" s="1774" t="s">
        <v>1670</v>
      </c>
      <c r="H238" s="1776" t="s">
        <v>5124</v>
      </c>
      <c r="I238" s="375">
        <v>143</v>
      </c>
      <c r="J238" s="922"/>
      <c r="K238" s="922"/>
      <c r="L238" s="933"/>
      <c r="M238" s="21" t="s">
        <v>1411</v>
      </c>
    </row>
    <row r="239" spans="1:13" ht="27.75" customHeight="1" x14ac:dyDescent="0.2">
      <c r="A239" s="1526"/>
      <c r="B239" s="1410"/>
      <c r="C239" s="1416"/>
      <c r="D239" s="1453"/>
      <c r="E239" s="1461"/>
      <c r="F239" s="368" t="s">
        <v>1487</v>
      </c>
      <c r="G239" s="1775"/>
      <c r="H239" s="1478"/>
      <c r="I239" s="375"/>
      <c r="J239" s="922"/>
      <c r="K239" s="922"/>
      <c r="L239" s="933"/>
    </row>
    <row r="240" spans="1:13" ht="33.75" customHeight="1" x14ac:dyDescent="0.2">
      <c r="A240" s="1526"/>
      <c r="B240" s="1730" t="s">
        <v>1709</v>
      </c>
      <c r="C240" s="1720" t="s">
        <v>1710</v>
      </c>
      <c r="D240" s="1771" t="s">
        <v>6</v>
      </c>
      <c r="E240" s="1772" t="s">
        <v>12</v>
      </c>
      <c r="F240" s="368" t="s">
        <v>1116</v>
      </c>
      <c r="G240" s="1774" t="s">
        <v>1227</v>
      </c>
      <c r="H240" s="1776" t="s">
        <v>1338</v>
      </c>
      <c r="I240" s="375">
        <v>143</v>
      </c>
      <c r="J240" s="922"/>
      <c r="K240" s="922"/>
      <c r="L240" s="933"/>
      <c r="M240" s="21" t="s">
        <v>1411</v>
      </c>
    </row>
    <row r="241" spans="1:14" ht="30.75" customHeight="1" x14ac:dyDescent="0.2">
      <c r="A241" s="1526"/>
      <c r="B241" s="1410"/>
      <c r="C241" s="1416"/>
      <c r="D241" s="1453"/>
      <c r="E241" s="1461"/>
      <c r="F241" s="368" t="s">
        <v>1487</v>
      </c>
      <c r="G241" s="1775"/>
      <c r="H241" s="1478"/>
      <c r="I241" s="375"/>
      <c r="J241" s="922"/>
      <c r="K241" s="922"/>
      <c r="L241" s="933"/>
    </row>
    <row r="242" spans="1:14" ht="27" customHeight="1" x14ac:dyDescent="0.2">
      <c r="A242" s="1526"/>
      <c r="B242" s="1730" t="s">
        <v>1711</v>
      </c>
      <c r="C242" s="1720" t="s">
        <v>1712</v>
      </c>
      <c r="D242" s="1771" t="s">
        <v>6</v>
      </c>
      <c r="E242" s="1772" t="s">
        <v>12</v>
      </c>
      <c r="F242" s="368" t="s">
        <v>1160</v>
      </c>
      <c r="G242" s="1774" t="s">
        <v>1674</v>
      </c>
      <c r="H242" s="1776" t="s">
        <v>1506</v>
      </c>
      <c r="I242" s="375">
        <v>143</v>
      </c>
      <c r="J242" s="922"/>
      <c r="K242" s="922"/>
      <c r="L242" s="933"/>
      <c r="M242" s="21" t="s">
        <v>1411</v>
      </c>
    </row>
    <row r="243" spans="1:14" ht="38.25" customHeight="1" x14ac:dyDescent="0.2">
      <c r="A243" s="1526"/>
      <c r="B243" s="1410"/>
      <c r="C243" s="1416"/>
      <c r="D243" s="1453"/>
      <c r="E243" s="1461"/>
      <c r="F243" s="368" t="s">
        <v>1487</v>
      </c>
      <c r="G243" s="1775"/>
      <c r="H243" s="1478"/>
      <c r="I243" s="375"/>
      <c r="J243" s="922"/>
      <c r="K243" s="922"/>
      <c r="L243" s="933"/>
    </row>
    <row r="244" spans="1:14" ht="23.25" customHeight="1" x14ac:dyDescent="0.2">
      <c r="A244" s="1526"/>
      <c r="B244" s="1730" t="s">
        <v>1713</v>
      </c>
      <c r="C244" s="1720" t="s">
        <v>1714</v>
      </c>
      <c r="D244" s="1771" t="s">
        <v>6</v>
      </c>
      <c r="E244" s="1766" t="s">
        <v>1715</v>
      </c>
      <c r="F244" s="932" t="s">
        <v>1160</v>
      </c>
      <c r="G244" s="1767" t="s">
        <v>1716</v>
      </c>
      <c r="H244" s="1768" t="s">
        <v>1506</v>
      </c>
      <c r="I244" s="375">
        <v>143</v>
      </c>
      <c r="J244" s="922"/>
      <c r="K244" s="922"/>
      <c r="L244" s="933"/>
      <c r="M244" s="21" t="s">
        <v>1411</v>
      </c>
    </row>
    <row r="245" spans="1:14" ht="33.75" customHeight="1" x14ac:dyDescent="0.2">
      <c r="A245" s="1526"/>
      <c r="B245" s="1410"/>
      <c r="C245" s="1416"/>
      <c r="D245" s="1453"/>
      <c r="E245" s="1435"/>
      <c r="F245" s="932" t="s">
        <v>1487</v>
      </c>
      <c r="G245" s="1443"/>
      <c r="H245" s="1438"/>
      <c r="I245" s="375"/>
      <c r="J245" s="922"/>
      <c r="K245" s="922"/>
      <c r="L245" s="933"/>
    </row>
    <row r="246" spans="1:14" ht="38.25" customHeight="1" x14ac:dyDescent="0.2">
      <c r="A246" s="1526"/>
      <c r="B246" s="1730" t="s">
        <v>1717</v>
      </c>
      <c r="C246" s="1720" t="s">
        <v>1718</v>
      </c>
      <c r="D246" s="1771" t="s">
        <v>6</v>
      </c>
      <c r="E246" s="1766" t="s">
        <v>1715</v>
      </c>
      <c r="F246" s="932" t="s">
        <v>1116</v>
      </c>
      <c r="G246" s="1767" t="s">
        <v>1674</v>
      </c>
      <c r="H246" s="1768" t="s">
        <v>1575</v>
      </c>
      <c r="I246" s="375">
        <v>400</v>
      </c>
      <c r="J246" s="922"/>
      <c r="K246" s="922"/>
      <c r="L246" s="933"/>
    </row>
    <row r="247" spans="1:14" ht="33.75" customHeight="1" x14ac:dyDescent="0.2">
      <c r="A247" s="1526"/>
      <c r="B247" s="1410"/>
      <c r="C247" s="1416"/>
      <c r="D247" s="1453"/>
      <c r="E247" s="1435"/>
      <c r="F247" s="932" t="s">
        <v>1719</v>
      </c>
      <c r="G247" s="1443"/>
      <c r="H247" s="1438"/>
      <c r="I247" s="375"/>
      <c r="J247" s="922"/>
      <c r="K247" s="922"/>
      <c r="L247" s="933"/>
    </row>
    <row r="248" spans="1:14" ht="26.25" customHeight="1" x14ac:dyDescent="0.2">
      <c r="A248" s="1526"/>
      <c r="B248" s="1730" t="s">
        <v>1720</v>
      </c>
      <c r="C248" s="1720" t="s">
        <v>1721</v>
      </c>
      <c r="D248" s="1771" t="s">
        <v>6</v>
      </c>
      <c r="E248" s="1766" t="s">
        <v>12</v>
      </c>
      <c r="F248" s="932" t="s">
        <v>1160</v>
      </c>
      <c r="G248" s="1767" t="s">
        <v>1674</v>
      </c>
      <c r="H248" s="1768" t="s">
        <v>1575</v>
      </c>
      <c r="I248" s="375">
        <v>627</v>
      </c>
      <c r="J248" s="922"/>
      <c r="K248" s="922"/>
      <c r="L248" s="933"/>
    </row>
    <row r="249" spans="1:14" ht="36.75" customHeight="1" x14ac:dyDescent="0.2">
      <c r="A249" s="1526"/>
      <c r="B249" s="1410"/>
      <c r="C249" s="1416"/>
      <c r="D249" s="1453"/>
      <c r="E249" s="1435"/>
      <c r="F249" s="932" t="s">
        <v>1487</v>
      </c>
      <c r="G249" s="1443"/>
      <c r="H249" s="1438"/>
      <c r="I249" s="375"/>
      <c r="J249" s="922"/>
      <c r="K249" s="922"/>
      <c r="L249" s="933"/>
    </row>
    <row r="250" spans="1:14" ht="33.75" customHeight="1" x14ac:dyDescent="0.2">
      <c r="A250" s="1526"/>
      <c r="B250" s="929" t="s">
        <v>1723</v>
      </c>
      <c r="C250" s="376" t="s">
        <v>1724</v>
      </c>
      <c r="D250" s="931" t="s">
        <v>6</v>
      </c>
      <c r="E250" s="930" t="s">
        <v>1725</v>
      </c>
      <c r="F250" s="932" t="s">
        <v>1726</v>
      </c>
      <c r="G250" s="377" t="s">
        <v>1200</v>
      </c>
      <c r="H250" s="932" t="s">
        <v>1727</v>
      </c>
      <c r="I250" s="358">
        <v>200</v>
      </c>
      <c r="J250" s="920"/>
      <c r="K250" s="920"/>
      <c r="L250" s="922"/>
      <c r="M250" s="21" t="s">
        <v>1411</v>
      </c>
    </row>
    <row r="251" spans="1:14" ht="27.75" customHeight="1" x14ac:dyDescent="0.2">
      <c r="A251" s="1526"/>
      <c r="B251" s="1720" t="s">
        <v>197</v>
      </c>
      <c r="C251" s="1720" t="s">
        <v>5128</v>
      </c>
      <c r="D251" s="1730" t="s">
        <v>6</v>
      </c>
      <c r="E251" s="1766" t="s">
        <v>18</v>
      </c>
      <c r="F251" s="932" t="s">
        <v>1729</v>
      </c>
      <c r="G251" s="1767" t="s">
        <v>1224</v>
      </c>
      <c r="H251" s="1768" t="s">
        <v>1730</v>
      </c>
      <c r="I251" s="358"/>
      <c r="J251" s="920"/>
      <c r="K251" s="920"/>
      <c r="L251" s="922"/>
    </row>
    <row r="252" spans="1:14" ht="24.75" customHeight="1" x14ac:dyDescent="0.2">
      <c r="A252" s="1526"/>
      <c r="B252" s="1547"/>
      <c r="C252" s="1547"/>
      <c r="D252" s="1554"/>
      <c r="E252" s="1570"/>
      <c r="F252" s="932" t="s">
        <v>1472</v>
      </c>
      <c r="G252" s="1565"/>
      <c r="H252" s="1572"/>
      <c r="I252" s="358"/>
      <c r="J252" s="920"/>
      <c r="K252" s="920"/>
      <c r="L252" s="922"/>
    </row>
    <row r="253" spans="1:14" ht="17.25" customHeight="1" x14ac:dyDescent="0.2">
      <c r="A253" s="1526"/>
      <c r="B253" s="1416"/>
      <c r="C253" s="1416"/>
      <c r="D253" s="1410"/>
      <c r="E253" s="1435"/>
      <c r="F253" s="932" t="s">
        <v>1468</v>
      </c>
      <c r="G253" s="1443"/>
      <c r="H253" s="1438"/>
      <c r="I253" s="358"/>
      <c r="J253" s="920"/>
      <c r="K253" s="920"/>
      <c r="L253" s="922"/>
    </row>
    <row r="254" spans="1:14" ht="28.5" customHeight="1" x14ac:dyDescent="0.2">
      <c r="A254" s="1526"/>
      <c r="B254" s="1720" t="s">
        <v>1731</v>
      </c>
      <c r="C254" s="1720" t="s">
        <v>1732</v>
      </c>
      <c r="D254" s="1730" t="s">
        <v>6</v>
      </c>
      <c r="E254" s="1766" t="s">
        <v>57</v>
      </c>
      <c r="F254" s="932" t="s">
        <v>1160</v>
      </c>
      <c r="G254" s="1767" t="s">
        <v>1227</v>
      </c>
      <c r="H254" s="932" t="s">
        <v>1338</v>
      </c>
      <c r="I254" s="358"/>
      <c r="J254" s="920"/>
      <c r="K254" s="920"/>
      <c r="L254" s="922"/>
      <c r="N254" s="12"/>
    </row>
    <row r="255" spans="1:14" ht="34.5" customHeight="1" x14ac:dyDescent="0.2">
      <c r="A255" s="1526"/>
      <c r="B255" s="1416"/>
      <c r="C255" s="1416"/>
      <c r="D255" s="1410"/>
      <c r="E255" s="1435"/>
      <c r="F255" s="932" t="s">
        <v>1117</v>
      </c>
      <c r="G255" s="1443"/>
      <c r="H255" s="932" t="s">
        <v>3453</v>
      </c>
      <c r="I255" s="358"/>
      <c r="J255" s="920"/>
      <c r="K255" s="920"/>
      <c r="L255" s="922"/>
    </row>
    <row r="256" spans="1:14" ht="30.75" customHeight="1" x14ac:dyDescent="0.2">
      <c r="A256" s="1526"/>
      <c r="B256" s="1730" t="s">
        <v>1735</v>
      </c>
      <c r="C256" s="1720" t="s">
        <v>1736</v>
      </c>
      <c r="D256" s="1730" t="s">
        <v>6</v>
      </c>
      <c r="E256" s="1766" t="s">
        <v>15</v>
      </c>
      <c r="F256" s="932" t="s">
        <v>1729</v>
      </c>
      <c r="G256" s="1767" t="s">
        <v>1200</v>
      </c>
      <c r="H256" s="1768" t="s">
        <v>1737</v>
      </c>
      <c r="I256" s="922">
        <v>50</v>
      </c>
      <c r="J256" s="920"/>
      <c r="K256" s="920"/>
      <c r="L256" s="920"/>
      <c r="M256" s="21" t="s">
        <v>1411</v>
      </c>
      <c r="N256" s="12"/>
    </row>
    <row r="257" spans="1:15" ht="18.75" customHeight="1" x14ac:dyDescent="0.2">
      <c r="A257" s="1526"/>
      <c r="B257" s="1554"/>
      <c r="C257" s="1547"/>
      <c r="D257" s="1554"/>
      <c r="E257" s="1570"/>
      <c r="F257" s="932" t="s">
        <v>1472</v>
      </c>
      <c r="G257" s="1565"/>
      <c r="H257" s="1572"/>
      <c r="I257" s="922"/>
      <c r="J257" s="920"/>
      <c r="K257" s="920"/>
      <c r="L257" s="920"/>
      <c r="N257" s="12"/>
    </row>
    <row r="258" spans="1:15" ht="19.5" customHeight="1" x14ac:dyDescent="0.2">
      <c r="A258" s="1526"/>
      <c r="B258" s="1410"/>
      <c r="C258" s="1416"/>
      <c r="D258" s="1410"/>
      <c r="E258" s="1435"/>
      <c r="F258" s="932" t="s">
        <v>1468</v>
      </c>
      <c r="G258" s="1443"/>
      <c r="H258" s="1438"/>
      <c r="I258" s="922"/>
      <c r="J258" s="920"/>
      <c r="K258" s="920"/>
      <c r="L258" s="920"/>
      <c r="N258" s="12"/>
    </row>
    <row r="259" spans="1:15" ht="25.5" customHeight="1" x14ac:dyDescent="0.2">
      <c r="A259" s="1526"/>
      <c r="B259" s="1730" t="s">
        <v>1738</v>
      </c>
      <c r="C259" s="1720" t="s">
        <v>1739</v>
      </c>
      <c r="D259" s="1730" t="s">
        <v>6</v>
      </c>
      <c r="E259" s="1766" t="s">
        <v>18</v>
      </c>
      <c r="F259" s="932" t="s">
        <v>1116</v>
      </c>
      <c r="G259" s="1767" t="s">
        <v>1740</v>
      </c>
      <c r="H259" s="1768" t="s">
        <v>5129</v>
      </c>
      <c r="I259" s="922">
        <v>50</v>
      </c>
      <c r="J259" s="920"/>
      <c r="K259" s="920"/>
      <c r="L259" s="920"/>
      <c r="M259" s="21" t="s">
        <v>1411</v>
      </c>
      <c r="N259" s="12"/>
    </row>
    <row r="260" spans="1:15" ht="25.5" customHeight="1" x14ac:dyDescent="0.2">
      <c r="A260" s="1526"/>
      <c r="B260" s="1410"/>
      <c r="C260" s="1416"/>
      <c r="D260" s="1410"/>
      <c r="E260" s="1435"/>
      <c r="F260" s="932" t="s">
        <v>1719</v>
      </c>
      <c r="G260" s="1443"/>
      <c r="H260" s="1438"/>
      <c r="I260" s="922"/>
      <c r="J260" s="920"/>
      <c r="K260" s="920"/>
      <c r="L260" s="920"/>
      <c r="N260" s="12"/>
    </row>
    <row r="261" spans="1:15" ht="23.25" customHeight="1" x14ac:dyDescent="0.2">
      <c r="A261" s="1526"/>
      <c r="B261" s="1730" t="s">
        <v>1742</v>
      </c>
      <c r="C261" s="1720" t="s">
        <v>5130</v>
      </c>
      <c r="D261" s="1730" t="s">
        <v>6</v>
      </c>
      <c r="E261" s="1766" t="s">
        <v>18</v>
      </c>
      <c r="F261" s="929" t="s">
        <v>1231</v>
      </c>
      <c r="G261" s="920" t="s">
        <v>1744</v>
      </c>
      <c r="H261" s="1720" t="s">
        <v>1745</v>
      </c>
      <c r="I261" s="922">
        <v>50</v>
      </c>
      <c r="J261" s="920"/>
      <c r="K261" s="920"/>
      <c r="L261" s="920"/>
      <c r="M261" s="21" t="s">
        <v>1411</v>
      </c>
      <c r="N261" s="12"/>
    </row>
    <row r="262" spans="1:15" ht="27.75" customHeight="1" x14ac:dyDescent="0.2">
      <c r="A262" s="1526"/>
      <c r="B262" s="1410"/>
      <c r="C262" s="1416"/>
      <c r="D262" s="1410"/>
      <c r="E262" s="1435"/>
      <c r="F262" s="929" t="s">
        <v>1143</v>
      </c>
      <c r="G262" s="920" t="s">
        <v>1200</v>
      </c>
      <c r="H262" s="1416"/>
      <c r="I262" s="922"/>
      <c r="J262" s="920"/>
      <c r="K262" s="920"/>
      <c r="L262" s="920"/>
      <c r="N262" s="12"/>
    </row>
    <row r="263" spans="1:15" ht="24.75" customHeight="1" x14ac:dyDescent="0.2">
      <c r="A263" s="1526"/>
      <c r="B263" s="1730" t="s">
        <v>1746</v>
      </c>
      <c r="C263" s="1720" t="s">
        <v>1747</v>
      </c>
      <c r="D263" s="1730" t="s">
        <v>6</v>
      </c>
      <c r="E263" s="1766" t="s">
        <v>18</v>
      </c>
      <c r="F263" s="932" t="s">
        <v>1160</v>
      </c>
      <c r="G263" s="1767" t="s">
        <v>1740</v>
      </c>
      <c r="H263" s="1768" t="s">
        <v>1745</v>
      </c>
      <c r="I263" s="922">
        <v>20</v>
      </c>
      <c r="J263" s="920"/>
      <c r="K263" s="920"/>
      <c r="L263" s="920"/>
      <c r="M263" s="21" t="s">
        <v>1411</v>
      </c>
      <c r="N263" s="12"/>
    </row>
    <row r="264" spans="1:15" ht="24.75" customHeight="1" x14ac:dyDescent="0.2">
      <c r="A264" s="1526"/>
      <c r="B264" s="1410"/>
      <c r="C264" s="1416"/>
      <c r="D264" s="1410"/>
      <c r="E264" s="1435"/>
      <c r="F264" s="932" t="s">
        <v>1487</v>
      </c>
      <c r="G264" s="1443"/>
      <c r="H264" s="1438"/>
      <c r="I264" s="922"/>
      <c r="J264" s="920"/>
      <c r="K264" s="920"/>
      <c r="L264" s="920"/>
      <c r="N264" s="12"/>
    </row>
    <row r="265" spans="1:15" ht="27" customHeight="1" x14ac:dyDescent="0.2">
      <c r="A265" s="1526"/>
      <c r="B265" s="1730" t="s">
        <v>1749</v>
      </c>
      <c r="C265" s="1720" t="s">
        <v>1750</v>
      </c>
      <c r="D265" s="1730" t="s">
        <v>6</v>
      </c>
      <c r="E265" s="1766" t="s">
        <v>18</v>
      </c>
      <c r="F265" s="932" t="s">
        <v>1116</v>
      </c>
      <c r="G265" s="1767" t="s">
        <v>1227</v>
      </c>
      <c r="H265" s="1768" t="s">
        <v>5131</v>
      </c>
      <c r="I265" s="922">
        <v>20</v>
      </c>
      <c r="J265" s="920"/>
      <c r="K265" s="920"/>
      <c r="L265" s="920"/>
      <c r="M265" s="21" t="s">
        <v>1411</v>
      </c>
      <c r="N265" s="12"/>
    </row>
    <row r="266" spans="1:15" ht="27" customHeight="1" x14ac:dyDescent="0.2">
      <c r="A266" s="1526"/>
      <c r="B266" s="1410"/>
      <c r="C266" s="1416"/>
      <c r="D266" s="1410"/>
      <c r="E266" s="1435"/>
      <c r="F266" s="932" t="s">
        <v>1719</v>
      </c>
      <c r="G266" s="1443"/>
      <c r="H266" s="1438"/>
      <c r="I266" s="922"/>
      <c r="J266" s="920"/>
      <c r="K266" s="920"/>
      <c r="L266" s="920"/>
      <c r="N266" s="12"/>
    </row>
    <row r="267" spans="1:15" ht="27" customHeight="1" x14ac:dyDescent="0.2">
      <c r="A267" s="1526"/>
      <c r="B267" s="1730" t="s">
        <v>1751</v>
      </c>
      <c r="C267" s="1720" t="s">
        <v>1752</v>
      </c>
      <c r="D267" s="1771" t="s">
        <v>6</v>
      </c>
      <c r="E267" s="1766" t="s">
        <v>1486</v>
      </c>
      <c r="F267" s="932" t="s">
        <v>1116</v>
      </c>
      <c r="G267" s="1767" t="s">
        <v>1674</v>
      </c>
      <c r="H267" s="1768" t="s">
        <v>1339</v>
      </c>
      <c r="I267" s="922">
        <v>295</v>
      </c>
      <c r="J267" s="920"/>
      <c r="K267" s="920"/>
      <c r="L267" s="922"/>
      <c r="M267" s="21" t="s">
        <v>1411</v>
      </c>
    </row>
    <row r="268" spans="1:15" ht="34.5" customHeight="1" x14ac:dyDescent="0.2">
      <c r="A268" s="1526"/>
      <c r="B268" s="1410"/>
      <c r="C268" s="1416"/>
      <c r="D268" s="1453"/>
      <c r="E268" s="1435"/>
      <c r="F268" s="932" t="s">
        <v>1487</v>
      </c>
      <c r="G268" s="1443"/>
      <c r="H268" s="1438"/>
      <c r="I268" s="922"/>
      <c r="J268" s="920"/>
      <c r="K268" s="920"/>
      <c r="L268" s="922"/>
    </row>
    <row r="269" spans="1:15" ht="19.5" customHeight="1" x14ac:dyDescent="0.2">
      <c r="A269" s="1526"/>
      <c r="B269" s="1730" t="s">
        <v>1753</v>
      </c>
      <c r="C269" s="1720" t="s">
        <v>5132</v>
      </c>
      <c r="D269" s="1730" t="s">
        <v>6</v>
      </c>
      <c r="E269" s="1766" t="s">
        <v>19</v>
      </c>
      <c r="F269" s="932" t="s">
        <v>1160</v>
      </c>
      <c r="G269" s="1767" t="s">
        <v>1740</v>
      </c>
      <c r="H269" s="1768" t="s">
        <v>1755</v>
      </c>
      <c r="I269" s="922">
        <v>290</v>
      </c>
      <c r="J269" s="920"/>
      <c r="K269" s="920"/>
      <c r="L269" s="922"/>
      <c r="M269" s="21" t="s">
        <v>1411</v>
      </c>
    </row>
    <row r="270" spans="1:15" ht="66.75" customHeight="1" x14ac:dyDescent="0.2">
      <c r="A270" s="1526"/>
      <c r="B270" s="1410"/>
      <c r="C270" s="1416"/>
      <c r="D270" s="1410"/>
      <c r="E270" s="1435"/>
      <c r="F270" s="932" t="s">
        <v>1487</v>
      </c>
      <c r="G270" s="1443"/>
      <c r="H270" s="1438"/>
      <c r="I270" s="922"/>
      <c r="J270" s="920"/>
      <c r="K270" s="920"/>
      <c r="L270" s="922"/>
    </row>
    <row r="271" spans="1:15" ht="44.25" customHeight="1" x14ac:dyDescent="0.2">
      <c r="A271" s="1526"/>
      <c r="B271" s="1730" t="s">
        <v>1756</v>
      </c>
      <c r="C271" s="1720" t="s">
        <v>5133</v>
      </c>
      <c r="D271" s="1730" t="s">
        <v>6</v>
      </c>
      <c r="E271" s="1766" t="s">
        <v>1758</v>
      </c>
      <c r="F271" s="932" t="s">
        <v>1761</v>
      </c>
      <c r="G271" s="1767" t="s">
        <v>1200</v>
      </c>
      <c r="H271" s="1768" t="s">
        <v>1762</v>
      </c>
      <c r="I271" s="378">
        <v>49.997</v>
      </c>
      <c r="J271" s="920"/>
      <c r="K271" s="920"/>
      <c r="L271" s="922"/>
      <c r="M271" s="21" t="s">
        <v>1411</v>
      </c>
      <c r="O271" s="13"/>
    </row>
    <row r="272" spans="1:15" ht="48" customHeight="1" thickBot="1" x14ac:dyDescent="0.25">
      <c r="A272" s="1526"/>
      <c r="B272" s="1410"/>
      <c r="C272" s="1764"/>
      <c r="D272" s="1762"/>
      <c r="E272" s="1781"/>
      <c r="F272" s="800" t="s">
        <v>1763</v>
      </c>
      <c r="G272" s="1565"/>
      <c r="H272" s="1438"/>
      <c r="I272" s="378"/>
      <c r="J272" s="920"/>
      <c r="K272" s="920"/>
      <c r="L272" s="922"/>
      <c r="O272" s="13"/>
    </row>
    <row r="273" spans="1:15" ht="21.75" customHeight="1" x14ac:dyDescent="0.2">
      <c r="A273" s="1526"/>
      <c r="B273" s="1720" t="s">
        <v>1764</v>
      </c>
      <c r="C273" s="1754" t="s">
        <v>1765</v>
      </c>
      <c r="D273" s="1763" t="s">
        <v>316</v>
      </c>
      <c r="E273" s="1780" t="s">
        <v>16</v>
      </c>
      <c r="F273" s="800" t="s">
        <v>1465</v>
      </c>
      <c r="G273" s="1766" t="s">
        <v>1200</v>
      </c>
      <c r="H273" s="1768" t="s">
        <v>1338</v>
      </c>
      <c r="I273" s="378"/>
      <c r="J273" s="920"/>
      <c r="K273" s="920"/>
      <c r="L273" s="922"/>
      <c r="O273" s="13"/>
    </row>
    <row r="274" spans="1:15" ht="19.5" customHeight="1" x14ac:dyDescent="0.2">
      <c r="A274" s="1526"/>
      <c r="B274" s="1547"/>
      <c r="C274" s="1547"/>
      <c r="D274" s="1554"/>
      <c r="E274" s="1570"/>
      <c r="F274" s="800" t="s">
        <v>1472</v>
      </c>
      <c r="G274" s="1570"/>
      <c r="H274" s="1572"/>
      <c r="I274" s="378"/>
      <c r="J274" s="920"/>
      <c r="K274" s="920"/>
      <c r="L274" s="922"/>
      <c r="O274" s="13"/>
    </row>
    <row r="275" spans="1:15" ht="21.75" customHeight="1" x14ac:dyDescent="0.2">
      <c r="A275" s="1526"/>
      <c r="B275" s="1416"/>
      <c r="C275" s="1416"/>
      <c r="D275" s="1410"/>
      <c r="E275" s="1435"/>
      <c r="F275" s="800" t="s">
        <v>1468</v>
      </c>
      <c r="G275" s="1435"/>
      <c r="H275" s="1438"/>
      <c r="I275" s="378"/>
      <c r="J275" s="920"/>
      <c r="K275" s="920"/>
      <c r="L275" s="922"/>
      <c r="O275" s="13"/>
    </row>
    <row r="276" spans="1:15" ht="21.75" customHeight="1" x14ac:dyDescent="0.2">
      <c r="A276" s="1526"/>
      <c r="B276" s="1720" t="s">
        <v>1766</v>
      </c>
      <c r="C276" s="1720" t="s">
        <v>1767</v>
      </c>
      <c r="D276" s="1730" t="s">
        <v>316</v>
      </c>
      <c r="E276" s="1766" t="s">
        <v>16</v>
      </c>
      <c r="F276" s="800" t="s">
        <v>1465</v>
      </c>
      <c r="G276" s="1766" t="s">
        <v>1200</v>
      </c>
      <c r="H276" s="1768" t="s">
        <v>1338</v>
      </c>
      <c r="I276" s="378"/>
      <c r="J276" s="920"/>
      <c r="K276" s="920"/>
      <c r="L276" s="922"/>
      <c r="O276" s="13"/>
    </row>
    <row r="277" spans="1:15" ht="15" customHeight="1" x14ac:dyDescent="0.2">
      <c r="A277" s="1526"/>
      <c r="B277" s="1547"/>
      <c r="C277" s="1547"/>
      <c r="D277" s="1554"/>
      <c r="E277" s="1570"/>
      <c r="F277" s="800" t="s">
        <v>1472</v>
      </c>
      <c r="G277" s="1570"/>
      <c r="H277" s="1572"/>
      <c r="I277" s="378"/>
      <c r="J277" s="920"/>
      <c r="K277" s="920"/>
      <c r="L277" s="922"/>
      <c r="O277" s="13"/>
    </row>
    <row r="278" spans="1:15" ht="18.75" customHeight="1" x14ac:dyDescent="0.2">
      <c r="A278" s="1526"/>
      <c r="B278" s="1416"/>
      <c r="C278" s="1416"/>
      <c r="D278" s="1410"/>
      <c r="E278" s="1435"/>
      <c r="F278" s="800" t="s">
        <v>1468</v>
      </c>
      <c r="G278" s="1435"/>
      <c r="H278" s="1438"/>
      <c r="I278" s="378"/>
      <c r="J278" s="920"/>
      <c r="K278" s="920"/>
      <c r="L278" s="922"/>
      <c r="O278" s="13"/>
    </row>
    <row r="279" spans="1:15" ht="21.75" customHeight="1" x14ac:dyDescent="0.2">
      <c r="A279" s="1526"/>
      <c r="B279" s="1720" t="s">
        <v>1768</v>
      </c>
      <c r="C279" s="1720" t="s">
        <v>5134</v>
      </c>
      <c r="D279" s="1730" t="s">
        <v>316</v>
      </c>
      <c r="E279" s="1766" t="s">
        <v>16</v>
      </c>
      <c r="F279" s="800" t="s">
        <v>1465</v>
      </c>
      <c r="G279" s="1766" t="s">
        <v>1200</v>
      </c>
      <c r="H279" s="1768" t="s">
        <v>1745</v>
      </c>
      <c r="I279" s="378"/>
      <c r="J279" s="920"/>
      <c r="K279" s="920"/>
      <c r="L279" s="922"/>
      <c r="O279" s="13"/>
    </row>
    <row r="280" spans="1:15" ht="17.25" customHeight="1" x14ac:dyDescent="0.2">
      <c r="A280" s="1526"/>
      <c r="B280" s="1547"/>
      <c r="C280" s="1547"/>
      <c r="D280" s="1554"/>
      <c r="E280" s="1570"/>
      <c r="F280" s="800" t="s">
        <v>1472</v>
      </c>
      <c r="G280" s="1570"/>
      <c r="H280" s="1572"/>
      <c r="I280" s="378"/>
      <c r="J280" s="920"/>
      <c r="K280" s="920"/>
      <c r="L280" s="922"/>
      <c r="O280" s="13"/>
    </row>
    <row r="281" spans="1:15" ht="21.75" customHeight="1" x14ac:dyDescent="0.2">
      <c r="A281" s="1526"/>
      <c r="B281" s="1416"/>
      <c r="C281" s="1416"/>
      <c r="D281" s="1410"/>
      <c r="E281" s="1435"/>
      <c r="F281" s="800" t="s">
        <v>1468</v>
      </c>
      <c r="G281" s="1435"/>
      <c r="H281" s="1438"/>
      <c r="I281" s="378"/>
      <c r="J281" s="920"/>
      <c r="K281" s="920"/>
      <c r="L281" s="922"/>
      <c r="O281" s="13"/>
    </row>
    <row r="282" spans="1:15" ht="25.5" customHeight="1" x14ac:dyDescent="0.2">
      <c r="A282" s="1526"/>
      <c r="B282" s="1720" t="s">
        <v>1770</v>
      </c>
      <c r="C282" s="1720" t="s">
        <v>1771</v>
      </c>
      <c r="D282" s="1730" t="s">
        <v>316</v>
      </c>
      <c r="E282" s="1766" t="s">
        <v>16</v>
      </c>
      <c r="F282" s="800" t="s">
        <v>1465</v>
      </c>
      <c r="G282" s="1766" t="s">
        <v>1200</v>
      </c>
      <c r="H282" s="1768" t="s">
        <v>1772</v>
      </c>
      <c r="I282" s="378"/>
      <c r="J282" s="920"/>
      <c r="K282" s="920"/>
      <c r="L282" s="922"/>
      <c r="O282" s="13"/>
    </row>
    <row r="283" spans="1:15" ht="20.25" customHeight="1" x14ac:dyDescent="0.2">
      <c r="A283" s="1526"/>
      <c r="B283" s="1547"/>
      <c r="C283" s="1547"/>
      <c r="D283" s="1554"/>
      <c r="E283" s="1570"/>
      <c r="F283" s="800" t="s">
        <v>1472</v>
      </c>
      <c r="G283" s="1570"/>
      <c r="H283" s="1572"/>
      <c r="I283" s="378"/>
      <c r="J283" s="920"/>
      <c r="K283" s="920"/>
      <c r="L283" s="922"/>
      <c r="O283" s="13"/>
    </row>
    <row r="284" spans="1:15" ht="19.5" customHeight="1" x14ac:dyDescent="0.2">
      <c r="A284" s="1526"/>
      <c r="B284" s="1416"/>
      <c r="C284" s="1416"/>
      <c r="D284" s="1410"/>
      <c r="E284" s="1435"/>
      <c r="F284" s="800" t="s">
        <v>1468</v>
      </c>
      <c r="G284" s="1435"/>
      <c r="H284" s="1438"/>
      <c r="I284" s="378"/>
      <c r="J284" s="920"/>
      <c r="K284" s="920"/>
      <c r="L284" s="922"/>
      <c r="O284" s="13"/>
    </row>
    <row r="285" spans="1:15" ht="60.75" customHeight="1" x14ac:dyDescent="0.2">
      <c r="A285" s="1526"/>
      <c r="B285" s="372" t="s">
        <v>1773</v>
      </c>
      <c r="C285" s="372" t="s">
        <v>1774</v>
      </c>
      <c r="D285" s="920" t="s">
        <v>46</v>
      </c>
      <c r="E285" s="920" t="s">
        <v>1775</v>
      </c>
      <c r="F285" s="800" t="s">
        <v>1776</v>
      </c>
      <c r="G285" s="377"/>
      <c r="H285" s="932" t="s">
        <v>1745</v>
      </c>
      <c r="I285" s="378"/>
      <c r="J285" s="920"/>
      <c r="K285" s="920"/>
      <c r="L285" s="922"/>
      <c r="O285" s="13"/>
    </row>
    <row r="286" spans="1:15" ht="35.25" customHeight="1" x14ac:dyDescent="0.2">
      <c r="A286" s="1526"/>
      <c r="B286" s="920" t="s">
        <v>1777</v>
      </c>
      <c r="C286" s="372" t="s">
        <v>1778</v>
      </c>
      <c r="D286" s="920" t="s">
        <v>28</v>
      </c>
      <c r="E286" s="920" t="s">
        <v>57</v>
      </c>
      <c r="F286" s="800" t="s">
        <v>1779</v>
      </c>
      <c r="G286" s="377" t="s">
        <v>1265</v>
      </c>
      <c r="H286" s="932" t="s">
        <v>1780</v>
      </c>
      <c r="I286" s="378"/>
      <c r="J286" s="920"/>
      <c r="K286" s="920"/>
      <c r="L286" s="922"/>
      <c r="O286" s="13"/>
    </row>
    <row r="287" spans="1:15" ht="21.75" customHeight="1" x14ac:dyDescent="0.2">
      <c r="A287" s="1526"/>
      <c r="B287" s="1743" t="s">
        <v>1781</v>
      </c>
      <c r="C287" s="1743" t="s">
        <v>1782</v>
      </c>
      <c r="D287" s="1728" t="s">
        <v>46</v>
      </c>
      <c r="E287" s="1728" t="s">
        <v>1783</v>
      </c>
      <c r="F287" s="800" t="s">
        <v>1116</v>
      </c>
      <c r="G287" s="1767" t="s">
        <v>1558</v>
      </c>
      <c r="H287" s="1768" t="s">
        <v>1722</v>
      </c>
      <c r="I287" s="378"/>
      <c r="J287" s="920"/>
      <c r="K287" s="920"/>
      <c r="L287" s="922"/>
      <c r="O287" s="13"/>
    </row>
    <row r="288" spans="1:15" ht="21.75" customHeight="1" x14ac:dyDescent="0.2">
      <c r="A288" s="1526"/>
      <c r="B288" s="1563"/>
      <c r="C288" s="1563"/>
      <c r="D288" s="1548"/>
      <c r="E288" s="1548"/>
      <c r="F288" s="800" t="s">
        <v>1784</v>
      </c>
      <c r="G288" s="1565"/>
      <c r="H288" s="1572"/>
      <c r="I288" s="378"/>
      <c r="J288" s="920"/>
      <c r="K288" s="920"/>
      <c r="L288" s="922"/>
      <c r="O288" s="13"/>
    </row>
    <row r="289" spans="1:15" ht="21.75" customHeight="1" x14ac:dyDescent="0.2">
      <c r="A289" s="1526"/>
      <c r="B289" s="1413"/>
      <c r="C289" s="1413"/>
      <c r="D289" s="1399"/>
      <c r="E289" s="1399"/>
      <c r="F289" s="800" t="s">
        <v>1158</v>
      </c>
      <c r="G289" s="1443"/>
      <c r="H289" s="1438"/>
      <c r="I289" s="378"/>
      <c r="J289" s="920"/>
      <c r="K289" s="920"/>
      <c r="L289" s="922"/>
      <c r="O289" s="13"/>
    </row>
    <row r="290" spans="1:15" ht="21.75" customHeight="1" x14ac:dyDescent="0.2">
      <c r="A290" s="1526"/>
      <c r="B290" s="1743" t="s">
        <v>335</v>
      </c>
      <c r="C290" s="1743" t="s">
        <v>1785</v>
      </c>
      <c r="D290" s="1728" t="s">
        <v>46</v>
      </c>
      <c r="E290" s="1728" t="s">
        <v>328</v>
      </c>
      <c r="F290" s="800" t="s">
        <v>1116</v>
      </c>
      <c r="G290" s="1767" t="s">
        <v>1224</v>
      </c>
      <c r="H290" s="1768" t="s">
        <v>1338</v>
      </c>
      <c r="I290" s="378"/>
      <c r="J290" s="920"/>
      <c r="K290" s="920"/>
      <c r="L290" s="922"/>
      <c r="O290" s="13"/>
    </row>
    <row r="291" spans="1:15" ht="21.75" customHeight="1" x14ac:dyDescent="0.2">
      <c r="A291" s="1526"/>
      <c r="B291" s="1563"/>
      <c r="C291" s="1563"/>
      <c r="D291" s="1548"/>
      <c r="E291" s="1548"/>
      <c r="F291" s="800" t="s">
        <v>1784</v>
      </c>
      <c r="G291" s="1565"/>
      <c r="H291" s="1572"/>
      <c r="I291" s="378"/>
      <c r="J291" s="920"/>
      <c r="K291" s="920"/>
      <c r="L291" s="922"/>
      <c r="O291" s="13"/>
    </row>
    <row r="292" spans="1:15" ht="21.75" customHeight="1" x14ac:dyDescent="0.2">
      <c r="A292" s="1526"/>
      <c r="B292" s="1413"/>
      <c r="C292" s="1413"/>
      <c r="D292" s="1399"/>
      <c r="E292" s="1399"/>
      <c r="F292" s="800" t="s">
        <v>1158</v>
      </c>
      <c r="G292" s="1443"/>
      <c r="H292" s="1438"/>
      <c r="I292" s="378"/>
      <c r="J292" s="920"/>
      <c r="K292" s="920"/>
      <c r="L292" s="922"/>
      <c r="O292" s="13"/>
    </row>
    <row r="293" spans="1:15" ht="21.75" customHeight="1" x14ac:dyDescent="0.2">
      <c r="A293" s="1526"/>
      <c r="B293" s="1743" t="s">
        <v>1787</v>
      </c>
      <c r="C293" s="1743" t="s">
        <v>1788</v>
      </c>
      <c r="D293" s="1728" t="s">
        <v>46</v>
      </c>
      <c r="E293" s="1728" t="s">
        <v>328</v>
      </c>
      <c r="F293" s="800" t="s">
        <v>1160</v>
      </c>
      <c r="G293" s="1767" t="s">
        <v>1111</v>
      </c>
      <c r="H293" s="1768" t="s">
        <v>1745</v>
      </c>
      <c r="I293" s="378"/>
      <c r="J293" s="920"/>
      <c r="K293" s="920"/>
      <c r="L293" s="922"/>
      <c r="O293" s="13"/>
    </row>
    <row r="294" spans="1:15" ht="21.75" customHeight="1" x14ac:dyDescent="0.2">
      <c r="A294" s="1526"/>
      <c r="B294" s="1563"/>
      <c r="C294" s="1563"/>
      <c r="D294" s="1548"/>
      <c r="E294" s="1548"/>
      <c r="F294" s="800" t="s">
        <v>1786</v>
      </c>
      <c r="G294" s="1565"/>
      <c r="H294" s="1572"/>
      <c r="I294" s="378"/>
      <c r="J294" s="920"/>
      <c r="K294" s="920"/>
      <c r="L294" s="922"/>
      <c r="O294" s="13"/>
    </row>
    <row r="295" spans="1:15" ht="21.75" customHeight="1" x14ac:dyDescent="0.2">
      <c r="A295" s="1526"/>
      <c r="B295" s="1413"/>
      <c r="C295" s="1413"/>
      <c r="D295" s="1399"/>
      <c r="E295" s="1399"/>
      <c r="F295" s="800" t="s">
        <v>1158</v>
      </c>
      <c r="G295" s="1443"/>
      <c r="H295" s="1438"/>
      <c r="I295" s="378"/>
      <c r="J295" s="920"/>
      <c r="K295" s="920"/>
      <c r="L295" s="922"/>
      <c r="O295" s="13"/>
    </row>
    <row r="296" spans="1:15" ht="21.75" customHeight="1" x14ac:dyDescent="0.2">
      <c r="A296" s="1526"/>
      <c r="B296" s="1743" t="s">
        <v>1789</v>
      </c>
      <c r="C296" s="1743" t="s">
        <v>1790</v>
      </c>
      <c r="D296" s="1728" t="s">
        <v>46</v>
      </c>
      <c r="E296" s="1728" t="s">
        <v>328</v>
      </c>
      <c r="F296" s="800" t="s">
        <v>1160</v>
      </c>
      <c r="G296" s="1767" t="s">
        <v>1558</v>
      </c>
      <c r="H296" s="1782" t="s">
        <v>5124</v>
      </c>
      <c r="I296" s="378"/>
      <c r="J296" s="920"/>
      <c r="K296" s="920"/>
      <c r="L296" s="922"/>
      <c r="O296" s="13"/>
    </row>
    <row r="297" spans="1:15" ht="21.75" customHeight="1" x14ac:dyDescent="0.2">
      <c r="A297" s="1526"/>
      <c r="B297" s="1563"/>
      <c r="C297" s="1563"/>
      <c r="D297" s="1548"/>
      <c r="E297" s="1548"/>
      <c r="F297" s="800" t="s">
        <v>1786</v>
      </c>
      <c r="G297" s="1565"/>
      <c r="H297" s="1582"/>
      <c r="I297" s="378"/>
      <c r="J297" s="920"/>
      <c r="K297" s="920"/>
      <c r="L297" s="922"/>
      <c r="O297" s="13"/>
    </row>
    <row r="298" spans="1:15" ht="21.75" customHeight="1" x14ac:dyDescent="0.2">
      <c r="A298" s="1526"/>
      <c r="B298" s="1413"/>
      <c r="C298" s="1413"/>
      <c r="D298" s="1399"/>
      <c r="E298" s="1399"/>
      <c r="F298" s="800" t="s">
        <v>1158</v>
      </c>
      <c r="G298" s="1443"/>
      <c r="H298" s="1472"/>
      <c r="I298" s="378"/>
      <c r="J298" s="920"/>
      <c r="K298" s="920"/>
      <c r="L298" s="922"/>
      <c r="O298" s="13"/>
    </row>
    <row r="299" spans="1:15" ht="21.75" customHeight="1" x14ac:dyDescent="0.2">
      <c r="A299" s="1526"/>
      <c r="B299" s="1743" t="s">
        <v>1791</v>
      </c>
      <c r="C299" s="1743" t="s">
        <v>1792</v>
      </c>
      <c r="D299" s="1728" t="s">
        <v>46</v>
      </c>
      <c r="E299" s="1728" t="s">
        <v>328</v>
      </c>
      <c r="F299" s="800" t="s">
        <v>1160</v>
      </c>
      <c r="G299" s="1767" t="s">
        <v>1111</v>
      </c>
      <c r="H299" s="1768" t="s">
        <v>1506</v>
      </c>
      <c r="I299" s="378"/>
      <c r="J299" s="920"/>
      <c r="K299" s="920"/>
      <c r="L299" s="922"/>
      <c r="O299" s="13"/>
    </row>
    <row r="300" spans="1:15" ht="21.75" customHeight="1" x14ac:dyDescent="0.2">
      <c r="A300" s="1526"/>
      <c r="B300" s="1563"/>
      <c r="C300" s="1563"/>
      <c r="D300" s="1548"/>
      <c r="E300" s="1548"/>
      <c r="F300" s="800" t="s">
        <v>1786</v>
      </c>
      <c r="G300" s="1565"/>
      <c r="H300" s="1572"/>
      <c r="I300" s="378"/>
      <c r="J300" s="920"/>
      <c r="K300" s="920"/>
      <c r="L300" s="922"/>
      <c r="O300" s="13"/>
    </row>
    <row r="301" spans="1:15" ht="21.75" customHeight="1" x14ac:dyDescent="0.2">
      <c r="A301" s="1526"/>
      <c r="B301" s="1413"/>
      <c r="C301" s="1413"/>
      <c r="D301" s="1399"/>
      <c r="E301" s="1399"/>
      <c r="F301" s="800" t="s">
        <v>1158</v>
      </c>
      <c r="G301" s="1443"/>
      <c r="H301" s="1438"/>
      <c r="I301" s="378"/>
      <c r="J301" s="920"/>
      <c r="K301" s="920"/>
      <c r="L301" s="922"/>
      <c r="O301" s="13"/>
    </row>
    <row r="302" spans="1:15" ht="18.75" customHeight="1" x14ac:dyDescent="0.2">
      <c r="A302" s="1526"/>
      <c r="B302" s="1743" t="s">
        <v>1793</v>
      </c>
      <c r="C302" s="1720" t="s">
        <v>1794</v>
      </c>
      <c r="D302" s="1728" t="s">
        <v>46</v>
      </c>
      <c r="E302" s="1728" t="s">
        <v>328</v>
      </c>
      <c r="F302" s="800" t="s">
        <v>1160</v>
      </c>
      <c r="G302" s="1767" t="s">
        <v>1111</v>
      </c>
      <c r="H302" s="1768" t="s">
        <v>1338</v>
      </c>
      <c r="I302" s="378"/>
      <c r="J302" s="920"/>
      <c r="K302" s="920"/>
      <c r="L302" s="922"/>
      <c r="O302" s="13"/>
    </row>
    <row r="303" spans="1:15" ht="18.75" customHeight="1" x14ac:dyDescent="0.2">
      <c r="A303" s="1526"/>
      <c r="B303" s="1563"/>
      <c r="C303" s="1547"/>
      <c r="D303" s="1548"/>
      <c r="E303" s="1548"/>
      <c r="F303" s="800" t="s">
        <v>1786</v>
      </c>
      <c r="G303" s="1565"/>
      <c r="H303" s="1572"/>
      <c r="I303" s="378"/>
      <c r="J303" s="920"/>
      <c r="K303" s="920"/>
      <c r="L303" s="922"/>
      <c r="O303" s="13"/>
    </row>
    <row r="304" spans="1:15" ht="18.75" customHeight="1" x14ac:dyDescent="0.2">
      <c r="A304" s="1526"/>
      <c r="B304" s="1413"/>
      <c r="C304" s="1416"/>
      <c r="D304" s="1399"/>
      <c r="E304" s="1399"/>
      <c r="F304" s="800" t="s">
        <v>1795</v>
      </c>
      <c r="G304" s="1443"/>
      <c r="H304" s="1438"/>
      <c r="I304" s="378"/>
      <c r="J304" s="920"/>
      <c r="K304" s="920"/>
      <c r="L304" s="922"/>
      <c r="O304" s="13"/>
    </row>
    <row r="305" spans="1:15" ht="21" customHeight="1" x14ac:dyDescent="0.2">
      <c r="A305" s="1526"/>
      <c r="B305" s="1728" t="s">
        <v>1796</v>
      </c>
      <c r="C305" s="1720" t="s">
        <v>1797</v>
      </c>
      <c r="D305" s="1728" t="s">
        <v>46</v>
      </c>
      <c r="E305" s="1728" t="s">
        <v>328</v>
      </c>
      <c r="F305" s="800" t="s">
        <v>1116</v>
      </c>
      <c r="G305" s="1767" t="s">
        <v>1111</v>
      </c>
      <c r="H305" s="1768" t="s">
        <v>1338</v>
      </c>
      <c r="I305" s="378"/>
      <c r="J305" s="920"/>
      <c r="K305" s="920"/>
      <c r="L305" s="922"/>
      <c r="O305" s="13"/>
    </row>
    <row r="306" spans="1:15" ht="21" customHeight="1" x14ac:dyDescent="0.2">
      <c r="A306" s="1526"/>
      <c r="B306" s="1548"/>
      <c r="C306" s="1547"/>
      <c r="D306" s="1548"/>
      <c r="E306" s="1548"/>
      <c r="F306" s="800" t="s">
        <v>1786</v>
      </c>
      <c r="G306" s="1565"/>
      <c r="H306" s="1572"/>
      <c r="I306" s="378"/>
      <c r="J306" s="920"/>
      <c r="K306" s="920"/>
      <c r="L306" s="922"/>
      <c r="O306" s="13"/>
    </row>
    <row r="307" spans="1:15" ht="21" customHeight="1" x14ac:dyDescent="0.2">
      <c r="A307" s="1526"/>
      <c r="B307" s="1399"/>
      <c r="C307" s="1416"/>
      <c r="D307" s="1399"/>
      <c r="E307" s="1399"/>
      <c r="F307" s="800" t="s">
        <v>1158</v>
      </c>
      <c r="G307" s="1443"/>
      <c r="H307" s="1438"/>
      <c r="I307" s="378"/>
      <c r="J307" s="920"/>
      <c r="K307" s="920"/>
      <c r="L307" s="922"/>
      <c r="O307" s="13"/>
    </row>
    <row r="308" spans="1:15" ht="21.75" customHeight="1" x14ac:dyDescent="0.2">
      <c r="A308" s="1526"/>
      <c r="B308" s="1728" t="s">
        <v>1798</v>
      </c>
      <c r="C308" s="1720" t="s">
        <v>1799</v>
      </c>
      <c r="D308" s="1728" t="s">
        <v>46</v>
      </c>
      <c r="E308" s="1728" t="s">
        <v>16</v>
      </c>
      <c r="F308" s="800" t="s">
        <v>1160</v>
      </c>
      <c r="G308" s="1767" t="s">
        <v>1111</v>
      </c>
      <c r="H308" s="1768" t="s">
        <v>1506</v>
      </c>
      <c r="I308" s="378"/>
      <c r="J308" s="920"/>
      <c r="K308" s="920"/>
      <c r="L308" s="922"/>
      <c r="O308" s="13"/>
    </row>
    <row r="309" spans="1:15" ht="21.75" customHeight="1" x14ac:dyDescent="0.2">
      <c r="A309" s="1526"/>
      <c r="B309" s="1548"/>
      <c r="C309" s="1547"/>
      <c r="D309" s="1548"/>
      <c r="E309" s="1548"/>
      <c r="F309" s="800" t="s">
        <v>1786</v>
      </c>
      <c r="G309" s="1565"/>
      <c r="H309" s="1572"/>
      <c r="I309" s="378"/>
      <c r="J309" s="920"/>
      <c r="K309" s="920"/>
      <c r="L309" s="922"/>
      <c r="O309" s="13"/>
    </row>
    <row r="310" spans="1:15" ht="21.75" customHeight="1" x14ac:dyDescent="0.2">
      <c r="A310" s="1526"/>
      <c r="B310" s="1399"/>
      <c r="C310" s="1416"/>
      <c r="D310" s="1399"/>
      <c r="E310" s="1399"/>
      <c r="F310" s="800" t="s">
        <v>1158</v>
      </c>
      <c r="G310" s="1443"/>
      <c r="H310" s="1438"/>
      <c r="I310" s="378"/>
      <c r="J310" s="920"/>
      <c r="K310" s="920"/>
      <c r="L310" s="922"/>
      <c r="O310" s="13"/>
    </row>
    <row r="311" spans="1:15" ht="24.75" customHeight="1" x14ac:dyDescent="0.2">
      <c r="A311" s="1526"/>
      <c r="B311" s="1728" t="s">
        <v>1800</v>
      </c>
      <c r="C311" s="1720" t="s">
        <v>1801</v>
      </c>
      <c r="D311" s="1728" t="s">
        <v>28</v>
      </c>
      <c r="E311" s="1728" t="s">
        <v>1302</v>
      </c>
      <c r="F311" s="800" t="s">
        <v>1802</v>
      </c>
      <c r="G311" s="1767" t="s">
        <v>1111</v>
      </c>
      <c r="H311" s="1768" t="s">
        <v>1506</v>
      </c>
      <c r="I311" s="378"/>
      <c r="J311" s="920"/>
      <c r="K311" s="920"/>
      <c r="L311" s="922"/>
      <c r="O311" s="13"/>
    </row>
    <row r="312" spans="1:15" ht="30" customHeight="1" x14ac:dyDescent="0.2">
      <c r="A312" s="1526"/>
      <c r="B312" s="1399"/>
      <c r="C312" s="1416"/>
      <c r="D312" s="1399"/>
      <c r="E312" s="1399"/>
      <c r="F312" s="800" t="s">
        <v>1162</v>
      </c>
      <c r="G312" s="1443"/>
      <c r="H312" s="1438"/>
      <c r="I312" s="378"/>
      <c r="J312" s="920"/>
      <c r="K312" s="920"/>
      <c r="L312" s="922"/>
      <c r="O312" s="13"/>
    </row>
    <row r="313" spans="1:15" ht="25.5" customHeight="1" x14ac:dyDescent="0.2">
      <c r="A313" s="1526"/>
      <c r="B313" s="1743" t="s">
        <v>1803</v>
      </c>
      <c r="C313" s="1789" t="s">
        <v>1804</v>
      </c>
      <c r="D313" s="1786" t="s">
        <v>46</v>
      </c>
      <c r="E313" s="1786" t="s">
        <v>12</v>
      </c>
      <c r="F313" s="800" t="s">
        <v>1116</v>
      </c>
      <c r="G313" s="1767" t="s">
        <v>1111</v>
      </c>
      <c r="H313" s="1768" t="s">
        <v>5119</v>
      </c>
      <c r="I313" s="378"/>
      <c r="J313" s="920"/>
      <c r="K313" s="920"/>
      <c r="L313" s="922"/>
      <c r="O313" s="13"/>
    </row>
    <row r="314" spans="1:15" ht="25.5" customHeight="1" x14ac:dyDescent="0.2">
      <c r="A314" s="1526"/>
      <c r="B314" s="1563"/>
      <c r="C314" s="1790"/>
      <c r="D314" s="1787"/>
      <c r="E314" s="1787"/>
      <c r="F314" s="800" t="s">
        <v>1786</v>
      </c>
      <c r="G314" s="1565"/>
      <c r="H314" s="1572"/>
      <c r="I314" s="378"/>
      <c r="J314" s="920"/>
      <c r="K314" s="920"/>
      <c r="L314" s="922"/>
      <c r="O314" s="13"/>
    </row>
    <row r="315" spans="1:15" ht="25.5" customHeight="1" x14ac:dyDescent="0.2">
      <c r="A315" s="1526"/>
      <c r="B315" s="1413"/>
      <c r="C315" s="1791"/>
      <c r="D315" s="1788"/>
      <c r="E315" s="1788"/>
      <c r="F315" s="800" t="s">
        <v>1158</v>
      </c>
      <c r="G315" s="1443"/>
      <c r="H315" s="1438"/>
      <c r="I315" s="378"/>
      <c r="J315" s="920"/>
      <c r="K315" s="920"/>
      <c r="L315" s="922"/>
      <c r="O315" s="13"/>
    </row>
    <row r="316" spans="1:15" ht="21.75" customHeight="1" x14ac:dyDescent="0.2">
      <c r="A316" s="1526"/>
      <c r="B316" s="1728" t="s">
        <v>1806</v>
      </c>
      <c r="C316" s="1783" t="s">
        <v>1807</v>
      </c>
      <c r="D316" s="1786" t="s">
        <v>46</v>
      </c>
      <c r="E316" s="1786" t="s">
        <v>12</v>
      </c>
      <c r="F316" s="800" t="s">
        <v>1116</v>
      </c>
      <c r="G316" s="1767" t="s">
        <v>1111</v>
      </c>
      <c r="H316" s="1768" t="s">
        <v>5119</v>
      </c>
      <c r="I316" s="378"/>
      <c r="J316" s="920"/>
      <c r="K316" s="920"/>
      <c r="L316" s="922"/>
      <c r="O316" s="13"/>
    </row>
    <row r="317" spans="1:15" ht="21.75" customHeight="1" x14ac:dyDescent="0.2">
      <c r="A317" s="1526"/>
      <c r="B317" s="1548"/>
      <c r="C317" s="1784"/>
      <c r="D317" s="1787"/>
      <c r="E317" s="1787"/>
      <c r="F317" s="800" t="s">
        <v>1786</v>
      </c>
      <c r="G317" s="1565"/>
      <c r="H317" s="1572"/>
      <c r="I317" s="378"/>
      <c r="J317" s="920"/>
      <c r="K317" s="920"/>
      <c r="L317" s="922"/>
      <c r="O317" s="13"/>
    </row>
    <row r="318" spans="1:15" ht="21.75" customHeight="1" x14ac:dyDescent="0.2">
      <c r="A318" s="1526"/>
      <c r="B318" s="1399"/>
      <c r="C318" s="1785"/>
      <c r="D318" s="1788"/>
      <c r="E318" s="1788"/>
      <c r="F318" s="800" t="s">
        <v>1158</v>
      </c>
      <c r="G318" s="1443"/>
      <c r="H318" s="1438"/>
      <c r="I318" s="378"/>
      <c r="J318" s="920"/>
      <c r="K318" s="920"/>
      <c r="L318" s="922"/>
      <c r="O318" s="13"/>
    </row>
    <row r="319" spans="1:15" ht="24.75" customHeight="1" x14ac:dyDescent="0.2">
      <c r="A319" s="1526"/>
      <c r="B319" s="1728" t="s">
        <v>1808</v>
      </c>
      <c r="C319" s="1783" t="s">
        <v>1809</v>
      </c>
      <c r="D319" s="1786" t="s">
        <v>316</v>
      </c>
      <c r="E319" s="1786" t="s">
        <v>1310</v>
      </c>
      <c r="F319" s="800" t="s">
        <v>1116</v>
      </c>
      <c r="G319" s="1767" t="s">
        <v>1111</v>
      </c>
      <c r="H319" s="1768" t="s">
        <v>1506</v>
      </c>
      <c r="I319" s="378"/>
      <c r="J319" s="920"/>
      <c r="K319" s="920"/>
      <c r="L319" s="922"/>
      <c r="O319" s="13"/>
    </row>
    <row r="320" spans="1:15" ht="24.75" customHeight="1" x14ac:dyDescent="0.2">
      <c r="A320" s="1526"/>
      <c r="B320" s="1548"/>
      <c r="C320" s="1784"/>
      <c r="D320" s="1787"/>
      <c r="E320" s="1787"/>
      <c r="F320" s="800" t="s">
        <v>1786</v>
      </c>
      <c r="G320" s="1565"/>
      <c r="H320" s="1572"/>
      <c r="I320" s="378"/>
      <c r="J320" s="920"/>
      <c r="K320" s="920"/>
      <c r="L320" s="922"/>
      <c r="O320" s="13"/>
    </row>
    <row r="321" spans="1:16" ht="24.75" customHeight="1" x14ac:dyDescent="0.2">
      <c r="A321" s="1526"/>
      <c r="B321" s="1399"/>
      <c r="C321" s="1785"/>
      <c r="D321" s="1788"/>
      <c r="E321" s="1788"/>
      <c r="F321" s="800" t="s">
        <v>1158</v>
      </c>
      <c r="G321" s="1443"/>
      <c r="H321" s="1438"/>
      <c r="I321" s="378"/>
      <c r="J321" s="920"/>
      <c r="K321" s="920"/>
      <c r="L321" s="922"/>
      <c r="O321" s="13"/>
    </row>
    <row r="322" spans="1:16" ht="36.75" customHeight="1" thickBot="1" x14ac:dyDescent="0.25">
      <c r="A322" s="1761"/>
      <c r="B322" s="920" t="s">
        <v>1308</v>
      </c>
      <c r="C322" s="379" t="s">
        <v>1309</v>
      </c>
      <c r="D322" s="380" t="s">
        <v>316</v>
      </c>
      <c r="E322" s="380" t="s">
        <v>1310</v>
      </c>
      <c r="F322" s="800" t="s">
        <v>1811</v>
      </c>
      <c r="G322" s="811" t="s">
        <v>1111</v>
      </c>
      <c r="H322" s="800" t="s">
        <v>1338</v>
      </c>
      <c r="I322" s="378"/>
      <c r="J322" s="920"/>
      <c r="K322" s="920"/>
      <c r="L322" s="922"/>
      <c r="O322" s="13"/>
    </row>
    <row r="323" spans="1:16" s="317" customFormat="1" ht="21" customHeight="1" x14ac:dyDescent="0.2">
      <c r="A323" s="1797" t="s">
        <v>315</v>
      </c>
      <c r="B323" s="1720" t="s">
        <v>1207</v>
      </c>
      <c r="C323" s="1720" t="s">
        <v>1208</v>
      </c>
      <c r="D323" s="1728" t="s">
        <v>7</v>
      </c>
      <c r="E323" s="1766" t="s">
        <v>20</v>
      </c>
      <c r="F323" s="932" t="s">
        <v>1833</v>
      </c>
      <c r="G323" s="1767" t="s">
        <v>1200</v>
      </c>
      <c r="H323" s="1768" t="s">
        <v>1834</v>
      </c>
      <c r="I323" s="922">
        <f>5000-200</f>
        <v>4800</v>
      </c>
      <c r="J323" s="920">
        <v>2721.5</v>
      </c>
      <c r="K323" s="920"/>
      <c r="L323" s="920"/>
      <c r="M323" s="21" t="s">
        <v>1411</v>
      </c>
      <c r="N323" s="13"/>
      <c r="O323" s="13"/>
      <c r="P323" s="381"/>
    </row>
    <row r="324" spans="1:16" s="317" customFormat="1" ht="16.5" customHeight="1" x14ac:dyDescent="0.2">
      <c r="A324" s="1497"/>
      <c r="B324" s="1547"/>
      <c r="C324" s="1547"/>
      <c r="D324" s="1548"/>
      <c r="E324" s="1570"/>
      <c r="F324" s="932" t="s">
        <v>1835</v>
      </c>
      <c r="G324" s="1565"/>
      <c r="H324" s="1572"/>
      <c r="I324" s="922"/>
      <c r="J324" s="920"/>
      <c r="K324" s="920"/>
      <c r="L324" s="920"/>
      <c r="M324" s="21"/>
      <c r="N324" s="13"/>
      <c r="O324" s="13"/>
      <c r="P324" s="381"/>
    </row>
    <row r="325" spans="1:16" s="317" customFormat="1" ht="16.5" customHeight="1" x14ac:dyDescent="0.2">
      <c r="A325" s="1497"/>
      <c r="B325" s="1547"/>
      <c r="C325" s="1547"/>
      <c r="D325" s="1548"/>
      <c r="E325" s="1570"/>
      <c r="F325" s="932" t="s">
        <v>1836</v>
      </c>
      <c r="G325" s="1565"/>
      <c r="H325" s="1572"/>
      <c r="I325" s="922"/>
      <c r="J325" s="920"/>
      <c r="K325" s="920"/>
      <c r="L325" s="920"/>
      <c r="M325" s="21"/>
      <c r="N325" s="13"/>
      <c r="O325" s="13"/>
      <c r="P325" s="381"/>
    </row>
    <row r="326" spans="1:16" s="317" customFormat="1" ht="21" customHeight="1" x14ac:dyDescent="0.2">
      <c r="A326" s="1497"/>
      <c r="B326" s="1416"/>
      <c r="C326" s="1416"/>
      <c r="D326" s="1399"/>
      <c r="E326" s="1435"/>
      <c r="F326" s="932" t="s">
        <v>1666</v>
      </c>
      <c r="G326" s="1443"/>
      <c r="H326" s="1438"/>
      <c r="I326" s="922"/>
      <c r="J326" s="920"/>
      <c r="K326" s="920"/>
      <c r="L326" s="920"/>
      <c r="M326" s="21"/>
      <c r="N326" s="13"/>
      <c r="O326" s="13"/>
      <c r="P326" s="381"/>
    </row>
    <row r="327" spans="1:16" s="317" customFormat="1" ht="18.75" customHeight="1" x14ac:dyDescent="0.2">
      <c r="A327" s="1497"/>
      <c r="B327" s="1720" t="s">
        <v>1837</v>
      </c>
      <c r="C327" s="1720" t="s">
        <v>5135</v>
      </c>
      <c r="D327" s="1728" t="s">
        <v>21</v>
      </c>
      <c r="E327" s="1728" t="s">
        <v>22</v>
      </c>
      <c r="F327" s="929" t="s">
        <v>1843</v>
      </c>
      <c r="G327" s="931" t="s">
        <v>1844</v>
      </c>
      <c r="H327" s="1720" t="s">
        <v>1845</v>
      </c>
      <c r="I327" s="922">
        <v>10000</v>
      </c>
      <c r="J327" s="922">
        <v>34450</v>
      </c>
      <c r="K327" s="922">
        <v>52445</v>
      </c>
      <c r="L327" s="920"/>
      <c r="M327" s="21" t="s">
        <v>1842</v>
      </c>
      <c r="N327" s="13"/>
      <c r="O327" s="13"/>
      <c r="P327" s="381"/>
    </row>
    <row r="328" spans="1:16" s="317" customFormat="1" ht="18.75" customHeight="1" x14ac:dyDescent="0.2">
      <c r="A328" s="1497"/>
      <c r="B328" s="1547"/>
      <c r="C328" s="1547"/>
      <c r="D328" s="1548"/>
      <c r="E328" s="1548"/>
      <c r="F328" s="929" t="s">
        <v>1848</v>
      </c>
      <c r="G328" s="931" t="s">
        <v>1441</v>
      </c>
      <c r="H328" s="1547"/>
      <c r="I328" s="922"/>
      <c r="J328" s="922"/>
      <c r="K328" s="922"/>
      <c r="L328" s="920"/>
      <c r="M328" s="21"/>
      <c r="N328" s="13"/>
      <c r="O328" s="13"/>
      <c r="P328" s="381"/>
    </row>
    <row r="329" spans="1:16" s="317" customFormat="1" ht="26.25" customHeight="1" x14ac:dyDescent="0.2">
      <c r="A329" s="1497"/>
      <c r="B329" s="1547"/>
      <c r="C329" s="1547"/>
      <c r="D329" s="1548"/>
      <c r="E329" s="1548"/>
      <c r="F329" s="929" t="s">
        <v>1852</v>
      </c>
      <c r="G329" s="931" t="s">
        <v>1853</v>
      </c>
      <c r="H329" s="1547"/>
      <c r="I329" s="922"/>
      <c r="J329" s="922"/>
      <c r="K329" s="922"/>
      <c r="L329" s="920"/>
      <c r="M329" s="21"/>
      <c r="N329" s="13"/>
      <c r="O329" s="13"/>
      <c r="P329" s="381"/>
    </row>
    <row r="330" spans="1:16" s="317" customFormat="1" ht="18.75" customHeight="1" x14ac:dyDescent="0.2">
      <c r="A330" s="1497"/>
      <c r="B330" s="1416"/>
      <c r="C330" s="1416"/>
      <c r="D330" s="1399"/>
      <c r="E330" s="1399"/>
      <c r="F330" s="929" t="s">
        <v>1666</v>
      </c>
      <c r="G330" s="931" t="s">
        <v>1200</v>
      </c>
      <c r="H330" s="1416"/>
      <c r="I330" s="922"/>
      <c r="J330" s="922"/>
      <c r="K330" s="922"/>
      <c r="L330" s="920"/>
      <c r="M330" s="21"/>
      <c r="N330" s="13"/>
      <c r="O330" s="13"/>
      <c r="P330" s="381"/>
    </row>
    <row r="331" spans="1:16" s="317" customFormat="1" ht="22.5" customHeight="1" x14ac:dyDescent="0.2">
      <c r="A331" s="1497"/>
      <c r="B331" s="1720" t="s">
        <v>1854</v>
      </c>
      <c r="C331" s="1720" t="s">
        <v>1855</v>
      </c>
      <c r="D331" s="1728" t="s">
        <v>21</v>
      </c>
      <c r="E331" s="1766" t="s">
        <v>20</v>
      </c>
      <c r="F331" s="382" t="s">
        <v>1856</v>
      </c>
      <c r="G331" s="922" t="s">
        <v>1857</v>
      </c>
      <c r="H331" s="1792" t="s">
        <v>1506</v>
      </c>
      <c r="I331" s="922">
        <v>50</v>
      </c>
      <c r="J331" s="922"/>
      <c r="K331" s="922"/>
      <c r="L331" s="922"/>
      <c r="M331" s="21" t="s">
        <v>1411</v>
      </c>
      <c r="N331" s="13"/>
      <c r="O331" s="13"/>
      <c r="P331" s="381"/>
    </row>
    <row r="332" spans="1:16" s="317" customFormat="1" ht="23.25" customHeight="1" x14ac:dyDescent="0.2">
      <c r="A332" s="1497"/>
      <c r="B332" s="1547"/>
      <c r="C332" s="1547"/>
      <c r="D332" s="1548"/>
      <c r="E332" s="1570"/>
      <c r="F332" s="382" t="s">
        <v>1858</v>
      </c>
      <c r="G332" s="922" t="s">
        <v>1859</v>
      </c>
      <c r="H332" s="1793"/>
      <c r="I332" s="922"/>
      <c r="J332" s="922"/>
      <c r="K332" s="922"/>
      <c r="L332" s="383"/>
      <c r="M332" s="21"/>
      <c r="N332" s="13"/>
      <c r="O332" s="13"/>
      <c r="P332" s="381"/>
    </row>
    <row r="333" spans="1:16" s="317" customFormat="1" ht="29.25" customHeight="1" x14ac:dyDescent="0.2">
      <c r="A333" s="1497"/>
      <c r="B333" s="1416"/>
      <c r="C333" s="1416"/>
      <c r="D333" s="1399"/>
      <c r="E333" s="1435"/>
      <c r="F333" s="382" t="s">
        <v>1860</v>
      </c>
      <c r="G333" s="922" t="s">
        <v>1861</v>
      </c>
      <c r="H333" s="1500"/>
      <c r="I333" s="922"/>
      <c r="J333" s="922"/>
      <c r="K333" s="922"/>
      <c r="L333" s="383"/>
      <c r="M333" s="21"/>
      <c r="N333" s="13"/>
      <c r="O333" s="13"/>
      <c r="P333" s="381"/>
    </row>
    <row r="334" spans="1:16" s="317" customFormat="1" ht="27" customHeight="1" x14ac:dyDescent="0.2">
      <c r="A334" s="1497"/>
      <c r="B334" s="1720" t="s">
        <v>1862</v>
      </c>
      <c r="C334" s="1720" t="s">
        <v>1863</v>
      </c>
      <c r="D334" s="1728" t="s">
        <v>21</v>
      </c>
      <c r="E334" s="1766" t="s">
        <v>20</v>
      </c>
      <c r="F334" s="382" t="s">
        <v>1864</v>
      </c>
      <c r="G334" s="928" t="s">
        <v>1865</v>
      </c>
      <c r="H334" s="1794" t="s">
        <v>1506</v>
      </c>
      <c r="I334" s="922">
        <v>50</v>
      </c>
      <c r="J334" s="922"/>
      <c r="K334" s="922"/>
      <c r="L334" s="816"/>
      <c r="M334" s="21" t="s">
        <v>1411</v>
      </c>
      <c r="N334" s="13"/>
      <c r="O334" s="13"/>
      <c r="P334" s="381"/>
    </row>
    <row r="335" spans="1:16" s="385" customFormat="1" ht="27" customHeight="1" x14ac:dyDescent="0.2">
      <c r="A335" s="1497"/>
      <c r="B335" s="1547"/>
      <c r="C335" s="1547"/>
      <c r="D335" s="1548"/>
      <c r="E335" s="1570"/>
      <c r="F335" s="382" t="s">
        <v>1866</v>
      </c>
      <c r="G335" s="928" t="s">
        <v>1859</v>
      </c>
      <c r="H335" s="1795"/>
      <c r="I335" s="922"/>
      <c r="J335" s="922"/>
      <c r="K335" s="922"/>
      <c r="L335" s="816"/>
      <c r="M335" s="21"/>
      <c r="N335" s="13"/>
      <c r="O335" s="13"/>
      <c r="P335" s="384"/>
    </row>
    <row r="336" spans="1:16" s="385" customFormat="1" ht="27" customHeight="1" x14ac:dyDescent="0.2">
      <c r="A336" s="1497"/>
      <c r="B336" s="1416"/>
      <c r="C336" s="1416"/>
      <c r="D336" s="1399"/>
      <c r="E336" s="1435"/>
      <c r="F336" s="382" t="s">
        <v>1867</v>
      </c>
      <c r="G336" s="928" t="s">
        <v>1861</v>
      </c>
      <c r="H336" s="1796"/>
      <c r="I336" s="922"/>
      <c r="J336" s="922"/>
      <c r="K336" s="922"/>
      <c r="L336" s="816"/>
      <c r="M336" s="21"/>
      <c r="N336" s="13"/>
      <c r="O336" s="13"/>
      <c r="P336" s="384"/>
    </row>
    <row r="337" spans="1:17" s="13" customFormat="1" ht="27" customHeight="1" x14ac:dyDescent="0.2">
      <c r="A337" s="1497"/>
      <c r="B337" s="1720" t="s">
        <v>1868</v>
      </c>
      <c r="C337" s="1720" t="s">
        <v>1869</v>
      </c>
      <c r="D337" s="1728" t="s">
        <v>21</v>
      </c>
      <c r="E337" s="1766" t="s">
        <v>20</v>
      </c>
      <c r="F337" s="386" t="s">
        <v>1870</v>
      </c>
      <c r="G337" s="928" t="s">
        <v>1871</v>
      </c>
      <c r="H337" s="1794" t="s">
        <v>1506</v>
      </c>
      <c r="I337" s="922"/>
      <c r="J337" s="922"/>
      <c r="K337" s="922"/>
      <c r="L337" s="816"/>
      <c r="M337" s="21"/>
    </row>
    <row r="338" spans="1:17" s="13" customFormat="1" ht="27" customHeight="1" x14ac:dyDescent="0.2">
      <c r="A338" s="1497"/>
      <c r="B338" s="1547"/>
      <c r="C338" s="1547"/>
      <c r="D338" s="1548"/>
      <c r="E338" s="1570"/>
      <c r="F338" s="382" t="s">
        <v>1872</v>
      </c>
      <c r="G338" s="928" t="s">
        <v>1873</v>
      </c>
      <c r="H338" s="1795"/>
      <c r="I338" s="922"/>
      <c r="J338" s="922"/>
      <c r="K338" s="922"/>
      <c r="L338" s="816"/>
      <c r="M338" s="21"/>
    </row>
    <row r="339" spans="1:17" s="13" customFormat="1" ht="27" customHeight="1" x14ac:dyDescent="0.2">
      <c r="A339" s="1497"/>
      <c r="B339" s="1416"/>
      <c r="C339" s="1416"/>
      <c r="D339" s="1399"/>
      <c r="E339" s="1435"/>
      <c r="F339" s="382" t="s">
        <v>1860</v>
      </c>
      <c r="G339" s="928" t="s">
        <v>1874</v>
      </c>
      <c r="H339" s="1796"/>
      <c r="I339" s="922"/>
      <c r="J339" s="922"/>
      <c r="K339" s="922"/>
      <c r="L339" s="816"/>
      <c r="M339" s="21"/>
    </row>
    <row r="340" spans="1:17" ht="27.75" customHeight="1" x14ac:dyDescent="0.2">
      <c r="A340" s="1497"/>
      <c r="B340" s="1720" t="s">
        <v>1875</v>
      </c>
      <c r="C340" s="1720" t="s">
        <v>1876</v>
      </c>
      <c r="D340" s="1728" t="s">
        <v>21</v>
      </c>
      <c r="E340" s="1766" t="s">
        <v>20</v>
      </c>
      <c r="F340" s="382" t="s">
        <v>1870</v>
      </c>
      <c r="G340" s="922" t="s">
        <v>1871</v>
      </c>
      <c r="H340" s="1792" t="s">
        <v>1506</v>
      </c>
      <c r="I340" s="922">
        <v>50</v>
      </c>
      <c r="J340" s="922"/>
      <c r="K340" s="922"/>
      <c r="L340" s="816"/>
      <c r="M340" s="21" t="s">
        <v>1411</v>
      </c>
    </row>
    <row r="341" spans="1:17" ht="27.75" customHeight="1" x14ac:dyDescent="0.2">
      <c r="A341" s="1497"/>
      <c r="B341" s="1547"/>
      <c r="C341" s="1547"/>
      <c r="D341" s="1548"/>
      <c r="E341" s="1570"/>
      <c r="F341" s="382" t="s">
        <v>1872</v>
      </c>
      <c r="G341" s="922" t="s">
        <v>1873</v>
      </c>
      <c r="H341" s="1793"/>
      <c r="I341" s="922"/>
      <c r="J341" s="922"/>
      <c r="K341" s="922"/>
      <c r="L341" s="816"/>
    </row>
    <row r="342" spans="1:17" ht="27.75" customHeight="1" x14ac:dyDescent="0.2">
      <c r="A342" s="1497"/>
      <c r="B342" s="1416"/>
      <c r="C342" s="1416"/>
      <c r="D342" s="1399"/>
      <c r="E342" s="1435"/>
      <c r="F342" s="382" t="s">
        <v>1860</v>
      </c>
      <c r="G342" s="922" t="s">
        <v>1877</v>
      </c>
      <c r="H342" s="1500"/>
      <c r="I342" s="922"/>
      <c r="J342" s="922"/>
      <c r="K342" s="922"/>
      <c r="L342" s="816"/>
    </row>
    <row r="343" spans="1:17" ht="27.75" customHeight="1" x14ac:dyDescent="0.2">
      <c r="A343" s="1497"/>
      <c r="B343" s="1720" t="s">
        <v>1878</v>
      </c>
      <c r="C343" s="1720" t="s">
        <v>1879</v>
      </c>
      <c r="D343" s="1728" t="s">
        <v>21</v>
      </c>
      <c r="E343" s="1766" t="s">
        <v>20</v>
      </c>
      <c r="F343" s="382" t="s">
        <v>1870</v>
      </c>
      <c r="G343" s="922" t="s">
        <v>1880</v>
      </c>
      <c r="H343" s="1792" t="s">
        <v>1506</v>
      </c>
      <c r="I343" s="922">
        <v>50</v>
      </c>
      <c r="J343" s="922"/>
      <c r="K343" s="922"/>
      <c r="L343" s="816"/>
      <c r="M343" s="21" t="s">
        <v>1411</v>
      </c>
    </row>
    <row r="344" spans="1:17" ht="27.75" customHeight="1" x14ac:dyDescent="0.2">
      <c r="A344" s="1497"/>
      <c r="B344" s="1547"/>
      <c r="C344" s="1547"/>
      <c r="D344" s="1548"/>
      <c r="E344" s="1570"/>
      <c r="F344" s="382" t="s">
        <v>1872</v>
      </c>
      <c r="G344" s="922" t="s">
        <v>1881</v>
      </c>
      <c r="H344" s="1793"/>
      <c r="I344" s="908"/>
      <c r="J344" s="908"/>
      <c r="K344" s="908"/>
      <c r="L344" s="387"/>
    </row>
    <row r="345" spans="1:17" ht="27.75" customHeight="1" x14ac:dyDescent="0.2">
      <c r="A345" s="1497"/>
      <c r="B345" s="1416"/>
      <c r="C345" s="1416"/>
      <c r="D345" s="1399"/>
      <c r="E345" s="1435"/>
      <c r="F345" s="382" t="s">
        <v>1860</v>
      </c>
      <c r="G345" s="922" t="s">
        <v>1877</v>
      </c>
      <c r="H345" s="1500"/>
      <c r="I345" s="908"/>
      <c r="J345" s="908"/>
      <c r="K345" s="908"/>
      <c r="L345" s="387"/>
    </row>
    <row r="346" spans="1:17" ht="27.75" customHeight="1" x14ac:dyDescent="0.2">
      <c r="A346" s="1497"/>
      <c r="B346" s="1735" t="s">
        <v>1882</v>
      </c>
      <c r="C346" s="1720" t="s">
        <v>1883</v>
      </c>
      <c r="D346" s="1728" t="s">
        <v>21</v>
      </c>
      <c r="E346" s="1766" t="s">
        <v>20</v>
      </c>
      <c r="F346" s="926" t="s">
        <v>1864</v>
      </c>
      <c r="G346" s="908" t="s">
        <v>1884</v>
      </c>
      <c r="H346" s="1792" t="s">
        <v>1506</v>
      </c>
      <c r="I346" s="908">
        <v>50</v>
      </c>
      <c r="J346" s="908"/>
      <c r="K346" s="908"/>
      <c r="L346" s="387"/>
      <c r="M346" s="21" t="s">
        <v>1411</v>
      </c>
      <c r="N346" s="3">
        <f>SUM(I16:I346)</f>
        <v>48722.707000000002</v>
      </c>
      <c r="O346" s="3">
        <f>SUM(J16:J346)</f>
        <v>87309.5</v>
      </c>
      <c r="P346" s="3">
        <f>SUM(K16:K346)</f>
        <v>103945</v>
      </c>
      <c r="Q346" s="3">
        <f>SUM(L16:L346)</f>
        <v>52628</v>
      </c>
    </row>
    <row r="347" spans="1:17" ht="27.75" customHeight="1" x14ac:dyDescent="0.2">
      <c r="A347" s="1497"/>
      <c r="B347" s="1578"/>
      <c r="C347" s="1547"/>
      <c r="D347" s="1548"/>
      <c r="E347" s="1570"/>
      <c r="F347" s="382" t="s">
        <v>1885</v>
      </c>
      <c r="G347" s="922" t="s">
        <v>1886</v>
      </c>
      <c r="H347" s="1793"/>
      <c r="I347" s="922"/>
      <c r="J347" s="922"/>
      <c r="K347" s="922"/>
      <c r="L347" s="922"/>
      <c r="N347" s="3"/>
      <c r="O347" s="3"/>
      <c r="P347" s="3"/>
      <c r="Q347" s="3"/>
    </row>
    <row r="348" spans="1:17" ht="27.75" customHeight="1" x14ac:dyDescent="0.2">
      <c r="A348" s="1497"/>
      <c r="B348" s="1419"/>
      <c r="C348" s="1416"/>
      <c r="D348" s="1399"/>
      <c r="E348" s="1435"/>
      <c r="F348" s="382" t="s">
        <v>1860</v>
      </c>
      <c r="G348" s="922" t="s">
        <v>1887</v>
      </c>
      <c r="H348" s="1500"/>
      <c r="I348" s="922"/>
      <c r="J348" s="922"/>
      <c r="K348" s="922"/>
      <c r="L348" s="922"/>
      <c r="N348" s="3"/>
      <c r="O348" s="3"/>
      <c r="P348" s="3"/>
      <c r="Q348" s="3"/>
    </row>
    <row r="349" spans="1:17" ht="27.75" customHeight="1" x14ac:dyDescent="0.2">
      <c r="A349" s="1497"/>
      <c r="B349" s="1720" t="s">
        <v>1888</v>
      </c>
      <c r="C349" s="1720" t="s">
        <v>1889</v>
      </c>
      <c r="D349" s="1728" t="s">
        <v>1890</v>
      </c>
      <c r="E349" s="1766" t="s">
        <v>1891</v>
      </c>
      <c r="F349" s="388" t="s">
        <v>1892</v>
      </c>
      <c r="G349" s="389" t="s">
        <v>1894</v>
      </c>
      <c r="H349" s="1792" t="s">
        <v>1895</v>
      </c>
      <c r="I349" s="78"/>
      <c r="J349" s="78"/>
      <c r="K349" s="78"/>
      <c r="L349" s="390"/>
      <c r="N349" s="3"/>
      <c r="O349" s="3"/>
      <c r="P349" s="3"/>
      <c r="Q349" s="3"/>
    </row>
    <row r="350" spans="1:17" ht="27.75" customHeight="1" x14ac:dyDescent="0.2">
      <c r="A350" s="1497"/>
      <c r="B350" s="1416"/>
      <c r="C350" s="1416"/>
      <c r="D350" s="1399"/>
      <c r="E350" s="1435"/>
      <c r="F350" s="388" t="s">
        <v>1143</v>
      </c>
      <c r="G350" s="389" t="s">
        <v>1200</v>
      </c>
      <c r="H350" s="1500"/>
      <c r="I350" s="78"/>
      <c r="J350" s="78"/>
      <c r="K350" s="78"/>
      <c r="L350" s="390"/>
      <c r="N350" s="3"/>
      <c r="O350" s="3"/>
      <c r="P350" s="3"/>
      <c r="Q350" s="3"/>
    </row>
    <row r="351" spans="1:17" ht="21" customHeight="1" x14ac:dyDescent="0.2">
      <c r="A351" s="1497"/>
      <c r="B351" s="1801" t="s">
        <v>1898</v>
      </c>
      <c r="C351" s="1801" t="s">
        <v>1899</v>
      </c>
      <c r="D351" s="1753" t="s">
        <v>58</v>
      </c>
      <c r="E351" s="1802" t="s">
        <v>1900</v>
      </c>
      <c r="F351" s="391" t="s">
        <v>1160</v>
      </c>
      <c r="G351" s="1769" t="s">
        <v>1111</v>
      </c>
      <c r="H351" s="1792" t="s">
        <v>1901</v>
      </c>
      <c r="I351" s="78"/>
      <c r="J351" s="78"/>
      <c r="K351" s="78"/>
      <c r="L351" s="390"/>
      <c r="N351" s="3"/>
      <c r="O351" s="3"/>
      <c r="P351" s="3"/>
      <c r="Q351" s="3"/>
    </row>
    <row r="352" spans="1:17" ht="16.5" customHeight="1" x14ac:dyDescent="0.2">
      <c r="A352" s="1497"/>
      <c r="B352" s="1801"/>
      <c r="C352" s="1801"/>
      <c r="D352" s="1753"/>
      <c r="E352" s="1802"/>
      <c r="F352" s="382" t="s">
        <v>1680</v>
      </c>
      <c r="G352" s="1769"/>
      <c r="H352" s="1793"/>
      <c r="I352" s="78"/>
      <c r="J352" s="78"/>
      <c r="K352" s="78"/>
      <c r="L352" s="390"/>
      <c r="N352" s="3"/>
      <c r="O352" s="3"/>
      <c r="P352" s="3"/>
      <c r="Q352" s="3"/>
    </row>
    <row r="353" spans="1:17" ht="21.75" customHeight="1" x14ac:dyDescent="0.2">
      <c r="A353" s="1497"/>
      <c r="B353" s="1801"/>
      <c r="C353" s="1801"/>
      <c r="D353" s="1753"/>
      <c r="E353" s="1802"/>
      <c r="F353" s="382" t="s">
        <v>1902</v>
      </c>
      <c r="G353" s="1769"/>
      <c r="H353" s="1500"/>
      <c r="I353" s="78"/>
      <c r="J353" s="78"/>
      <c r="K353" s="78"/>
      <c r="L353" s="390"/>
      <c r="N353" s="3"/>
      <c r="O353" s="3"/>
      <c r="P353" s="3"/>
      <c r="Q353" s="3"/>
    </row>
    <row r="354" spans="1:17" ht="20.25" customHeight="1" x14ac:dyDescent="0.2">
      <c r="A354" s="1497"/>
      <c r="B354" s="1799" t="s">
        <v>1903</v>
      </c>
      <c r="C354" s="1799" t="s">
        <v>1904</v>
      </c>
      <c r="D354" s="1753" t="s">
        <v>329</v>
      </c>
      <c r="E354" s="1753" t="s">
        <v>333</v>
      </c>
      <c r="F354" s="391" t="s">
        <v>1116</v>
      </c>
      <c r="G354" s="1800" t="s">
        <v>1111</v>
      </c>
      <c r="H354" s="1792" t="s">
        <v>1506</v>
      </c>
      <c r="I354" s="78"/>
      <c r="J354" s="78"/>
      <c r="K354" s="78"/>
      <c r="L354" s="390"/>
      <c r="N354" s="3"/>
      <c r="O354" s="3"/>
      <c r="P354" s="3"/>
      <c r="Q354" s="3"/>
    </row>
    <row r="355" spans="1:17" ht="21.75" customHeight="1" x14ac:dyDescent="0.2">
      <c r="A355" s="1497"/>
      <c r="B355" s="1799"/>
      <c r="C355" s="1799"/>
      <c r="D355" s="1753"/>
      <c r="E355" s="1753"/>
      <c r="F355" s="382" t="s">
        <v>1905</v>
      </c>
      <c r="G355" s="1800"/>
      <c r="H355" s="1793"/>
      <c r="I355" s="78"/>
      <c r="J355" s="78"/>
      <c r="K355" s="78"/>
      <c r="L355" s="390"/>
      <c r="N355" s="3"/>
      <c r="O355" s="3"/>
      <c r="P355" s="3"/>
      <c r="Q355" s="3"/>
    </row>
    <row r="356" spans="1:17" ht="21" customHeight="1" x14ac:dyDescent="0.2">
      <c r="A356" s="1497"/>
      <c r="B356" s="1799"/>
      <c r="C356" s="1799"/>
      <c r="D356" s="1753"/>
      <c r="E356" s="1753"/>
      <c r="F356" s="382" t="s">
        <v>1158</v>
      </c>
      <c r="G356" s="1800"/>
      <c r="H356" s="1500"/>
      <c r="I356" s="78"/>
      <c r="J356" s="78"/>
      <c r="K356" s="78"/>
      <c r="L356" s="390"/>
      <c r="N356" s="3"/>
      <c r="O356" s="3"/>
      <c r="P356" s="3"/>
      <c r="Q356" s="3"/>
    </row>
    <row r="357" spans="1:17" ht="22.5" customHeight="1" x14ac:dyDescent="0.2">
      <c r="A357" s="1497"/>
      <c r="B357" s="1753" t="s">
        <v>1906</v>
      </c>
      <c r="C357" s="1799" t="s">
        <v>1907</v>
      </c>
      <c r="D357" s="1753" t="s">
        <v>329</v>
      </c>
      <c r="E357" s="1753" t="s">
        <v>333</v>
      </c>
      <c r="F357" s="391" t="s">
        <v>1116</v>
      </c>
      <c r="G357" s="1800" t="s">
        <v>1111</v>
      </c>
      <c r="H357" s="1792" t="s">
        <v>1506</v>
      </c>
      <c r="I357" s="78"/>
      <c r="J357" s="78"/>
      <c r="K357" s="78"/>
      <c r="L357" s="390"/>
      <c r="N357" s="3"/>
      <c r="O357" s="3"/>
      <c r="P357" s="3"/>
      <c r="Q357" s="3"/>
    </row>
    <row r="358" spans="1:17" ht="22.5" customHeight="1" x14ac:dyDescent="0.2">
      <c r="A358" s="1497"/>
      <c r="B358" s="1753"/>
      <c r="C358" s="1799"/>
      <c r="D358" s="1753"/>
      <c r="E358" s="1753"/>
      <c r="F358" s="382" t="s">
        <v>1905</v>
      </c>
      <c r="G358" s="1800"/>
      <c r="H358" s="1793"/>
      <c r="I358" s="78"/>
      <c r="J358" s="78"/>
      <c r="K358" s="78"/>
      <c r="L358" s="390"/>
      <c r="N358" s="3"/>
      <c r="O358" s="3"/>
      <c r="P358" s="3"/>
      <c r="Q358" s="3"/>
    </row>
    <row r="359" spans="1:17" ht="22.5" customHeight="1" x14ac:dyDescent="0.2">
      <c r="A359" s="1798"/>
      <c r="B359" s="1753"/>
      <c r="C359" s="1799"/>
      <c r="D359" s="1753"/>
      <c r="E359" s="1753"/>
      <c r="F359" s="382" t="s">
        <v>1908</v>
      </c>
      <c r="G359" s="1800"/>
      <c r="H359" s="1500"/>
      <c r="I359" s="78"/>
      <c r="J359" s="78"/>
      <c r="K359" s="78"/>
      <c r="L359" s="390"/>
      <c r="N359" s="3"/>
      <c r="O359" s="3"/>
      <c r="P359" s="3"/>
      <c r="Q359" s="3"/>
    </row>
    <row r="360" spans="1:17" s="81" customFormat="1" ht="18" customHeight="1" x14ac:dyDescent="0.2">
      <c r="A360" s="1804" t="s">
        <v>85</v>
      </c>
      <c r="B360" s="1508"/>
      <c r="C360" s="1508"/>
      <c r="D360" s="1508"/>
      <c r="E360" s="1508"/>
      <c r="F360" s="1508"/>
      <c r="G360" s="1508"/>
      <c r="H360" s="1508"/>
      <c r="I360" s="1508"/>
      <c r="J360" s="1508"/>
      <c r="K360" s="1508"/>
      <c r="L360" s="1805"/>
      <c r="M360" s="21" t="s">
        <v>1411</v>
      </c>
    </row>
    <row r="361" spans="1:17" ht="30" customHeight="1" x14ac:dyDescent="0.2">
      <c r="A361" s="1801" t="s">
        <v>86</v>
      </c>
      <c r="B361" s="1801" t="s">
        <v>1936</v>
      </c>
      <c r="C361" s="1801" t="s">
        <v>1937</v>
      </c>
      <c r="D361" s="1753" t="s">
        <v>23</v>
      </c>
      <c r="E361" s="1803" t="s">
        <v>1938</v>
      </c>
      <c r="F361" s="929" t="s">
        <v>1939</v>
      </c>
      <c r="G361" s="1803" t="s">
        <v>1161</v>
      </c>
      <c r="H361" s="1801" t="s">
        <v>1940</v>
      </c>
      <c r="I361" s="392">
        <v>2600</v>
      </c>
      <c r="J361" s="922">
        <v>2700</v>
      </c>
      <c r="K361" s="922"/>
      <c r="L361" s="45"/>
      <c r="M361" s="21" t="s">
        <v>1411</v>
      </c>
    </row>
    <row r="362" spans="1:17" ht="27" customHeight="1" x14ac:dyDescent="0.2">
      <c r="A362" s="1801"/>
      <c r="B362" s="1801"/>
      <c r="C362" s="1801"/>
      <c r="D362" s="1753"/>
      <c r="E362" s="1803"/>
      <c r="F362" s="929" t="s">
        <v>1941</v>
      </c>
      <c r="G362" s="1803"/>
      <c r="H362" s="1801"/>
      <c r="I362" s="392"/>
      <c r="J362" s="922"/>
      <c r="K362" s="922"/>
      <c r="L362" s="45"/>
    </row>
    <row r="363" spans="1:17" ht="29.25" customHeight="1" x14ac:dyDescent="0.2">
      <c r="A363" s="1801"/>
      <c r="B363" s="1801" t="s">
        <v>1942</v>
      </c>
      <c r="C363" s="1801" t="s">
        <v>1943</v>
      </c>
      <c r="D363" s="1753" t="s">
        <v>23</v>
      </c>
      <c r="E363" s="1803" t="s">
        <v>1938</v>
      </c>
      <c r="F363" s="929" t="s">
        <v>1939</v>
      </c>
      <c r="G363" s="1803" t="s">
        <v>1161</v>
      </c>
      <c r="H363" s="1801" t="s">
        <v>1940</v>
      </c>
      <c r="I363" s="392">
        <v>1530</v>
      </c>
      <c r="J363" s="922"/>
      <c r="K363" s="922">
        <v>1630</v>
      </c>
      <c r="L363" s="45"/>
      <c r="M363" s="21" t="s">
        <v>1411</v>
      </c>
    </row>
    <row r="364" spans="1:17" ht="21.75" customHeight="1" x14ac:dyDescent="0.2">
      <c r="A364" s="1801"/>
      <c r="B364" s="1801"/>
      <c r="C364" s="1801"/>
      <c r="D364" s="1753"/>
      <c r="E364" s="1803"/>
      <c r="F364" s="929" t="s">
        <v>1941</v>
      </c>
      <c r="G364" s="1803"/>
      <c r="H364" s="1801"/>
      <c r="I364" s="392"/>
      <c r="J364" s="922"/>
      <c r="K364" s="922"/>
      <c r="L364" s="45"/>
    </row>
    <row r="365" spans="1:17" ht="31.5" customHeight="1" x14ac:dyDescent="0.2">
      <c r="A365" s="1801"/>
      <c r="B365" s="1801" t="s">
        <v>1944</v>
      </c>
      <c r="C365" s="1801" t="s">
        <v>1945</v>
      </c>
      <c r="D365" s="1753" t="s">
        <v>23</v>
      </c>
      <c r="E365" s="1803" t="s">
        <v>1938</v>
      </c>
      <c r="F365" s="929" t="s">
        <v>1939</v>
      </c>
      <c r="G365" s="1803" t="s">
        <v>1159</v>
      </c>
      <c r="H365" s="1801" t="s">
        <v>1946</v>
      </c>
      <c r="I365" s="392">
        <v>1510</v>
      </c>
      <c r="J365" s="922"/>
      <c r="K365" s="922"/>
      <c r="L365" s="45"/>
      <c r="M365" s="21" t="s">
        <v>1411</v>
      </c>
    </row>
    <row r="366" spans="1:17" ht="21" customHeight="1" x14ac:dyDescent="0.2">
      <c r="A366" s="1801"/>
      <c r="B366" s="1801"/>
      <c r="C366" s="1801"/>
      <c r="D366" s="1753"/>
      <c r="E366" s="1803"/>
      <c r="F366" s="929" t="s">
        <v>1941</v>
      </c>
      <c r="G366" s="1803"/>
      <c r="H366" s="1801"/>
      <c r="I366" s="392"/>
      <c r="J366" s="922"/>
      <c r="K366" s="922"/>
      <c r="L366" s="45"/>
    </row>
    <row r="367" spans="1:17" ht="23.25" customHeight="1" x14ac:dyDescent="0.2">
      <c r="A367" s="1801"/>
      <c r="B367" s="1801" t="s">
        <v>1947</v>
      </c>
      <c r="C367" s="1801" t="s">
        <v>1948</v>
      </c>
      <c r="D367" s="1753" t="s">
        <v>23</v>
      </c>
      <c r="E367" s="1803" t="s">
        <v>1938</v>
      </c>
      <c r="F367" s="929" t="s">
        <v>1939</v>
      </c>
      <c r="G367" s="1803" t="s">
        <v>1224</v>
      </c>
      <c r="H367" s="1801" t="s">
        <v>1940</v>
      </c>
      <c r="I367" s="392">
        <v>2000</v>
      </c>
      <c r="J367" s="922"/>
      <c r="K367" s="922"/>
      <c r="L367" s="45"/>
      <c r="M367" s="21" t="s">
        <v>1411</v>
      </c>
    </row>
    <row r="368" spans="1:17" ht="23.25" customHeight="1" x14ac:dyDescent="0.2">
      <c r="A368" s="1801"/>
      <c r="B368" s="1801"/>
      <c r="C368" s="1801"/>
      <c r="D368" s="1753"/>
      <c r="E368" s="1803"/>
      <c r="F368" s="929" t="s">
        <v>1941</v>
      </c>
      <c r="G368" s="1803"/>
      <c r="H368" s="1801"/>
      <c r="I368" s="392"/>
      <c r="J368" s="922"/>
      <c r="K368" s="922"/>
      <c r="L368" s="45"/>
    </row>
    <row r="369" spans="1:14" ht="32.25" customHeight="1" x14ac:dyDescent="0.2">
      <c r="A369" s="1801"/>
      <c r="B369" s="1801" t="s">
        <v>1949</v>
      </c>
      <c r="C369" s="1801" t="s">
        <v>1950</v>
      </c>
      <c r="D369" s="1753" t="s">
        <v>1951</v>
      </c>
      <c r="E369" s="1802" t="s">
        <v>1952</v>
      </c>
      <c r="F369" s="932" t="s">
        <v>1939</v>
      </c>
      <c r="G369" s="377" t="s">
        <v>1953</v>
      </c>
      <c r="H369" s="1807" t="s">
        <v>1954</v>
      </c>
      <c r="I369" s="392">
        <v>1300</v>
      </c>
      <c r="J369" s="922">
        <v>650</v>
      </c>
      <c r="K369" s="317"/>
      <c r="L369" s="45"/>
      <c r="M369" s="21" t="s">
        <v>1411</v>
      </c>
      <c r="N369" s="12"/>
    </row>
    <row r="370" spans="1:14" ht="28.5" customHeight="1" x14ac:dyDescent="0.2">
      <c r="A370" s="1801"/>
      <c r="B370" s="1801"/>
      <c r="C370" s="1801"/>
      <c r="D370" s="1753"/>
      <c r="E370" s="1802"/>
      <c r="F370" s="932" t="s">
        <v>1941</v>
      </c>
      <c r="G370" s="377" t="s">
        <v>1200</v>
      </c>
      <c r="H370" s="1807"/>
      <c r="I370" s="392"/>
      <c r="J370" s="922"/>
      <c r="K370" s="317"/>
      <c r="L370" s="45"/>
      <c r="N370" s="12"/>
    </row>
    <row r="371" spans="1:14" ht="33.75" customHeight="1" x14ac:dyDescent="0.2">
      <c r="A371" s="1801"/>
      <c r="B371" s="929" t="s">
        <v>1955</v>
      </c>
      <c r="C371" s="933" t="s">
        <v>1956</v>
      </c>
      <c r="D371" s="920" t="s">
        <v>24</v>
      </c>
      <c r="E371" s="931" t="s">
        <v>25</v>
      </c>
      <c r="F371" s="929" t="s">
        <v>1779</v>
      </c>
      <c r="G371" s="920" t="s">
        <v>1957</v>
      </c>
      <c r="H371" s="929" t="s">
        <v>2121</v>
      </c>
      <c r="I371" s="392">
        <v>80</v>
      </c>
      <c r="J371" s="922"/>
      <c r="K371" s="933"/>
      <c r="L371" s="46"/>
      <c r="M371" s="21" t="s">
        <v>1411</v>
      </c>
    </row>
    <row r="372" spans="1:14" ht="33.75" customHeight="1" x14ac:dyDescent="0.2">
      <c r="A372" s="1801"/>
      <c r="B372" s="929" t="s">
        <v>1959</v>
      </c>
      <c r="C372" s="933" t="s">
        <v>1960</v>
      </c>
      <c r="D372" s="920" t="s">
        <v>24</v>
      </c>
      <c r="E372" s="931" t="s">
        <v>25</v>
      </c>
      <c r="F372" s="929" t="s">
        <v>1779</v>
      </c>
      <c r="G372" s="920" t="s">
        <v>1961</v>
      </c>
      <c r="H372" s="929" t="s">
        <v>1958</v>
      </c>
      <c r="I372" s="392">
        <v>15</v>
      </c>
      <c r="J372" s="922"/>
      <c r="K372" s="933"/>
      <c r="L372" s="46"/>
    </row>
    <row r="373" spans="1:14" ht="33.75" customHeight="1" x14ac:dyDescent="0.2">
      <c r="A373" s="1801"/>
      <c r="B373" s="929" t="s">
        <v>1962</v>
      </c>
      <c r="C373" s="933" t="s">
        <v>1963</v>
      </c>
      <c r="D373" s="920" t="s">
        <v>24</v>
      </c>
      <c r="E373" s="931" t="s">
        <v>25</v>
      </c>
      <c r="F373" s="929" t="s">
        <v>1779</v>
      </c>
      <c r="G373" s="920" t="s">
        <v>1964</v>
      </c>
      <c r="H373" s="929" t="s">
        <v>1958</v>
      </c>
      <c r="I373" s="392">
        <v>10</v>
      </c>
      <c r="J373" s="922"/>
      <c r="K373" s="933"/>
      <c r="L373" s="46"/>
    </row>
    <row r="374" spans="1:14" ht="33.75" customHeight="1" x14ac:dyDescent="0.2">
      <c r="A374" s="1801"/>
      <c r="B374" s="929" t="s">
        <v>1965</v>
      </c>
      <c r="C374" s="933" t="s">
        <v>1966</v>
      </c>
      <c r="D374" s="920" t="s">
        <v>24</v>
      </c>
      <c r="E374" s="931" t="s">
        <v>25</v>
      </c>
      <c r="F374" s="929" t="s">
        <v>1779</v>
      </c>
      <c r="G374" s="920" t="s">
        <v>1964</v>
      </c>
      <c r="H374" s="929" t="s">
        <v>1958</v>
      </c>
      <c r="I374" s="392">
        <v>7</v>
      </c>
      <c r="J374" s="922"/>
      <c r="K374" s="933"/>
      <c r="L374" s="46"/>
    </row>
    <row r="375" spans="1:14" ht="33.75" customHeight="1" x14ac:dyDescent="0.2">
      <c r="A375" s="1801"/>
      <c r="B375" s="929" t="s">
        <v>1967</v>
      </c>
      <c r="C375" s="933" t="s">
        <v>1968</v>
      </c>
      <c r="D375" s="920" t="s">
        <v>24</v>
      </c>
      <c r="E375" s="931" t="s">
        <v>25</v>
      </c>
      <c r="F375" s="929" t="s">
        <v>1779</v>
      </c>
      <c r="G375" s="920" t="s">
        <v>1964</v>
      </c>
      <c r="H375" s="929" t="s">
        <v>1958</v>
      </c>
      <c r="I375" s="392">
        <v>7</v>
      </c>
      <c r="J375" s="922"/>
      <c r="K375" s="933"/>
      <c r="L375" s="46"/>
    </row>
    <row r="376" spans="1:14" ht="33.75" customHeight="1" x14ac:dyDescent="0.2">
      <c r="A376" s="1801"/>
      <c r="B376" s="929" t="s">
        <v>198</v>
      </c>
      <c r="C376" s="933" t="s">
        <v>1969</v>
      </c>
      <c r="D376" s="920" t="s">
        <v>24</v>
      </c>
      <c r="E376" s="931" t="s">
        <v>25</v>
      </c>
      <c r="F376" s="929" t="s">
        <v>1779</v>
      </c>
      <c r="G376" s="920" t="s">
        <v>1964</v>
      </c>
      <c r="H376" s="929" t="s">
        <v>1958</v>
      </c>
      <c r="I376" s="392">
        <v>81</v>
      </c>
      <c r="J376" s="922"/>
      <c r="K376" s="933"/>
      <c r="L376" s="46"/>
    </row>
    <row r="377" spans="1:14" ht="35.25" customHeight="1" x14ac:dyDescent="0.2">
      <c r="A377" s="1801"/>
      <c r="B377" s="1801" t="s">
        <v>1970</v>
      </c>
      <c r="C377" s="1806" t="s">
        <v>1971</v>
      </c>
      <c r="D377" s="1753" t="s">
        <v>26</v>
      </c>
      <c r="E377" s="1753" t="s">
        <v>27</v>
      </c>
      <c r="F377" s="929" t="s">
        <v>1972</v>
      </c>
      <c r="G377" s="920" t="s">
        <v>1973</v>
      </c>
      <c r="H377" s="929" t="s">
        <v>1974</v>
      </c>
      <c r="I377" s="393">
        <v>25</v>
      </c>
      <c r="J377" s="920"/>
      <c r="K377" s="920"/>
      <c r="L377" s="45"/>
      <c r="M377" s="21" t="s">
        <v>1411</v>
      </c>
    </row>
    <row r="378" spans="1:14" ht="27.75" customHeight="1" x14ac:dyDescent="0.2">
      <c r="A378" s="1801"/>
      <c r="B378" s="1801"/>
      <c r="C378" s="1806"/>
      <c r="D378" s="1753"/>
      <c r="E378" s="1753"/>
      <c r="F378" s="929" t="s">
        <v>1975</v>
      </c>
      <c r="G378" s="920" t="s">
        <v>1976</v>
      </c>
      <c r="H378" s="929" t="s">
        <v>1977</v>
      </c>
      <c r="I378" s="393"/>
      <c r="J378" s="920"/>
      <c r="K378" s="920"/>
      <c r="L378" s="45"/>
    </row>
    <row r="379" spans="1:14" ht="33.75" customHeight="1" x14ac:dyDescent="0.2">
      <c r="A379" s="1801"/>
      <c r="B379" s="1801" t="s">
        <v>1978</v>
      </c>
      <c r="C379" s="1806" t="s">
        <v>1979</v>
      </c>
      <c r="D379" s="1753" t="s">
        <v>26</v>
      </c>
      <c r="E379" s="1753" t="s">
        <v>27</v>
      </c>
      <c r="F379" s="929" t="s">
        <v>1980</v>
      </c>
      <c r="G379" s="920" t="s">
        <v>1973</v>
      </c>
      <c r="H379" s="929" t="s">
        <v>1974</v>
      </c>
      <c r="I379" s="393">
        <v>15</v>
      </c>
      <c r="J379" s="920"/>
      <c r="K379" s="920"/>
      <c r="L379" s="45"/>
      <c r="M379" s="21" t="s">
        <v>1411</v>
      </c>
    </row>
    <row r="380" spans="1:14" ht="33.75" customHeight="1" x14ac:dyDescent="0.2">
      <c r="A380" s="1801"/>
      <c r="B380" s="1801"/>
      <c r="C380" s="1806"/>
      <c r="D380" s="1753"/>
      <c r="E380" s="1753"/>
      <c r="F380" s="929" t="s">
        <v>1975</v>
      </c>
      <c r="G380" s="920" t="s">
        <v>1981</v>
      </c>
      <c r="H380" s="929" t="s">
        <v>1977</v>
      </c>
      <c r="I380" s="393"/>
      <c r="J380" s="920"/>
      <c r="K380" s="920"/>
      <c r="L380" s="45"/>
    </row>
    <row r="381" spans="1:14" ht="30.75" customHeight="1" x14ac:dyDescent="0.2">
      <c r="A381" s="1801"/>
      <c r="B381" s="1801" t="s">
        <v>1982</v>
      </c>
      <c r="C381" s="1801" t="s">
        <v>1983</v>
      </c>
      <c r="D381" s="1753" t="s">
        <v>28</v>
      </c>
      <c r="E381" s="1803" t="s">
        <v>1984</v>
      </c>
      <c r="F381" s="929" t="s">
        <v>1985</v>
      </c>
      <c r="G381" s="920" t="s">
        <v>1558</v>
      </c>
      <c r="H381" s="1801" t="s">
        <v>1986</v>
      </c>
      <c r="I381" s="392">
        <v>476.4</v>
      </c>
      <c r="J381" s="931"/>
      <c r="K381" s="931"/>
      <c r="L381" s="394"/>
    </row>
    <row r="382" spans="1:14" ht="30.75" customHeight="1" x14ac:dyDescent="0.2">
      <c r="A382" s="1801"/>
      <c r="B382" s="1801"/>
      <c r="C382" s="1801"/>
      <c r="D382" s="1753"/>
      <c r="E382" s="1803"/>
      <c r="F382" s="929" t="s">
        <v>1975</v>
      </c>
      <c r="G382" s="920" t="s">
        <v>1981</v>
      </c>
      <c r="H382" s="1801"/>
      <c r="I382" s="392"/>
      <c r="J382" s="931"/>
      <c r="K382" s="931"/>
      <c r="L382" s="394"/>
    </row>
    <row r="383" spans="1:14" ht="35.25" customHeight="1" x14ac:dyDescent="0.2">
      <c r="A383" s="1801"/>
      <c r="B383" s="1801" t="s">
        <v>1987</v>
      </c>
      <c r="C383" s="1801" t="s">
        <v>1988</v>
      </c>
      <c r="D383" s="1753" t="s">
        <v>28</v>
      </c>
      <c r="E383" s="1803" t="s">
        <v>1984</v>
      </c>
      <c r="F383" s="929" t="s">
        <v>1989</v>
      </c>
      <c r="G383" s="920" t="s">
        <v>1990</v>
      </c>
      <c r="H383" s="929" t="s">
        <v>1991</v>
      </c>
      <c r="I383" s="370">
        <v>3604.5</v>
      </c>
      <c r="J383" s="395"/>
      <c r="K383" s="931"/>
      <c r="L383" s="87"/>
      <c r="M383" s="21" t="s">
        <v>1411</v>
      </c>
    </row>
    <row r="384" spans="1:14" ht="35.25" customHeight="1" x14ac:dyDescent="0.2">
      <c r="A384" s="1801"/>
      <c r="B384" s="1801"/>
      <c r="C384" s="1801"/>
      <c r="D384" s="1753"/>
      <c r="E384" s="1803"/>
      <c r="F384" s="929" t="s">
        <v>1992</v>
      </c>
      <c r="G384" s="920" t="s">
        <v>1558</v>
      </c>
      <c r="H384" s="929" t="s">
        <v>1993</v>
      </c>
      <c r="I384" s="370"/>
      <c r="J384" s="395"/>
      <c r="K384" s="931"/>
      <c r="L384" s="87"/>
    </row>
    <row r="385" spans="1:14" ht="35.25" customHeight="1" x14ac:dyDescent="0.2">
      <c r="A385" s="1801"/>
      <c r="B385" s="1801"/>
      <c r="C385" s="1801"/>
      <c r="D385" s="1753"/>
      <c r="E385" s="1803"/>
      <c r="F385" s="929" t="s">
        <v>1994</v>
      </c>
      <c r="G385" s="920" t="s">
        <v>1995</v>
      </c>
      <c r="H385" s="929" t="s">
        <v>1996</v>
      </c>
      <c r="I385" s="370"/>
      <c r="J385" s="395"/>
      <c r="K385" s="931"/>
      <c r="L385" s="87"/>
    </row>
    <row r="386" spans="1:14" ht="31.5" customHeight="1" x14ac:dyDescent="0.2">
      <c r="A386" s="1801"/>
      <c r="B386" s="1801" t="s">
        <v>1997</v>
      </c>
      <c r="C386" s="1801" t="s">
        <v>1998</v>
      </c>
      <c r="D386" s="1753" t="s">
        <v>28</v>
      </c>
      <c r="E386" s="1803" t="s">
        <v>1984</v>
      </c>
      <c r="F386" s="929" t="s">
        <v>1999</v>
      </c>
      <c r="G386" s="920" t="s">
        <v>2000</v>
      </c>
      <c r="H386" s="1801" t="s">
        <v>2001</v>
      </c>
      <c r="I386" s="396">
        <v>3773</v>
      </c>
      <c r="J386" s="931"/>
      <c r="K386" s="931"/>
      <c r="L386" s="87"/>
      <c r="M386" s="21" t="s">
        <v>1411</v>
      </c>
    </row>
    <row r="387" spans="1:14" ht="26.25" customHeight="1" x14ac:dyDescent="0.2">
      <c r="A387" s="1801"/>
      <c r="B387" s="1801"/>
      <c r="C387" s="1801"/>
      <c r="D387" s="1753"/>
      <c r="E387" s="1803"/>
      <c r="F387" s="929" t="s">
        <v>2002</v>
      </c>
      <c r="G387" s="920" t="s">
        <v>2003</v>
      </c>
      <c r="H387" s="1801"/>
      <c r="I387" s="396"/>
      <c r="J387" s="931"/>
      <c r="K387" s="931"/>
      <c r="L387" s="87"/>
    </row>
    <row r="388" spans="1:14" ht="27.75" customHeight="1" x14ac:dyDescent="0.2">
      <c r="A388" s="1801"/>
      <c r="B388" s="1801"/>
      <c r="C388" s="1801"/>
      <c r="D388" s="1753"/>
      <c r="E388" s="1803"/>
      <c r="F388" s="929" t="s">
        <v>2004</v>
      </c>
      <c r="G388" s="920" t="s">
        <v>1995</v>
      </c>
      <c r="H388" s="1801"/>
      <c r="I388" s="396"/>
      <c r="J388" s="931"/>
      <c r="K388" s="931"/>
      <c r="L388" s="87"/>
    </row>
    <row r="389" spans="1:14" ht="33.75" customHeight="1" x14ac:dyDescent="0.2">
      <c r="A389" s="1801"/>
      <c r="B389" s="1808" t="s">
        <v>2005</v>
      </c>
      <c r="C389" s="1801" t="s">
        <v>2006</v>
      </c>
      <c r="D389" s="1753" t="s">
        <v>28</v>
      </c>
      <c r="E389" s="1803" t="s">
        <v>1984</v>
      </c>
      <c r="F389" s="929" t="s">
        <v>2007</v>
      </c>
      <c r="G389" s="920" t="s">
        <v>1558</v>
      </c>
      <c r="H389" s="929" t="s">
        <v>2008</v>
      </c>
      <c r="I389" s="392">
        <v>73.599999999999994</v>
      </c>
      <c r="J389" s="931"/>
      <c r="K389" s="931"/>
      <c r="L389" s="87"/>
    </row>
    <row r="390" spans="1:14" ht="26.25" customHeight="1" x14ac:dyDescent="0.2">
      <c r="A390" s="1801"/>
      <c r="B390" s="1808"/>
      <c r="C390" s="1801"/>
      <c r="D390" s="1753"/>
      <c r="E390" s="1803"/>
      <c r="F390" s="929" t="s">
        <v>1975</v>
      </c>
      <c r="G390" s="920" t="s">
        <v>1995</v>
      </c>
      <c r="H390" s="929" t="s">
        <v>2009</v>
      </c>
      <c r="I390" s="392"/>
      <c r="J390" s="931"/>
      <c r="K390" s="931"/>
      <c r="L390" s="87"/>
    </row>
    <row r="391" spans="1:14" ht="26.25" customHeight="1" x14ac:dyDescent="0.2">
      <c r="A391" s="1801"/>
      <c r="B391" s="1801" t="s">
        <v>2010</v>
      </c>
      <c r="C391" s="1809" t="s">
        <v>2011</v>
      </c>
      <c r="D391" s="1753" t="s">
        <v>28</v>
      </c>
      <c r="E391" s="1810" t="s">
        <v>30</v>
      </c>
      <c r="F391" s="935" t="s">
        <v>2012</v>
      </c>
      <c r="G391" s="936" t="s">
        <v>2013</v>
      </c>
      <c r="H391" s="935" t="s">
        <v>2014</v>
      </c>
      <c r="I391" s="397">
        <v>362</v>
      </c>
      <c r="J391" s="398"/>
      <c r="K391" s="920"/>
      <c r="L391" s="920"/>
      <c r="M391" s="21" t="s">
        <v>1411</v>
      </c>
    </row>
    <row r="392" spans="1:14" ht="26.25" customHeight="1" x14ac:dyDescent="0.2">
      <c r="A392" s="1801"/>
      <c r="B392" s="1801"/>
      <c r="C392" s="1809"/>
      <c r="D392" s="1753"/>
      <c r="E392" s="1810"/>
      <c r="F392" s="935" t="s">
        <v>1360</v>
      </c>
      <c r="G392" s="936" t="s">
        <v>1674</v>
      </c>
      <c r="H392" s="935" t="s">
        <v>2015</v>
      </c>
      <c r="I392" s="397"/>
      <c r="J392" s="398"/>
      <c r="K392" s="920"/>
      <c r="L392" s="920"/>
    </row>
    <row r="393" spans="1:14" ht="26.25" customHeight="1" x14ac:dyDescent="0.2">
      <c r="A393" s="1801"/>
      <c r="B393" s="1801"/>
      <c r="C393" s="1809"/>
      <c r="D393" s="1753"/>
      <c r="E393" s="1810"/>
      <c r="F393" s="935" t="s">
        <v>2016</v>
      </c>
      <c r="G393" s="936" t="s">
        <v>1156</v>
      </c>
      <c r="H393" s="935" t="s">
        <v>2017</v>
      </c>
      <c r="I393" s="397"/>
      <c r="J393" s="398"/>
      <c r="K393" s="920"/>
      <c r="L393" s="920"/>
    </row>
    <row r="394" spans="1:14" ht="25.5" customHeight="1" x14ac:dyDescent="0.2">
      <c r="A394" s="1801"/>
      <c r="B394" s="1801" t="s">
        <v>2018</v>
      </c>
      <c r="C394" s="1809" t="s">
        <v>2019</v>
      </c>
      <c r="D394" s="1753" t="s">
        <v>28</v>
      </c>
      <c r="E394" s="1810" t="s">
        <v>30</v>
      </c>
      <c r="F394" s="935" t="s">
        <v>2012</v>
      </c>
      <c r="G394" s="936" t="s">
        <v>1156</v>
      </c>
      <c r="H394" s="935" t="s">
        <v>2014</v>
      </c>
      <c r="I394" s="397">
        <f>400+40</f>
        <v>440</v>
      </c>
      <c r="J394" s="398"/>
      <c r="K394" s="920"/>
      <c r="L394" s="920"/>
    </row>
    <row r="395" spans="1:14" ht="26.25" customHeight="1" x14ac:dyDescent="0.2">
      <c r="A395" s="1801"/>
      <c r="B395" s="1801"/>
      <c r="C395" s="1809"/>
      <c r="D395" s="1753"/>
      <c r="E395" s="1810"/>
      <c r="F395" s="935" t="s">
        <v>1360</v>
      </c>
      <c r="G395" s="936" t="s">
        <v>1226</v>
      </c>
      <c r="H395" s="935" t="s">
        <v>2015</v>
      </c>
      <c r="I395" s="397"/>
      <c r="J395" s="399"/>
      <c r="K395" s="912"/>
      <c r="L395" s="999"/>
    </row>
    <row r="396" spans="1:14" ht="27" customHeight="1" x14ac:dyDescent="0.2">
      <c r="A396" s="1801"/>
      <c r="B396" s="1801"/>
      <c r="C396" s="1809"/>
      <c r="D396" s="1753"/>
      <c r="E396" s="1810"/>
      <c r="F396" s="935" t="s">
        <v>2020</v>
      </c>
      <c r="G396" s="936" t="s">
        <v>1224</v>
      </c>
      <c r="H396" s="935" t="s">
        <v>2017</v>
      </c>
      <c r="I396" s="397"/>
      <c r="J396" s="399"/>
      <c r="K396" s="912"/>
      <c r="L396" s="999"/>
    </row>
    <row r="397" spans="1:14" ht="33.75" customHeight="1" x14ac:dyDescent="0.2">
      <c r="A397" s="1801"/>
      <c r="B397" s="1801" t="s">
        <v>2021</v>
      </c>
      <c r="C397" s="1801" t="s">
        <v>2022</v>
      </c>
      <c r="D397" s="1753" t="s">
        <v>28</v>
      </c>
      <c r="E397" s="1753" t="s">
        <v>30</v>
      </c>
      <c r="F397" s="929" t="s">
        <v>2023</v>
      </c>
      <c r="G397" s="920" t="s">
        <v>1227</v>
      </c>
      <c r="H397" s="1801" t="s">
        <v>2024</v>
      </c>
      <c r="I397" s="392">
        <v>48</v>
      </c>
      <c r="J397" s="922"/>
      <c r="K397" s="922"/>
      <c r="L397" s="931"/>
    </row>
    <row r="398" spans="1:14" ht="33.75" customHeight="1" x14ac:dyDescent="0.2">
      <c r="A398" s="1801"/>
      <c r="B398" s="1801"/>
      <c r="C398" s="1801"/>
      <c r="D398" s="1753"/>
      <c r="E398" s="1753"/>
      <c r="F398" s="929" t="s">
        <v>2025</v>
      </c>
      <c r="G398" s="920" t="s">
        <v>1200</v>
      </c>
      <c r="H398" s="1801"/>
      <c r="I398" s="392"/>
      <c r="J398" s="922"/>
      <c r="K398" s="922"/>
      <c r="L398" s="931"/>
    </row>
    <row r="399" spans="1:14" ht="27.75" customHeight="1" x14ac:dyDescent="0.2">
      <c r="A399" s="1801"/>
      <c r="B399" s="1801" t="s">
        <v>2026</v>
      </c>
      <c r="C399" s="1811" t="s">
        <v>2027</v>
      </c>
      <c r="D399" s="1810" t="s">
        <v>2028</v>
      </c>
      <c r="E399" s="1812" t="s">
        <v>2029</v>
      </c>
      <c r="F399" s="935" t="s">
        <v>1169</v>
      </c>
      <c r="G399" s="1812" t="s">
        <v>1113</v>
      </c>
      <c r="H399" s="1811" t="s">
        <v>2030</v>
      </c>
      <c r="I399" s="396">
        <v>140</v>
      </c>
      <c r="J399" s="93"/>
      <c r="K399" s="884"/>
      <c r="L399" s="94"/>
      <c r="M399" s="1" t="s">
        <v>2031</v>
      </c>
      <c r="N399" s="12"/>
    </row>
    <row r="400" spans="1:14" ht="27.75" customHeight="1" x14ac:dyDescent="0.2">
      <c r="A400" s="1801"/>
      <c r="B400" s="1801"/>
      <c r="C400" s="1811"/>
      <c r="D400" s="1810"/>
      <c r="E400" s="1812"/>
      <c r="F400" s="935" t="s">
        <v>2032</v>
      </c>
      <c r="G400" s="1812"/>
      <c r="H400" s="1811"/>
      <c r="I400" s="400"/>
      <c r="J400" s="782"/>
      <c r="K400" s="789"/>
      <c r="L400" s="97"/>
      <c r="M400" s="1"/>
      <c r="N400" s="12"/>
    </row>
    <row r="401" spans="1:17" ht="27.75" customHeight="1" x14ac:dyDescent="0.2">
      <c r="A401" s="1801"/>
      <c r="B401" s="1801"/>
      <c r="C401" s="1811"/>
      <c r="D401" s="1810"/>
      <c r="E401" s="1812"/>
      <c r="F401" s="935" t="s">
        <v>2033</v>
      </c>
      <c r="G401" s="1812" t="s">
        <v>1159</v>
      </c>
      <c r="H401" s="1811"/>
      <c r="I401" s="400"/>
      <c r="J401" s="782"/>
      <c r="K401" s="789"/>
      <c r="L401" s="97"/>
      <c r="M401" s="1"/>
      <c r="N401" s="12"/>
    </row>
    <row r="402" spans="1:17" ht="27.75" customHeight="1" x14ac:dyDescent="0.2">
      <c r="A402" s="1801"/>
      <c r="B402" s="1801"/>
      <c r="C402" s="1811"/>
      <c r="D402" s="1810"/>
      <c r="E402" s="1812"/>
      <c r="F402" s="935" t="s">
        <v>1180</v>
      </c>
      <c r="G402" s="1812"/>
      <c r="H402" s="1811"/>
      <c r="I402" s="400"/>
      <c r="J402" s="782"/>
      <c r="K402" s="789"/>
      <c r="L402" s="97"/>
      <c r="M402" s="1"/>
      <c r="N402" s="12"/>
    </row>
    <row r="403" spans="1:17" ht="24.75" customHeight="1" x14ac:dyDescent="0.2">
      <c r="A403" s="1801"/>
      <c r="B403" s="1801" t="s">
        <v>2034</v>
      </c>
      <c r="C403" s="1811" t="s">
        <v>2035</v>
      </c>
      <c r="D403" s="1810" t="s">
        <v>2028</v>
      </c>
      <c r="E403" s="1812" t="s">
        <v>2029</v>
      </c>
      <c r="F403" s="935" t="s">
        <v>1169</v>
      </c>
      <c r="G403" s="1812" t="s">
        <v>1113</v>
      </c>
      <c r="H403" s="1811" t="s">
        <v>2036</v>
      </c>
      <c r="I403" s="396">
        <v>150</v>
      </c>
      <c r="J403" s="931"/>
      <c r="K403" s="931"/>
      <c r="L403" s="931"/>
      <c r="M403" s="1" t="s">
        <v>2031</v>
      </c>
      <c r="N403" s="12">
        <f>SUM(I361:I403)</f>
        <v>18247.5</v>
      </c>
      <c r="O403" s="12">
        <f>SUM(J361:J403)</f>
        <v>3350</v>
      </c>
      <c r="P403" s="12">
        <f>SUM(K361:K403)</f>
        <v>1630</v>
      </c>
      <c r="Q403" s="12">
        <f>SUM(L361:L403)</f>
        <v>0</v>
      </c>
    </row>
    <row r="404" spans="1:17" ht="24.75" customHeight="1" x14ac:dyDescent="0.2">
      <c r="A404" s="1801"/>
      <c r="B404" s="1801"/>
      <c r="C404" s="1811"/>
      <c r="D404" s="1810"/>
      <c r="E404" s="1812"/>
      <c r="F404" s="935" t="s">
        <v>2032</v>
      </c>
      <c r="G404" s="1812"/>
      <c r="H404" s="1811"/>
      <c r="I404" s="396"/>
      <c r="J404" s="931"/>
      <c r="K404" s="931"/>
      <c r="L404" s="931"/>
      <c r="M404" s="1"/>
      <c r="N404" s="12"/>
    </row>
    <row r="405" spans="1:17" ht="24.75" customHeight="1" x14ac:dyDescent="0.2">
      <c r="A405" s="1801"/>
      <c r="B405" s="1801"/>
      <c r="C405" s="1811"/>
      <c r="D405" s="1810"/>
      <c r="E405" s="1812"/>
      <c r="F405" s="935" t="s">
        <v>2033</v>
      </c>
      <c r="G405" s="1812" t="s">
        <v>1159</v>
      </c>
      <c r="H405" s="1811"/>
      <c r="I405" s="396"/>
      <c r="J405" s="931"/>
      <c r="K405" s="931"/>
      <c r="L405" s="931"/>
      <c r="M405" s="1"/>
      <c r="N405" s="12"/>
    </row>
    <row r="406" spans="1:17" ht="24.75" customHeight="1" x14ac:dyDescent="0.2">
      <c r="A406" s="1801"/>
      <c r="B406" s="1801"/>
      <c r="C406" s="1811"/>
      <c r="D406" s="1810"/>
      <c r="E406" s="1812"/>
      <c r="F406" s="935" t="s">
        <v>1180</v>
      </c>
      <c r="G406" s="1812"/>
      <c r="H406" s="1811"/>
      <c r="I406" s="396"/>
      <c r="J406" s="931"/>
      <c r="K406" s="931"/>
      <c r="L406" s="931"/>
      <c r="M406" s="1"/>
      <c r="N406" s="12"/>
    </row>
    <row r="407" spans="1:17" ht="26.25" customHeight="1" x14ac:dyDescent="0.2">
      <c r="A407" s="1801"/>
      <c r="B407" s="1801" t="s">
        <v>2037</v>
      </c>
      <c r="C407" s="1801" t="s">
        <v>2038</v>
      </c>
      <c r="D407" s="1753" t="s">
        <v>316</v>
      </c>
      <c r="E407" s="1802" t="s">
        <v>16</v>
      </c>
      <c r="F407" s="933" t="s">
        <v>2039</v>
      </c>
      <c r="G407" s="920" t="s">
        <v>2040</v>
      </c>
      <c r="H407" s="1811" t="s">
        <v>2041</v>
      </c>
      <c r="I407" s="99"/>
      <c r="J407" s="100"/>
      <c r="K407" s="100"/>
      <c r="L407" s="100"/>
      <c r="M407" s="1"/>
      <c r="N407" s="12"/>
    </row>
    <row r="408" spans="1:17" ht="34.5" customHeight="1" x14ac:dyDescent="0.2">
      <c r="A408" s="1801"/>
      <c r="B408" s="1801"/>
      <c r="C408" s="1801"/>
      <c r="D408" s="1753"/>
      <c r="E408" s="1802"/>
      <c r="F408" s="933" t="s">
        <v>2042</v>
      </c>
      <c r="G408" s="920" t="s">
        <v>1461</v>
      </c>
      <c r="H408" s="1811"/>
      <c r="I408" s="99"/>
      <c r="J408" s="100"/>
      <c r="K408" s="100"/>
      <c r="L408" s="100"/>
      <c r="M408" s="1"/>
      <c r="N408" s="12"/>
    </row>
    <row r="409" spans="1:17" ht="22.5" customHeight="1" x14ac:dyDescent="0.2">
      <c r="A409" s="1801"/>
      <c r="B409" s="1799" t="s">
        <v>2043</v>
      </c>
      <c r="C409" s="1799" t="s">
        <v>2044</v>
      </c>
      <c r="D409" s="1753" t="s">
        <v>329</v>
      </c>
      <c r="E409" s="1753" t="s">
        <v>1222</v>
      </c>
      <c r="F409" s="929" t="s">
        <v>2045</v>
      </c>
      <c r="G409" s="1753" t="s">
        <v>2046</v>
      </c>
      <c r="H409" s="1811" t="s">
        <v>2047</v>
      </c>
      <c r="I409" s="99"/>
      <c r="J409" s="100"/>
      <c r="K409" s="100"/>
      <c r="L409" s="100"/>
      <c r="M409" s="1"/>
      <c r="N409" s="12"/>
    </row>
    <row r="410" spans="1:17" ht="22.5" customHeight="1" x14ac:dyDescent="0.2">
      <c r="A410" s="1801"/>
      <c r="B410" s="1799"/>
      <c r="C410" s="1799"/>
      <c r="D410" s="1753"/>
      <c r="E410" s="1753"/>
      <c r="F410" s="929" t="s">
        <v>2048</v>
      </c>
      <c r="G410" s="1753"/>
      <c r="H410" s="1811"/>
      <c r="I410" s="99"/>
      <c r="J410" s="100"/>
      <c r="K410" s="100"/>
      <c r="L410" s="100"/>
      <c r="M410" s="1"/>
      <c r="N410" s="12"/>
    </row>
    <row r="411" spans="1:17" ht="24.75" customHeight="1" x14ac:dyDescent="0.2">
      <c r="A411" s="1801"/>
      <c r="B411" s="1799" t="s">
        <v>2049</v>
      </c>
      <c r="C411" s="1799" t="s">
        <v>2050</v>
      </c>
      <c r="D411" s="1753" t="s">
        <v>28</v>
      </c>
      <c r="E411" s="1753" t="s">
        <v>344</v>
      </c>
      <c r="F411" s="929" t="s">
        <v>2045</v>
      </c>
      <c r="G411" s="1753" t="s">
        <v>2046</v>
      </c>
      <c r="H411" s="1739" t="s">
        <v>2036</v>
      </c>
      <c r="I411" s="99"/>
      <c r="J411" s="100"/>
      <c r="K411" s="100"/>
      <c r="L411" s="100"/>
      <c r="M411" s="1"/>
      <c r="N411" s="12"/>
    </row>
    <row r="412" spans="1:17" ht="24.75" customHeight="1" x14ac:dyDescent="0.2">
      <c r="A412" s="1801"/>
      <c r="B412" s="1799"/>
      <c r="C412" s="1799"/>
      <c r="D412" s="1753"/>
      <c r="E412" s="1753"/>
      <c r="F412" s="929" t="s">
        <v>1162</v>
      </c>
      <c r="G412" s="1753"/>
      <c r="H412" s="1456"/>
      <c r="I412" s="99"/>
      <c r="J412" s="100"/>
      <c r="K412" s="100"/>
      <c r="L412" s="100"/>
      <c r="M412" s="1"/>
      <c r="N412" s="12"/>
    </row>
    <row r="413" spans="1:17" ht="24.75" customHeight="1" x14ac:dyDescent="0.2">
      <c r="A413" s="1801"/>
      <c r="B413" s="1753" t="s">
        <v>2051</v>
      </c>
      <c r="C413" s="1799" t="s">
        <v>2052</v>
      </c>
      <c r="D413" s="1753" t="s">
        <v>28</v>
      </c>
      <c r="E413" s="1753" t="s">
        <v>328</v>
      </c>
      <c r="F413" s="929" t="s">
        <v>2045</v>
      </c>
      <c r="G413" s="1753" t="s">
        <v>2046</v>
      </c>
      <c r="H413" s="1739" t="s">
        <v>2053</v>
      </c>
      <c r="I413" s="99"/>
      <c r="J413" s="100"/>
      <c r="K413" s="100"/>
      <c r="L413" s="100"/>
      <c r="M413" s="1"/>
      <c r="N413" s="12"/>
    </row>
    <row r="414" spans="1:17" ht="24.75" customHeight="1" x14ac:dyDescent="0.2">
      <c r="A414" s="1801"/>
      <c r="B414" s="1753"/>
      <c r="C414" s="1799"/>
      <c r="D414" s="1753"/>
      <c r="E414" s="1753"/>
      <c r="F414" s="929" t="s">
        <v>1162</v>
      </c>
      <c r="G414" s="1753"/>
      <c r="H414" s="1456"/>
      <c r="I414" s="99"/>
      <c r="J414" s="100"/>
      <c r="K414" s="100"/>
      <c r="L414" s="100"/>
      <c r="M414" s="1"/>
      <c r="N414" s="12"/>
    </row>
    <row r="415" spans="1:17" ht="24.75" customHeight="1" x14ac:dyDescent="0.2">
      <c r="A415" s="1801"/>
      <c r="B415" s="1753" t="s">
        <v>2054</v>
      </c>
      <c r="C415" s="1799" t="s">
        <v>2055</v>
      </c>
      <c r="D415" s="1753" t="s">
        <v>28</v>
      </c>
      <c r="E415" s="1753" t="s">
        <v>328</v>
      </c>
      <c r="F415" s="929" t="s">
        <v>2045</v>
      </c>
      <c r="G415" s="1753" t="s">
        <v>2046</v>
      </c>
      <c r="H415" s="1739" t="s">
        <v>2053</v>
      </c>
      <c r="I415" s="99"/>
      <c r="J415" s="100"/>
      <c r="K415" s="100"/>
      <c r="L415" s="100"/>
      <c r="M415" s="1"/>
      <c r="N415" s="12"/>
    </row>
    <row r="416" spans="1:17" ht="24.75" customHeight="1" x14ac:dyDescent="0.2">
      <c r="A416" s="1801"/>
      <c r="B416" s="1753"/>
      <c r="C416" s="1799"/>
      <c r="D416" s="1753"/>
      <c r="E416" s="1753"/>
      <c r="F416" s="929" t="s">
        <v>1162</v>
      </c>
      <c r="G416" s="1753"/>
      <c r="H416" s="1456"/>
      <c r="I416" s="99"/>
      <c r="J416" s="100"/>
      <c r="K416" s="100"/>
      <c r="L416" s="100"/>
      <c r="M416" s="1"/>
      <c r="N416" s="12"/>
    </row>
    <row r="417" spans="1:14" ht="24.75" customHeight="1" x14ac:dyDescent="0.2">
      <c r="A417" s="1801"/>
      <c r="B417" s="1799" t="s">
        <v>2056</v>
      </c>
      <c r="C417" s="1799" t="s">
        <v>2057</v>
      </c>
      <c r="D417" s="1753" t="s">
        <v>28</v>
      </c>
      <c r="E417" s="1753" t="s">
        <v>328</v>
      </c>
      <c r="F417" s="929" t="s">
        <v>2045</v>
      </c>
      <c r="G417" s="1753" t="s">
        <v>2046</v>
      </c>
      <c r="H417" s="1739" t="s">
        <v>2053</v>
      </c>
      <c r="I417" s="99"/>
      <c r="J417" s="100"/>
      <c r="K417" s="100"/>
      <c r="L417" s="100"/>
      <c r="M417" s="1"/>
      <c r="N417" s="12"/>
    </row>
    <row r="418" spans="1:14" ht="24.75" customHeight="1" x14ac:dyDescent="0.2">
      <c r="A418" s="1801"/>
      <c r="B418" s="1799"/>
      <c r="C418" s="1799"/>
      <c r="D418" s="1753"/>
      <c r="E418" s="1753"/>
      <c r="F418" s="929" t="s">
        <v>1162</v>
      </c>
      <c r="G418" s="1753"/>
      <c r="H418" s="1456"/>
      <c r="I418" s="99"/>
      <c r="J418" s="100"/>
      <c r="K418" s="100"/>
      <c r="L418" s="100"/>
      <c r="M418" s="1"/>
      <c r="N418" s="12"/>
    </row>
    <row r="419" spans="1:14" ht="24.75" customHeight="1" x14ac:dyDescent="0.2">
      <c r="A419" s="1801"/>
      <c r="B419" s="1753" t="s">
        <v>2058</v>
      </c>
      <c r="C419" s="1799" t="s">
        <v>2059</v>
      </c>
      <c r="D419" s="1753" t="s">
        <v>28</v>
      </c>
      <c r="E419" s="1753" t="s">
        <v>328</v>
      </c>
      <c r="F419" s="929" t="s">
        <v>2045</v>
      </c>
      <c r="G419" s="1753" t="s">
        <v>2046</v>
      </c>
      <c r="H419" s="1739" t="s">
        <v>2053</v>
      </c>
      <c r="I419" s="99"/>
      <c r="J419" s="100"/>
      <c r="K419" s="100"/>
      <c r="L419" s="100"/>
      <c r="M419" s="1"/>
      <c r="N419" s="12"/>
    </row>
    <row r="420" spans="1:14" ht="24.75" customHeight="1" x14ac:dyDescent="0.2">
      <c r="A420" s="1801"/>
      <c r="B420" s="1753"/>
      <c r="C420" s="1799"/>
      <c r="D420" s="1753"/>
      <c r="E420" s="1753"/>
      <c r="F420" s="929" t="s">
        <v>1162</v>
      </c>
      <c r="G420" s="1753"/>
      <c r="H420" s="1456"/>
      <c r="I420" s="99"/>
      <c r="J420" s="100"/>
      <c r="K420" s="100"/>
      <c r="L420" s="100"/>
      <c r="M420" s="1"/>
      <c r="N420" s="12"/>
    </row>
    <row r="421" spans="1:14" ht="24.75" customHeight="1" x14ac:dyDescent="0.2">
      <c r="A421" s="1801"/>
      <c r="B421" s="1753" t="s">
        <v>2060</v>
      </c>
      <c r="C421" s="1799" t="s">
        <v>2061</v>
      </c>
      <c r="D421" s="1753" t="s">
        <v>28</v>
      </c>
      <c r="E421" s="1753" t="s">
        <v>2062</v>
      </c>
      <c r="F421" s="929" t="s">
        <v>2045</v>
      </c>
      <c r="G421" s="1753" t="s">
        <v>2046</v>
      </c>
      <c r="H421" s="1739" t="s">
        <v>2053</v>
      </c>
      <c r="I421" s="99"/>
      <c r="J421" s="100"/>
      <c r="K421" s="100"/>
      <c r="L421" s="100"/>
      <c r="M421" s="1"/>
      <c r="N421" s="12"/>
    </row>
    <row r="422" spans="1:14" ht="24.75" customHeight="1" x14ac:dyDescent="0.2">
      <c r="A422" s="1801"/>
      <c r="B422" s="1753"/>
      <c r="C422" s="1799"/>
      <c r="D422" s="1753"/>
      <c r="E422" s="1753"/>
      <c r="F422" s="929" t="s">
        <v>1162</v>
      </c>
      <c r="G422" s="1753"/>
      <c r="H422" s="1456"/>
      <c r="I422" s="99"/>
      <c r="J422" s="100"/>
      <c r="K422" s="100"/>
      <c r="L422" s="100"/>
      <c r="M422" s="1"/>
      <c r="N422" s="12"/>
    </row>
    <row r="423" spans="1:14" ht="24.75" customHeight="1" x14ac:dyDescent="0.2">
      <c r="A423" s="1801"/>
      <c r="B423" s="1753" t="s">
        <v>2063</v>
      </c>
      <c r="C423" s="1799" t="s">
        <v>2064</v>
      </c>
      <c r="D423" s="1753" t="s">
        <v>28</v>
      </c>
      <c r="E423" s="1753" t="s">
        <v>2062</v>
      </c>
      <c r="F423" s="929" t="s">
        <v>2045</v>
      </c>
      <c r="G423" s="1753" t="s">
        <v>2046</v>
      </c>
      <c r="H423" s="1739" t="s">
        <v>2053</v>
      </c>
      <c r="I423" s="99"/>
      <c r="J423" s="100"/>
      <c r="K423" s="100"/>
      <c r="L423" s="100"/>
      <c r="M423" s="1"/>
      <c r="N423" s="12"/>
    </row>
    <row r="424" spans="1:14" ht="24.75" customHeight="1" x14ac:dyDescent="0.2">
      <c r="A424" s="1801"/>
      <c r="B424" s="1753"/>
      <c r="C424" s="1799"/>
      <c r="D424" s="1753"/>
      <c r="E424" s="1753"/>
      <c r="F424" s="929" t="s">
        <v>1162</v>
      </c>
      <c r="G424" s="1753"/>
      <c r="H424" s="1456"/>
      <c r="I424" s="99"/>
      <c r="J424" s="100"/>
      <c r="K424" s="100"/>
      <c r="L424" s="100"/>
      <c r="M424" s="1"/>
      <c r="N424" s="12"/>
    </row>
    <row r="425" spans="1:14" ht="24.75" customHeight="1" x14ac:dyDescent="0.2">
      <c r="A425" s="1801"/>
      <c r="B425" s="1753" t="s">
        <v>2065</v>
      </c>
      <c r="C425" s="1799" t="s">
        <v>2066</v>
      </c>
      <c r="D425" s="1753" t="s">
        <v>28</v>
      </c>
      <c r="E425" s="1753" t="s">
        <v>2067</v>
      </c>
      <c r="F425" s="929" t="s">
        <v>2045</v>
      </c>
      <c r="G425" s="1728" t="s">
        <v>1111</v>
      </c>
      <c r="H425" s="1739" t="s">
        <v>2053</v>
      </c>
      <c r="I425" s="99"/>
      <c r="J425" s="100"/>
      <c r="K425" s="100"/>
      <c r="L425" s="100"/>
      <c r="M425" s="1"/>
      <c r="N425" s="12"/>
    </row>
    <row r="426" spans="1:14" ht="24.75" customHeight="1" x14ac:dyDescent="0.2">
      <c r="A426" s="1801"/>
      <c r="B426" s="1753"/>
      <c r="C426" s="1799"/>
      <c r="D426" s="1753"/>
      <c r="E426" s="1753"/>
      <c r="F426" s="929" t="s">
        <v>1162</v>
      </c>
      <c r="G426" s="1399"/>
      <c r="H426" s="1456"/>
      <c r="I426" s="99"/>
      <c r="J426" s="100"/>
      <c r="K426" s="100"/>
      <c r="L426" s="100"/>
      <c r="M426" s="1"/>
      <c r="N426" s="12"/>
    </row>
    <row r="427" spans="1:14" ht="24.75" customHeight="1" x14ac:dyDescent="0.2">
      <c r="A427" s="1801"/>
      <c r="B427" s="1753" t="s">
        <v>2068</v>
      </c>
      <c r="C427" s="1799" t="s">
        <v>2069</v>
      </c>
      <c r="D427" s="1753" t="s">
        <v>28</v>
      </c>
      <c r="E427" s="1753" t="s">
        <v>2067</v>
      </c>
      <c r="F427" s="929" t="s">
        <v>2045</v>
      </c>
      <c r="G427" s="1728" t="s">
        <v>1111</v>
      </c>
      <c r="H427" s="1739" t="s">
        <v>2053</v>
      </c>
      <c r="I427" s="99"/>
      <c r="J427" s="100"/>
      <c r="K427" s="100"/>
      <c r="L427" s="100"/>
      <c r="M427" s="1"/>
      <c r="N427" s="12"/>
    </row>
    <row r="428" spans="1:14" ht="24.75" customHeight="1" x14ac:dyDescent="0.2">
      <c r="A428" s="1801"/>
      <c r="B428" s="1753"/>
      <c r="C428" s="1799"/>
      <c r="D428" s="1753"/>
      <c r="E428" s="1753"/>
      <c r="F428" s="929" t="s">
        <v>1162</v>
      </c>
      <c r="G428" s="1399"/>
      <c r="H428" s="1456"/>
      <c r="I428" s="99"/>
      <c r="J428" s="100"/>
      <c r="K428" s="100"/>
      <c r="L428" s="100"/>
      <c r="M428" s="1"/>
      <c r="N428" s="12"/>
    </row>
    <row r="429" spans="1:14" ht="24.75" customHeight="1" x14ac:dyDescent="0.2">
      <c r="A429" s="1801"/>
      <c r="B429" s="1753" t="s">
        <v>2070</v>
      </c>
      <c r="C429" s="1799" t="s">
        <v>2071</v>
      </c>
      <c r="D429" s="1753" t="s">
        <v>28</v>
      </c>
      <c r="E429" s="1753" t="s">
        <v>2067</v>
      </c>
      <c r="F429" s="382" t="s">
        <v>2072</v>
      </c>
      <c r="G429" s="1728" t="s">
        <v>1111</v>
      </c>
      <c r="H429" s="1739" t="s">
        <v>2053</v>
      </c>
      <c r="I429" s="99"/>
      <c r="J429" s="100"/>
      <c r="K429" s="100"/>
      <c r="L429" s="100"/>
      <c r="M429" s="1"/>
      <c r="N429" s="12"/>
    </row>
    <row r="430" spans="1:14" ht="24.75" customHeight="1" x14ac:dyDescent="0.2">
      <c r="A430" s="1801"/>
      <c r="B430" s="1753"/>
      <c r="C430" s="1799"/>
      <c r="D430" s="1753"/>
      <c r="E430" s="1753"/>
      <c r="F430" s="382" t="s">
        <v>1117</v>
      </c>
      <c r="G430" s="1399"/>
      <c r="H430" s="1456"/>
      <c r="I430" s="99"/>
      <c r="J430" s="100"/>
      <c r="K430" s="100"/>
      <c r="L430" s="100"/>
      <c r="M430" s="1"/>
      <c r="N430" s="12"/>
    </row>
    <row r="431" spans="1:14" ht="24.75" customHeight="1" x14ac:dyDescent="0.2">
      <c r="A431" s="1801"/>
      <c r="B431" s="1753" t="s">
        <v>2073</v>
      </c>
      <c r="C431" s="1799" t="s">
        <v>2074</v>
      </c>
      <c r="D431" s="1753" t="s">
        <v>28</v>
      </c>
      <c r="E431" s="1753" t="s">
        <v>2067</v>
      </c>
      <c r="F431" s="382" t="s">
        <v>2045</v>
      </c>
      <c r="G431" s="1728" t="s">
        <v>1111</v>
      </c>
      <c r="H431" s="1739" t="s">
        <v>2053</v>
      </c>
      <c r="I431" s="99"/>
      <c r="J431" s="100"/>
      <c r="K431" s="100"/>
      <c r="L431" s="100"/>
      <c r="M431" s="1"/>
      <c r="N431" s="12"/>
    </row>
    <row r="432" spans="1:14" ht="24.75" customHeight="1" x14ac:dyDescent="0.2">
      <c r="A432" s="1801"/>
      <c r="B432" s="1753"/>
      <c r="C432" s="1799"/>
      <c r="D432" s="1753"/>
      <c r="E432" s="1753"/>
      <c r="F432" s="382" t="s">
        <v>1162</v>
      </c>
      <c r="G432" s="1399"/>
      <c r="H432" s="1456"/>
      <c r="I432" s="99"/>
      <c r="J432" s="100"/>
      <c r="K432" s="100"/>
      <c r="L432" s="100"/>
      <c r="M432" s="1"/>
      <c r="N432" s="12"/>
    </row>
    <row r="433" spans="1:31" ht="15.75" customHeight="1" x14ac:dyDescent="0.2">
      <c r="A433" s="1752" t="s">
        <v>87</v>
      </c>
      <c r="B433" s="1423"/>
      <c r="C433" s="1423"/>
      <c r="D433" s="1423"/>
      <c r="E433" s="1423"/>
      <c r="F433" s="1423"/>
      <c r="G433" s="1423"/>
      <c r="H433" s="1423"/>
      <c r="I433" s="1423"/>
      <c r="J433" s="1423"/>
      <c r="K433" s="1423"/>
      <c r="L433" s="1423"/>
      <c r="O433" s="13"/>
      <c r="P433" s="13"/>
      <c r="Q433" s="13"/>
      <c r="R433" s="13"/>
      <c r="S433" s="13"/>
      <c r="T433" s="13"/>
      <c r="U433" s="13"/>
      <c r="V433" s="13"/>
      <c r="W433" s="13"/>
      <c r="X433" s="13"/>
      <c r="Y433" s="13"/>
      <c r="Z433" s="13"/>
      <c r="AA433" s="13"/>
      <c r="AB433" s="13"/>
      <c r="AC433" s="13"/>
      <c r="AD433" s="13"/>
    </row>
    <row r="434" spans="1:31" s="317" customFormat="1" ht="23.25" customHeight="1" x14ac:dyDescent="0.2">
      <c r="A434" s="1813" t="s">
        <v>313</v>
      </c>
      <c r="B434" s="1813" t="s">
        <v>2117</v>
      </c>
      <c r="C434" s="1801" t="s">
        <v>2118</v>
      </c>
      <c r="D434" s="1812" t="s">
        <v>28</v>
      </c>
      <c r="E434" s="1812" t="s">
        <v>32</v>
      </c>
      <c r="F434" s="935" t="s">
        <v>2119</v>
      </c>
      <c r="G434" s="934" t="s">
        <v>2120</v>
      </c>
      <c r="H434" s="935" t="s">
        <v>2121</v>
      </c>
      <c r="I434" s="922">
        <v>246.6</v>
      </c>
      <c r="J434" s="922">
        <v>70</v>
      </c>
      <c r="K434" s="922">
        <v>100</v>
      </c>
      <c r="L434" s="931"/>
      <c r="M434" s="21" t="s">
        <v>2122</v>
      </c>
      <c r="N434" s="13"/>
      <c r="O434" s="13"/>
      <c r="P434" s="13"/>
      <c r="Q434" s="13"/>
      <c r="R434" s="13"/>
      <c r="S434" s="13"/>
      <c r="T434" s="13"/>
      <c r="U434" s="13"/>
      <c r="V434" s="13"/>
      <c r="W434" s="13"/>
      <c r="X434" s="13"/>
      <c r="Y434" s="13"/>
      <c r="Z434" s="13"/>
      <c r="AA434" s="13"/>
      <c r="AB434" s="13"/>
      <c r="AC434" s="13"/>
      <c r="AD434" s="13"/>
      <c r="AE434" s="381"/>
    </row>
    <row r="435" spans="1:31" s="317" customFormat="1" ht="23.25" customHeight="1" x14ac:dyDescent="0.2">
      <c r="A435" s="1813"/>
      <c r="B435" s="1813"/>
      <c r="C435" s="1801"/>
      <c r="D435" s="1812"/>
      <c r="E435" s="1812"/>
      <c r="F435" s="935" t="s">
        <v>2123</v>
      </c>
      <c r="G435" s="934" t="s">
        <v>1239</v>
      </c>
      <c r="H435" s="935" t="s">
        <v>2124</v>
      </c>
      <c r="I435" s="922"/>
      <c r="J435" s="922"/>
      <c r="K435" s="922"/>
      <c r="L435" s="931"/>
      <c r="M435" s="21"/>
      <c r="N435" s="13"/>
      <c r="O435" s="13"/>
      <c r="P435" s="13"/>
      <c r="Q435" s="13"/>
      <c r="R435" s="13"/>
      <c r="S435" s="13"/>
      <c r="T435" s="13"/>
      <c r="U435" s="13"/>
      <c r="V435" s="13"/>
      <c r="W435" s="13"/>
      <c r="X435" s="13"/>
      <c r="Y435" s="13"/>
      <c r="Z435" s="13"/>
      <c r="AA435" s="13"/>
      <c r="AB435" s="13"/>
      <c r="AC435" s="13"/>
      <c r="AD435" s="13"/>
      <c r="AE435" s="381"/>
    </row>
    <row r="436" spans="1:31" s="317" customFormat="1" ht="95.25" customHeight="1" x14ac:dyDescent="0.2">
      <c r="A436" s="1813"/>
      <c r="B436" s="1813"/>
      <c r="C436" s="1801"/>
      <c r="D436" s="1812"/>
      <c r="E436" s="1812"/>
      <c r="F436" s="935" t="s">
        <v>2125</v>
      </c>
      <c r="G436" s="934" t="s">
        <v>1165</v>
      </c>
      <c r="H436" s="935" t="s">
        <v>2126</v>
      </c>
      <c r="I436" s="922"/>
      <c r="J436" s="922"/>
      <c r="K436" s="922"/>
      <c r="L436" s="931"/>
      <c r="M436" s="21"/>
      <c r="N436" s="13"/>
      <c r="O436" s="13"/>
      <c r="P436" s="13"/>
      <c r="Q436" s="13"/>
      <c r="R436" s="13"/>
      <c r="S436" s="13"/>
      <c r="T436" s="13"/>
      <c r="U436" s="13"/>
      <c r="V436" s="13"/>
      <c r="W436" s="13"/>
      <c r="X436" s="13"/>
      <c r="Y436" s="13"/>
      <c r="Z436" s="13"/>
      <c r="AA436" s="13"/>
      <c r="AB436" s="13"/>
      <c r="AC436" s="13"/>
      <c r="AD436" s="13"/>
      <c r="AE436" s="381"/>
    </row>
    <row r="437" spans="1:31" s="317" customFormat="1" ht="39.75" customHeight="1" x14ac:dyDescent="0.2">
      <c r="A437" s="1813"/>
      <c r="B437" s="1813"/>
      <c r="C437" s="1801"/>
      <c r="D437" s="1812"/>
      <c r="E437" s="1812"/>
      <c r="F437" s="935" t="s">
        <v>2127</v>
      </c>
      <c r="G437" s="934" t="s">
        <v>1200</v>
      </c>
      <c r="H437" s="935" t="s">
        <v>2128</v>
      </c>
      <c r="I437" s="922"/>
      <c r="J437" s="922"/>
      <c r="K437" s="922"/>
      <c r="L437" s="931"/>
      <c r="M437" s="21"/>
      <c r="N437" s="13"/>
      <c r="O437" s="13"/>
      <c r="P437" s="13"/>
      <c r="Q437" s="13"/>
      <c r="R437" s="13"/>
      <c r="S437" s="13"/>
      <c r="T437" s="13"/>
      <c r="U437" s="13"/>
      <c r="V437" s="13"/>
      <c r="W437" s="13"/>
      <c r="X437" s="13"/>
      <c r="Y437" s="13"/>
      <c r="Z437" s="13"/>
      <c r="AA437" s="13"/>
      <c r="AB437" s="13"/>
      <c r="AC437" s="13"/>
      <c r="AD437" s="13"/>
      <c r="AE437" s="381"/>
    </row>
    <row r="438" spans="1:31" s="317" customFormat="1" ht="34.5" customHeight="1" x14ac:dyDescent="0.2">
      <c r="A438" s="1813"/>
      <c r="B438" s="1813" t="s">
        <v>2129</v>
      </c>
      <c r="C438" s="1801" t="s">
        <v>2130</v>
      </c>
      <c r="D438" s="1753" t="s">
        <v>8</v>
      </c>
      <c r="E438" s="1812" t="s">
        <v>32</v>
      </c>
      <c r="F438" s="935" t="s">
        <v>2131</v>
      </c>
      <c r="G438" s="936" t="s">
        <v>2132</v>
      </c>
      <c r="H438" s="935" t="s">
        <v>2133</v>
      </c>
      <c r="I438" s="922">
        <v>500</v>
      </c>
      <c r="J438" s="922"/>
      <c r="K438" s="922"/>
      <c r="L438" s="931"/>
      <c r="M438" s="21"/>
      <c r="N438" s="13"/>
      <c r="O438" s="13"/>
      <c r="P438" s="13"/>
      <c r="Q438" s="13"/>
      <c r="R438" s="13"/>
      <c r="S438" s="13"/>
      <c r="T438" s="13"/>
      <c r="U438" s="13"/>
      <c r="V438" s="13"/>
      <c r="W438" s="13"/>
      <c r="X438" s="13"/>
      <c r="Y438" s="13"/>
      <c r="Z438" s="13"/>
      <c r="AA438" s="13"/>
      <c r="AB438" s="13"/>
      <c r="AC438" s="13"/>
      <c r="AD438" s="13"/>
      <c r="AE438" s="381"/>
    </row>
    <row r="439" spans="1:31" s="317" customFormat="1" ht="39" customHeight="1" x14ac:dyDescent="0.2">
      <c r="A439" s="1813"/>
      <c r="B439" s="1813"/>
      <c r="C439" s="1801"/>
      <c r="D439" s="1753"/>
      <c r="E439" s="1812"/>
      <c r="F439" s="935" t="s">
        <v>2134</v>
      </c>
      <c r="G439" s="936" t="s">
        <v>2135</v>
      </c>
      <c r="H439" s="935" t="s">
        <v>2136</v>
      </c>
      <c r="I439" s="922"/>
      <c r="J439" s="922"/>
      <c r="K439" s="922"/>
      <c r="L439" s="931"/>
      <c r="M439" s="21"/>
      <c r="N439" s="13"/>
      <c r="O439" s="13"/>
      <c r="P439" s="13"/>
      <c r="Q439" s="13"/>
      <c r="R439" s="13"/>
      <c r="S439" s="13"/>
      <c r="T439" s="13"/>
      <c r="U439" s="13"/>
      <c r="V439" s="13"/>
      <c r="W439" s="13"/>
      <c r="X439" s="13"/>
      <c r="Y439" s="13"/>
      <c r="Z439" s="13"/>
      <c r="AA439" s="13"/>
      <c r="AB439" s="13"/>
      <c r="AC439" s="13"/>
      <c r="AD439" s="13"/>
      <c r="AE439" s="381"/>
    </row>
    <row r="440" spans="1:31" s="317" customFormat="1" ht="39" customHeight="1" x14ac:dyDescent="0.2">
      <c r="A440" s="1813"/>
      <c r="B440" s="1813" t="s">
        <v>2137</v>
      </c>
      <c r="C440" s="1801" t="s">
        <v>2138</v>
      </c>
      <c r="D440" s="1753" t="s">
        <v>28</v>
      </c>
      <c r="E440" s="1812" t="s">
        <v>32</v>
      </c>
      <c r="F440" s="929" t="s">
        <v>2039</v>
      </c>
      <c r="G440" s="1814" t="s">
        <v>1200</v>
      </c>
      <c r="H440" s="1739" t="s">
        <v>5136</v>
      </c>
      <c r="I440" s="908"/>
      <c r="J440" s="908"/>
      <c r="K440" s="908"/>
      <c r="L440" s="910"/>
      <c r="M440" s="21"/>
      <c r="N440" s="13"/>
      <c r="O440" s="13"/>
      <c r="P440" s="13"/>
      <c r="Q440" s="13"/>
      <c r="R440" s="13"/>
      <c r="S440" s="13"/>
      <c r="T440" s="13"/>
      <c r="U440" s="13"/>
      <c r="V440" s="13"/>
      <c r="W440" s="13"/>
      <c r="X440" s="13"/>
      <c r="Y440" s="13"/>
      <c r="Z440" s="13"/>
      <c r="AA440" s="13"/>
      <c r="AB440" s="13"/>
      <c r="AC440" s="13"/>
      <c r="AD440" s="13"/>
      <c r="AE440" s="381"/>
    </row>
    <row r="441" spans="1:31" s="317" customFormat="1" ht="39" customHeight="1" x14ac:dyDescent="0.2">
      <c r="A441" s="1813"/>
      <c r="B441" s="1813"/>
      <c r="C441" s="1801"/>
      <c r="D441" s="1753"/>
      <c r="E441" s="1812"/>
      <c r="F441" s="929" t="s">
        <v>2140</v>
      </c>
      <c r="G441" s="1638"/>
      <c r="H441" s="1629"/>
      <c r="I441" s="908"/>
      <c r="J441" s="908"/>
      <c r="K441" s="908"/>
      <c r="L441" s="910"/>
      <c r="M441" s="21"/>
      <c r="N441" s="13"/>
      <c r="O441" s="13"/>
      <c r="P441" s="13"/>
      <c r="Q441" s="13"/>
      <c r="R441" s="13"/>
      <c r="S441" s="13"/>
      <c r="T441" s="13"/>
      <c r="U441" s="13"/>
      <c r="V441" s="13"/>
      <c r="W441" s="13"/>
      <c r="X441" s="13"/>
      <c r="Y441" s="13"/>
      <c r="Z441" s="13"/>
      <c r="AA441" s="13"/>
      <c r="AB441" s="13"/>
      <c r="AC441" s="13"/>
      <c r="AD441" s="13"/>
      <c r="AE441" s="381"/>
    </row>
    <row r="442" spans="1:31" s="317" customFormat="1" ht="39" customHeight="1" x14ac:dyDescent="0.2">
      <c r="A442" s="1813"/>
      <c r="B442" s="1813"/>
      <c r="C442" s="1801"/>
      <c r="D442" s="1753"/>
      <c r="E442" s="1812"/>
      <c r="F442" s="929" t="s">
        <v>2141</v>
      </c>
      <c r="G442" s="1815"/>
      <c r="H442" s="1456"/>
      <c r="I442" s="908"/>
      <c r="J442" s="908"/>
      <c r="K442" s="908"/>
      <c r="L442" s="910"/>
      <c r="M442" s="21"/>
      <c r="N442" s="13"/>
      <c r="O442" s="13"/>
      <c r="P442" s="13"/>
      <c r="Q442" s="13"/>
      <c r="R442" s="13"/>
      <c r="S442" s="13"/>
      <c r="T442" s="13"/>
      <c r="U442" s="13"/>
      <c r="V442" s="13"/>
      <c r="W442" s="13"/>
      <c r="X442" s="13"/>
      <c r="Y442" s="13"/>
      <c r="Z442" s="13"/>
      <c r="AA442" s="13"/>
      <c r="AB442" s="13"/>
      <c r="AC442" s="13"/>
      <c r="AD442" s="13"/>
      <c r="AE442" s="381"/>
    </row>
    <row r="443" spans="1:31" s="317" customFormat="1" ht="46.5" customHeight="1" x14ac:dyDescent="0.2">
      <c r="A443" s="401" t="s">
        <v>88</v>
      </c>
      <c r="B443" s="830" t="s">
        <v>2146</v>
      </c>
      <c r="C443" s="251" t="s">
        <v>2147</v>
      </c>
      <c r="D443" s="970" t="s">
        <v>33</v>
      </c>
      <c r="E443" s="402" t="s">
        <v>34</v>
      </c>
      <c r="F443" s="906" t="s">
        <v>2148</v>
      </c>
      <c r="G443" s="920" t="s">
        <v>1161</v>
      </c>
      <c r="H443" s="906" t="s">
        <v>2149</v>
      </c>
      <c r="I443" s="908">
        <v>3920</v>
      </c>
      <c r="J443" s="912"/>
      <c r="K443" s="912"/>
      <c r="L443" s="908">
        <v>5000</v>
      </c>
      <c r="M443" s="21" t="s">
        <v>1411</v>
      </c>
      <c r="N443" s="13"/>
      <c r="O443" s="13"/>
      <c r="P443" s="13"/>
      <c r="Q443" s="13"/>
      <c r="R443" s="13"/>
      <c r="S443" s="13"/>
      <c r="T443" s="13"/>
      <c r="U443" s="13"/>
      <c r="V443" s="13"/>
      <c r="W443" s="13"/>
      <c r="X443" s="13"/>
      <c r="Y443" s="13"/>
      <c r="Z443" s="13"/>
      <c r="AA443" s="13"/>
      <c r="AB443" s="13"/>
      <c r="AC443" s="13"/>
      <c r="AD443" s="13"/>
      <c r="AE443" s="381"/>
    </row>
    <row r="444" spans="1:31" ht="23.25" customHeight="1" x14ac:dyDescent="0.2">
      <c r="A444" s="1760" t="s">
        <v>89</v>
      </c>
      <c r="B444" s="1801" t="s">
        <v>2150</v>
      </c>
      <c r="C444" s="1801" t="s">
        <v>2151</v>
      </c>
      <c r="D444" s="1803" t="s">
        <v>21</v>
      </c>
      <c r="E444" s="1803" t="s">
        <v>2152</v>
      </c>
      <c r="F444" s="929" t="s">
        <v>2039</v>
      </c>
      <c r="G444" s="919" t="s">
        <v>1163</v>
      </c>
      <c r="H444" s="1720" t="s">
        <v>1575</v>
      </c>
      <c r="I444" s="403">
        <v>262</v>
      </c>
      <c r="J444" s="922"/>
      <c r="K444" s="922"/>
      <c r="L444" s="403"/>
      <c r="M444" s="1"/>
      <c r="N444" s="12"/>
    </row>
    <row r="445" spans="1:31" ht="33.75" customHeight="1" x14ac:dyDescent="0.2">
      <c r="A445" s="1526"/>
      <c r="B445" s="1801"/>
      <c r="C445" s="1801"/>
      <c r="D445" s="1803"/>
      <c r="E445" s="1803"/>
      <c r="F445" s="929" t="s">
        <v>2042</v>
      </c>
      <c r="G445" s="919" t="s">
        <v>2155</v>
      </c>
      <c r="H445" s="1547"/>
      <c r="I445" s="403"/>
      <c r="J445" s="922"/>
      <c r="K445" s="922"/>
      <c r="L445" s="404"/>
      <c r="M445" s="1"/>
      <c r="N445" s="12"/>
    </row>
    <row r="446" spans="1:31" ht="27" customHeight="1" x14ac:dyDescent="0.2">
      <c r="A446" s="1526"/>
      <c r="B446" s="1801"/>
      <c r="C446" s="1801"/>
      <c r="D446" s="1803"/>
      <c r="E446" s="1803"/>
      <c r="F446" s="929" t="s">
        <v>2141</v>
      </c>
      <c r="G446" s="919" t="s">
        <v>1200</v>
      </c>
      <c r="H446" s="1416"/>
      <c r="I446" s="403"/>
      <c r="J446" s="922"/>
      <c r="K446" s="922"/>
      <c r="L446" s="404"/>
      <c r="M446" s="1"/>
      <c r="N446" s="12"/>
    </row>
    <row r="447" spans="1:31" ht="21.75" customHeight="1" x14ac:dyDescent="0.2">
      <c r="A447" s="1526"/>
      <c r="B447" s="1801" t="s">
        <v>2156</v>
      </c>
      <c r="C447" s="1801" t="s">
        <v>2157</v>
      </c>
      <c r="D447" s="1803" t="s">
        <v>21</v>
      </c>
      <c r="E447" s="1803" t="s">
        <v>2152</v>
      </c>
      <c r="F447" s="929" t="s">
        <v>2039</v>
      </c>
      <c r="G447" s="919" t="s">
        <v>2158</v>
      </c>
      <c r="H447" s="1720" t="s">
        <v>1919</v>
      </c>
      <c r="I447" s="403">
        <v>58</v>
      </c>
      <c r="J447" s="922"/>
      <c r="K447" s="922"/>
      <c r="L447" s="105"/>
      <c r="M447" s="1" t="s">
        <v>1411</v>
      </c>
      <c r="N447" s="12"/>
    </row>
    <row r="448" spans="1:31" ht="33.75" customHeight="1" x14ac:dyDescent="0.2">
      <c r="A448" s="1526"/>
      <c r="B448" s="1801"/>
      <c r="C448" s="1801"/>
      <c r="D448" s="1803"/>
      <c r="E448" s="1803"/>
      <c r="F448" s="929" t="s">
        <v>2042</v>
      </c>
      <c r="G448" s="919" t="s">
        <v>2159</v>
      </c>
      <c r="H448" s="1547"/>
      <c r="I448" s="403"/>
      <c r="J448" s="922"/>
      <c r="K448" s="922"/>
      <c r="L448" s="105"/>
      <c r="M448" s="1"/>
      <c r="N448" s="12"/>
    </row>
    <row r="449" spans="1:14" ht="18.75" customHeight="1" x14ac:dyDescent="0.2">
      <c r="A449" s="1526"/>
      <c r="B449" s="1801"/>
      <c r="C449" s="1801"/>
      <c r="D449" s="1803"/>
      <c r="E449" s="1803"/>
      <c r="F449" s="929" t="s">
        <v>2160</v>
      </c>
      <c r="G449" s="919" t="s">
        <v>1200</v>
      </c>
      <c r="H449" s="1416"/>
      <c r="I449" s="403"/>
      <c r="J449" s="922"/>
      <c r="K449" s="922"/>
      <c r="L449" s="105"/>
      <c r="M449" s="1"/>
      <c r="N449" s="12"/>
    </row>
    <row r="450" spans="1:14" ht="20.25" customHeight="1" x14ac:dyDescent="0.2">
      <c r="A450" s="1526"/>
      <c r="B450" s="1801" t="s">
        <v>2161</v>
      </c>
      <c r="C450" s="1801" t="s">
        <v>2162</v>
      </c>
      <c r="D450" s="1803" t="s">
        <v>21</v>
      </c>
      <c r="E450" s="1803" t="s">
        <v>2152</v>
      </c>
      <c r="F450" s="929" t="s">
        <v>2039</v>
      </c>
      <c r="G450" s="919" t="s">
        <v>2040</v>
      </c>
      <c r="H450" s="1720" t="s">
        <v>1919</v>
      </c>
      <c r="I450" s="403">
        <v>58</v>
      </c>
      <c r="J450" s="922"/>
      <c r="K450" s="922"/>
      <c r="L450" s="105"/>
      <c r="M450" s="1" t="s">
        <v>1411</v>
      </c>
      <c r="N450" s="12"/>
    </row>
    <row r="451" spans="1:14" ht="33.75" customHeight="1" x14ac:dyDescent="0.2">
      <c r="A451" s="1526"/>
      <c r="B451" s="1801"/>
      <c r="C451" s="1801"/>
      <c r="D451" s="1803"/>
      <c r="E451" s="1803"/>
      <c r="F451" s="929" t="s">
        <v>2163</v>
      </c>
      <c r="G451" s="919" t="s">
        <v>2003</v>
      </c>
      <c r="H451" s="1547"/>
      <c r="I451" s="403"/>
      <c r="J451" s="922"/>
      <c r="K451" s="922"/>
      <c r="L451" s="105"/>
      <c r="M451" s="1"/>
      <c r="N451" s="12"/>
    </row>
    <row r="452" spans="1:14" ht="23.25" customHeight="1" x14ac:dyDescent="0.2">
      <c r="A452" s="1526"/>
      <c r="B452" s="1801"/>
      <c r="C452" s="1801"/>
      <c r="D452" s="1803"/>
      <c r="E452" s="1803"/>
      <c r="F452" s="929" t="s">
        <v>2160</v>
      </c>
      <c r="G452" s="919" t="s">
        <v>2164</v>
      </c>
      <c r="H452" s="1416"/>
      <c r="I452" s="403"/>
      <c r="J452" s="922"/>
      <c r="K452" s="922"/>
      <c r="L452" s="105"/>
      <c r="M452" s="1"/>
      <c r="N452" s="12"/>
    </row>
    <row r="453" spans="1:14" ht="22.5" customHeight="1" x14ac:dyDescent="0.2">
      <c r="A453" s="1526"/>
      <c r="B453" s="1801" t="s">
        <v>2165</v>
      </c>
      <c r="C453" s="1801" t="s">
        <v>2166</v>
      </c>
      <c r="D453" s="1803" t="s">
        <v>21</v>
      </c>
      <c r="E453" s="1803" t="s">
        <v>2152</v>
      </c>
      <c r="F453" s="929" t="s">
        <v>2039</v>
      </c>
      <c r="G453" s="919" t="s">
        <v>2167</v>
      </c>
      <c r="H453" s="1720" t="s">
        <v>1919</v>
      </c>
      <c r="I453" s="403">
        <v>58</v>
      </c>
      <c r="J453" s="922"/>
      <c r="K453" s="922"/>
      <c r="L453" s="105"/>
      <c r="M453" s="1" t="s">
        <v>1411</v>
      </c>
      <c r="N453" s="12"/>
    </row>
    <row r="454" spans="1:14" ht="33" customHeight="1" x14ac:dyDescent="0.2">
      <c r="A454" s="1526"/>
      <c r="B454" s="1801"/>
      <c r="C454" s="1801"/>
      <c r="D454" s="1803"/>
      <c r="E454" s="1803"/>
      <c r="F454" s="929" t="s">
        <v>2163</v>
      </c>
      <c r="G454" s="919" t="s">
        <v>2159</v>
      </c>
      <c r="H454" s="1547"/>
      <c r="I454" s="403"/>
      <c r="J454" s="922"/>
      <c r="K454" s="922"/>
      <c r="L454" s="105"/>
      <c r="M454" s="1"/>
      <c r="N454" s="12"/>
    </row>
    <row r="455" spans="1:14" ht="33" customHeight="1" x14ac:dyDescent="0.2">
      <c r="A455" s="1526"/>
      <c r="B455" s="1801"/>
      <c r="C455" s="1801"/>
      <c r="D455" s="1803"/>
      <c r="E455" s="1803"/>
      <c r="F455" s="929" t="s">
        <v>2160</v>
      </c>
      <c r="G455" s="919" t="s">
        <v>1200</v>
      </c>
      <c r="H455" s="1416"/>
      <c r="I455" s="403"/>
      <c r="J455" s="922"/>
      <c r="K455" s="922"/>
      <c r="L455" s="105"/>
      <c r="M455" s="1"/>
      <c r="N455" s="12"/>
    </row>
    <row r="456" spans="1:14" ht="35.25" customHeight="1" x14ac:dyDescent="0.2">
      <c r="A456" s="1526"/>
      <c r="B456" s="1808" t="s">
        <v>2168</v>
      </c>
      <c r="C456" s="1801" t="s">
        <v>2169</v>
      </c>
      <c r="D456" s="1803" t="s">
        <v>21</v>
      </c>
      <c r="E456" s="1803" t="s">
        <v>2152</v>
      </c>
      <c r="F456" s="929" t="s">
        <v>2039</v>
      </c>
      <c r="G456" s="919" t="s">
        <v>1163</v>
      </c>
      <c r="H456" s="1720" t="s">
        <v>1919</v>
      </c>
      <c r="I456" s="403">
        <v>58</v>
      </c>
      <c r="J456" s="922"/>
      <c r="K456" s="922"/>
      <c r="L456" s="105"/>
      <c r="M456" s="1" t="s">
        <v>1411</v>
      </c>
      <c r="N456" s="12"/>
    </row>
    <row r="457" spans="1:14" ht="35.25" customHeight="1" x14ac:dyDescent="0.2">
      <c r="A457" s="1526"/>
      <c r="B457" s="1808"/>
      <c r="C457" s="1801"/>
      <c r="D457" s="1803"/>
      <c r="E457" s="1803"/>
      <c r="F457" s="929" t="s">
        <v>2042</v>
      </c>
      <c r="G457" s="919" t="s">
        <v>1973</v>
      </c>
      <c r="H457" s="1547"/>
      <c r="I457" s="872"/>
      <c r="J457" s="877"/>
      <c r="K457" s="922"/>
      <c r="L457" s="105"/>
      <c r="M457" s="1"/>
      <c r="N457" s="12"/>
    </row>
    <row r="458" spans="1:14" ht="35.25" customHeight="1" x14ac:dyDescent="0.2">
      <c r="A458" s="1526"/>
      <c r="B458" s="1808"/>
      <c r="C458" s="1801"/>
      <c r="D458" s="1803"/>
      <c r="E458" s="1803"/>
      <c r="F458" s="929" t="s">
        <v>2170</v>
      </c>
      <c r="G458" s="919" t="s">
        <v>1200</v>
      </c>
      <c r="H458" s="1416"/>
      <c r="I458" s="872"/>
      <c r="J458" s="877"/>
      <c r="K458" s="922"/>
      <c r="L458" s="105"/>
      <c r="M458" s="1"/>
      <c r="N458" s="12"/>
    </row>
    <row r="459" spans="1:14" ht="28.5" customHeight="1" x14ac:dyDescent="0.2">
      <c r="A459" s="1526"/>
      <c r="B459" s="1801" t="s">
        <v>2171</v>
      </c>
      <c r="C459" s="1801" t="s">
        <v>2172</v>
      </c>
      <c r="D459" s="1753" t="s">
        <v>26</v>
      </c>
      <c r="E459" s="1803" t="s">
        <v>2173</v>
      </c>
      <c r="F459" s="929" t="s">
        <v>2039</v>
      </c>
      <c r="G459" s="919" t="s">
        <v>1163</v>
      </c>
      <c r="H459" s="1720" t="s">
        <v>1919</v>
      </c>
      <c r="I459" s="872">
        <v>390</v>
      </c>
      <c r="J459" s="877"/>
      <c r="K459" s="922"/>
      <c r="L459" s="105"/>
      <c r="M459" s="1" t="s">
        <v>1411</v>
      </c>
    </row>
    <row r="460" spans="1:14" ht="36.75" customHeight="1" x14ac:dyDescent="0.2">
      <c r="A460" s="1526"/>
      <c r="B460" s="1801"/>
      <c r="C460" s="1801"/>
      <c r="D460" s="1753"/>
      <c r="E460" s="1803"/>
      <c r="F460" s="929" t="s">
        <v>2174</v>
      </c>
      <c r="G460" s="919" t="s">
        <v>1973</v>
      </c>
      <c r="H460" s="1547"/>
      <c r="I460" s="872"/>
      <c r="J460" s="877"/>
      <c r="K460" s="922"/>
      <c r="L460" s="105"/>
      <c r="M460" s="1"/>
    </row>
    <row r="461" spans="1:14" ht="36.75" customHeight="1" x14ac:dyDescent="0.2">
      <c r="A461" s="1526"/>
      <c r="B461" s="1801"/>
      <c r="C461" s="1801"/>
      <c r="D461" s="1753"/>
      <c r="E461" s="1803"/>
      <c r="F461" s="929" t="s">
        <v>2160</v>
      </c>
      <c r="G461" s="919" t="s">
        <v>1200</v>
      </c>
      <c r="H461" s="1416"/>
      <c r="I461" s="872"/>
      <c r="J461" s="877"/>
      <c r="K461" s="922"/>
      <c r="L461" s="105"/>
      <c r="M461" s="1"/>
    </row>
    <row r="462" spans="1:14" ht="26.25" customHeight="1" x14ac:dyDescent="0.2">
      <c r="A462" s="1526"/>
      <c r="B462" s="1801" t="s">
        <v>2175</v>
      </c>
      <c r="C462" s="1801" t="s">
        <v>2176</v>
      </c>
      <c r="D462" s="1753" t="s">
        <v>26</v>
      </c>
      <c r="E462" s="1803" t="s">
        <v>2173</v>
      </c>
      <c r="F462" s="929" t="s">
        <v>2039</v>
      </c>
      <c r="G462" s="919" t="s">
        <v>2040</v>
      </c>
      <c r="H462" s="1720" t="s">
        <v>1919</v>
      </c>
      <c r="I462" s="403">
        <v>390</v>
      </c>
      <c r="J462" s="922"/>
      <c r="K462" s="922"/>
      <c r="L462" s="105"/>
      <c r="M462" s="1" t="s">
        <v>1411</v>
      </c>
    </row>
    <row r="463" spans="1:14" ht="36.75" customHeight="1" x14ac:dyDescent="0.2">
      <c r="A463" s="1526"/>
      <c r="B463" s="1801"/>
      <c r="C463" s="1801"/>
      <c r="D463" s="1753"/>
      <c r="E463" s="1803"/>
      <c r="F463" s="929" t="s">
        <v>2174</v>
      </c>
      <c r="G463" s="919" t="s">
        <v>2003</v>
      </c>
      <c r="H463" s="1547"/>
      <c r="I463" s="403"/>
      <c r="J463" s="922"/>
      <c r="K463" s="922"/>
      <c r="L463" s="105"/>
      <c r="M463" s="1"/>
    </row>
    <row r="464" spans="1:14" ht="36.75" customHeight="1" x14ac:dyDescent="0.2">
      <c r="A464" s="1526"/>
      <c r="B464" s="1801"/>
      <c r="C464" s="1801"/>
      <c r="D464" s="1753"/>
      <c r="E464" s="1803"/>
      <c r="F464" s="929" t="s">
        <v>2160</v>
      </c>
      <c r="G464" s="919" t="s">
        <v>2164</v>
      </c>
      <c r="H464" s="1416"/>
      <c r="I464" s="403"/>
      <c r="J464" s="922"/>
      <c r="K464" s="922"/>
      <c r="L464" s="105"/>
      <c r="M464" s="1"/>
    </row>
    <row r="465" spans="1:28" ht="25.5" customHeight="1" x14ac:dyDescent="0.2">
      <c r="A465" s="1526"/>
      <c r="B465" s="1801" t="s">
        <v>2177</v>
      </c>
      <c r="C465" s="1801" t="s">
        <v>2178</v>
      </c>
      <c r="D465" s="1753" t="s">
        <v>26</v>
      </c>
      <c r="E465" s="1803" t="s">
        <v>2173</v>
      </c>
      <c r="F465" s="929" t="s">
        <v>2039</v>
      </c>
      <c r="G465" s="919" t="s">
        <v>1163</v>
      </c>
      <c r="H465" s="1720" t="s">
        <v>1919</v>
      </c>
      <c r="I465" s="403">
        <v>380</v>
      </c>
      <c r="J465" s="922"/>
      <c r="K465" s="922"/>
      <c r="L465" s="105"/>
      <c r="M465" s="1" t="s">
        <v>1411</v>
      </c>
      <c r="N465" s="12"/>
    </row>
    <row r="466" spans="1:28" ht="36.75" customHeight="1" x14ac:dyDescent="0.2">
      <c r="A466" s="1526"/>
      <c r="B466" s="1801"/>
      <c r="C466" s="1801"/>
      <c r="D466" s="1753"/>
      <c r="E466" s="1803"/>
      <c r="F466" s="929" t="s">
        <v>2174</v>
      </c>
      <c r="G466" s="919" t="s">
        <v>2179</v>
      </c>
      <c r="H466" s="1547"/>
      <c r="I466" s="403"/>
      <c r="J466" s="922"/>
      <c r="K466" s="922"/>
      <c r="L466" s="105"/>
      <c r="M466" s="1"/>
      <c r="N466" s="12"/>
    </row>
    <row r="467" spans="1:28" ht="27" customHeight="1" x14ac:dyDescent="0.2">
      <c r="A467" s="1526"/>
      <c r="B467" s="1801"/>
      <c r="C467" s="1801"/>
      <c r="D467" s="1753"/>
      <c r="E467" s="1803"/>
      <c r="F467" s="929" t="s">
        <v>2141</v>
      </c>
      <c r="G467" s="919" t="s">
        <v>2164</v>
      </c>
      <c r="H467" s="1416"/>
      <c r="I467" s="403"/>
      <c r="J467" s="922"/>
      <c r="K467" s="922"/>
      <c r="L467" s="105"/>
      <c r="M467" s="1"/>
      <c r="N467" s="12"/>
    </row>
    <row r="468" spans="1:28" ht="28.5" customHeight="1" x14ac:dyDescent="0.2">
      <c r="A468" s="1526"/>
      <c r="B468" s="1801" t="s">
        <v>2180</v>
      </c>
      <c r="C468" s="1801" t="s">
        <v>2181</v>
      </c>
      <c r="D468" s="1753" t="s">
        <v>26</v>
      </c>
      <c r="E468" s="1803" t="s">
        <v>2173</v>
      </c>
      <c r="F468" s="929" t="s">
        <v>2039</v>
      </c>
      <c r="G468" s="919" t="s">
        <v>2167</v>
      </c>
      <c r="H468" s="1720" t="s">
        <v>1919</v>
      </c>
      <c r="I468" s="403">
        <v>180</v>
      </c>
      <c r="J468" s="922"/>
      <c r="K468" s="922"/>
      <c r="L468" s="105"/>
      <c r="M468" s="1" t="s">
        <v>1411</v>
      </c>
      <c r="N468" s="12"/>
    </row>
    <row r="469" spans="1:28" ht="36.75" customHeight="1" x14ac:dyDescent="0.2">
      <c r="A469" s="1526"/>
      <c r="B469" s="1801"/>
      <c r="C469" s="1801"/>
      <c r="D469" s="1753"/>
      <c r="E469" s="1803"/>
      <c r="F469" s="929" t="s">
        <v>2042</v>
      </c>
      <c r="G469" s="919" t="s">
        <v>2159</v>
      </c>
      <c r="H469" s="1547"/>
      <c r="I469" s="403"/>
      <c r="J469" s="922"/>
      <c r="K469" s="922"/>
      <c r="L469" s="105"/>
      <c r="M469" s="1"/>
      <c r="N469" s="12"/>
    </row>
    <row r="470" spans="1:28" ht="19.5" customHeight="1" x14ac:dyDescent="0.2">
      <c r="A470" s="1526"/>
      <c r="B470" s="1801"/>
      <c r="C470" s="1801"/>
      <c r="D470" s="1753"/>
      <c r="E470" s="1803"/>
      <c r="F470" s="929" t="s">
        <v>2160</v>
      </c>
      <c r="G470" s="919" t="s">
        <v>2164</v>
      </c>
      <c r="H470" s="1416"/>
      <c r="I470" s="403"/>
      <c r="J470" s="922"/>
      <c r="K470" s="922"/>
      <c r="L470" s="105"/>
      <c r="M470" s="1"/>
      <c r="N470" s="12"/>
    </row>
    <row r="471" spans="1:28" ht="25.5" customHeight="1" x14ac:dyDescent="0.2">
      <c r="A471" s="1526"/>
      <c r="B471" s="1801" t="s">
        <v>2182</v>
      </c>
      <c r="C471" s="1801" t="s">
        <v>2183</v>
      </c>
      <c r="D471" s="1753" t="s">
        <v>26</v>
      </c>
      <c r="E471" s="1803" t="s">
        <v>2173</v>
      </c>
      <c r="F471" s="929" t="s">
        <v>2039</v>
      </c>
      <c r="G471" s="919" t="s">
        <v>1163</v>
      </c>
      <c r="H471" s="1720" t="s">
        <v>1919</v>
      </c>
      <c r="I471" s="403">
        <v>126</v>
      </c>
      <c r="J471" s="922"/>
      <c r="K471" s="922"/>
      <c r="L471" s="105"/>
      <c r="M471" s="1" t="s">
        <v>1411</v>
      </c>
    </row>
    <row r="472" spans="1:28" ht="25.5" customHeight="1" x14ac:dyDescent="0.2">
      <c r="A472" s="1526"/>
      <c r="B472" s="1801"/>
      <c r="C472" s="1801"/>
      <c r="D472" s="1753"/>
      <c r="E472" s="1803"/>
      <c r="F472" s="929" t="s">
        <v>2163</v>
      </c>
      <c r="G472" s="919" t="s">
        <v>1558</v>
      </c>
      <c r="H472" s="1547"/>
      <c r="I472" s="403"/>
      <c r="J472" s="922"/>
      <c r="K472" s="922"/>
      <c r="L472" s="105"/>
      <c r="M472" s="1"/>
    </row>
    <row r="473" spans="1:28" ht="25.5" customHeight="1" x14ac:dyDescent="0.2">
      <c r="A473" s="1526"/>
      <c r="B473" s="1801"/>
      <c r="C473" s="1801"/>
      <c r="D473" s="1753"/>
      <c r="E473" s="1803"/>
      <c r="F473" s="929" t="s">
        <v>2141</v>
      </c>
      <c r="G473" s="919" t="s">
        <v>2164</v>
      </c>
      <c r="H473" s="1416"/>
      <c r="I473" s="403"/>
      <c r="J473" s="922"/>
      <c r="K473" s="922"/>
      <c r="L473" s="105"/>
      <c r="M473" s="1"/>
    </row>
    <row r="474" spans="1:28" ht="33" customHeight="1" x14ac:dyDescent="0.2">
      <c r="A474" s="1526"/>
      <c r="B474" s="1801" t="s">
        <v>2184</v>
      </c>
      <c r="C474" s="1720" t="s">
        <v>2185</v>
      </c>
      <c r="D474" s="1753" t="s">
        <v>26</v>
      </c>
      <c r="E474" s="1803" t="s">
        <v>2173</v>
      </c>
      <c r="F474" s="929" t="s">
        <v>2039</v>
      </c>
      <c r="G474" s="919" t="s">
        <v>2186</v>
      </c>
      <c r="H474" s="1720" t="s">
        <v>1338</v>
      </c>
      <c r="I474" s="403">
        <v>46.4</v>
      </c>
      <c r="J474" s="922"/>
      <c r="K474" s="922"/>
      <c r="L474" s="105"/>
      <c r="M474" s="1" t="s">
        <v>1411</v>
      </c>
    </row>
    <row r="475" spans="1:28" ht="33" customHeight="1" x14ac:dyDescent="0.2">
      <c r="A475" s="1526"/>
      <c r="B475" s="1801"/>
      <c r="C475" s="1547"/>
      <c r="D475" s="1753"/>
      <c r="E475" s="1803"/>
      <c r="F475" s="929" t="s">
        <v>2174</v>
      </c>
      <c r="G475" s="919" t="s">
        <v>2155</v>
      </c>
      <c r="H475" s="1547"/>
      <c r="I475" s="403"/>
      <c r="J475" s="922"/>
      <c r="K475" s="922"/>
      <c r="L475" s="105"/>
      <c r="M475" s="1"/>
    </row>
    <row r="476" spans="1:28" ht="33" customHeight="1" x14ac:dyDescent="0.2">
      <c r="A476" s="1526"/>
      <c r="B476" s="1801"/>
      <c r="C476" s="1416"/>
      <c r="D476" s="1753"/>
      <c r="E476" s="1803"/>
      <c r="F476" s="929" t="s">
        <v>2141</v>
      </c>
      <c r="G476" s="919" t="s">
        <v>1200</v>
      </c>
      <c r="H476" s="1416"/>
      <c r="I476" s="403"/>
      <c r="J476" s="922"/>
      <c r="K476" s="922"/>
      <c r="L476" s="105"/>
      <c r="M476" s="1"/>
    </row>
    <row r="477" spans="1:28" ht="33" customHeight="1" x14ac:dyDescent="0.2">
      <c r="A477" s="1526"/>
      <c r="B477" s="1801" t="s">
        <v>2187</v>
      </c>
      <c r="C477" s="1801" t="s">
        <v>2188</v>
      </c>
      <c r="D477" s="1753" t="s">
        <v>26</v>
      </c>
      <c r="E477" s="1803" t="s">
        <v>2173</v>
      </c>
      <c r="F477" s="929" t="s">
        <v>2039</v>
      </c>
      <c r="G477" s="919" t="s">
        <v>1159</v>
      </c>
      <c r="H477" s="1720" t="s">
        <v>1919</v>
      </c>
      <c r="I477" s="403">
        <v>46.4</v>
      </c>
      <c r="J477" s="922"/>
      <c r="K477" s="922"/>
      <c r="L477" s="105"/>
      <c r="M477" s="1" t="s">
        <v>1411</v>
      </c>
      <c r="O477" s="13"/>
      <c r="P477" s="13"/>
      <c r="Q477" s="13"/>
      <c r="R477" s="13"/>
      <c r="S477" s="13"/>
      <c r="T477" s="13"/>
      <c r="U477" s="13"/>
      <c r="V477" s="13"/>
      <c r="W477" s="13"/>
      <c r="X477" s="13"/>
      <c r="Y477" s="13"/>
      <c r="Z477" s="13"/>
      <c r="AA477" s="13"/>
    </row>
    <row r="478" spans="1:28" ht="33" customHeight="1" x14ac:dyDescent="0.2">
      <c r="A478" s="1526"/>
      <c r="B478" s="1801"/>
      <c r="C478" s="1801"/>
      <c r="D478" s="1753"/>
      <c r="E478" s="1803"/>
      <c r="F478" s="929" t="s">
        <v>2163</v>
      </c>
      <c r="G478" s="919" t="s">
        <v>1558</v>
      </c>
      <c r="H478" s="1547"/>
      <c r="I478" s="403"/>
      <c r="J478" s="922"/>
      <c r="K478" s="922"/>
      <c r="L478" s="105"/>
      <c r="M478" s="1"/>
      <c r="O478" s="13"/>
      <c r="P478" s="13"/>
      <c r="Q478" s="13"/>
      <c r="R478" s="13"/>
      <c r="S478" s="13"/>
      <c r="T478" s="13"/>
      <c r="U478" s="13"/>
      <c r="V478" s="13"/>
      <c r="W478" s="13"/>
      <c r="X478" s="13"/>
      <c r="Y478" s="13"/>
      <c r="Z478" s="13"/>
      <c r="AA478" s="13"/>
    </row>
    <row r="479" spans="1:28" ht="33" customHeight="1" x14ac:dyDescent="0.2">
      <c r="A479" s="1526"/>
      <c r="B479" s="1801"/>
      <c r="C479" s="1801"/>
      <c r="D479" s="1753"/>
      <c r="E479" s="1803"/>
      <c r="F479" s="929" t="s">
        <v>2141</v>
      </c>
      <c r="G479" s="919" t="s">
        <v>1200</v>
      </c>
      <c r="H479" s="1416"/>
      <c r="I479" s="403"/>
      <c r="J479" s="922"/>
      <c r="K479" s="922"/>
      <c r="L479" s="105"/>
      <c r="M479" s="1"/>
      <c r="O479" s="13"/>
      <c r="P479" s="13"/>
      <c r="Q479" s="13"/>
      <c r="R479" s="13"/>
      <c r="S479" s="13"/>
      <c r="T479" s="13"/>
      <c r="U479" s="13"/>
      <c r="V479" s="13"/>
      <c r="W479" s="13"/>
      <c r="X479" s="13"/>
      <c r="Y479" s="13"/>
      <c r="Z479" s="13"/>
      <c r="AA479" s="13"/>
    </row>
    <row r="480" spans="1:28" s="317" customFormat="1" ht="33" customHeight="1" x14ac:dyDescent="0.2">
      <c r="A480" s="1526"/>
      <c r="B480" s="1803" t="s">
        <v>2189</v>
      </c>
      <c r="C480" s="1801" t="s">
        <v>2190</v>
      </c>
      <c r="D480" s="1753" t="s">
        <v>26</v>
      </c>
      <c r="E480" s="1803" t="s">
        <v>2173</v>
      </c>
      <c r="F480" s="929" t="s">
        <v>2039</v>
      </c>
      <c r="G480" s="919" t="s">
        <v>1163</v>
      </c>
      <c r="H480" s="1720" t="s">
        <v>1919</v>
      </c>
      <c r="I480" s="403">
        <v>92.8</v>
      </c>
      <c r="J480" s="922"/>
      <c r="K480" s="922"/>
      <c r="L480" s="105"/>
      <c r="M480" s="1" t="s">
        <v>1411</v>
      </c>
      <c r="N480" s="13"/>
      <c r="O480" s="13"/>
      <c r="P480" s="13"/>
      <c r="Q480" s="13"/>
      <c r="R480" s="13"/>
      <c r="S480" s="13"/>
      <c r="T480" s="13"/>
      <c r="U480" s="13"/>
      <c r="V480" s="13"/>
      <c r="W480" s="13"/>
      <c r="X480" s="13"/>
      <c r="Y480" s="13"/>
      <c r="Z480" s="13"/>
      <c r="AA480" s="13"/>
      <c r="AB480" s="381"/>
    </row>
    <row r="481" spans="1:28" s="317" customFormat="1" ht="33" customHeight="1" x14ac:dyDescent="0.2">
      <c r="A481" s="1526"/>
      <c r="B481" s="1803"/>
      <c r="C481" s="1801"/>
      <c r="D481" s="1753"/>
      <c r="E481" s="1803"/>
      <c r="F481" s="929" t="s">
        <v>2174</v>
      </c>
      <c r="G481" s="919" t="s">
        <v>2159</v>
      </c>
      <c r="H481" s="1547"/>
      <c r="I481" s="403"/>
      <c r="J481" s="922"/>
      <c r="K481" s="922"/>
      <c r="L481" s="105"/>
      <c r="M481" s="1"/>
      <c r="N481" s="13"/>
      <c r="O481" s="13"/>
      <c r="P481" s="13"/>
      <c r="Q481" s="13"/>
      <c r="R481" s="13"/>
      <c r="S481" s="13"/>
      <c r="T481" s="13"/>
      <c r="U481" s="13"/>
      <c r="V481" s="13"/>
      <c r="W481" s="13"/>
      <c r="X481" s="13"/>
      <c r="Y481" s="13"/>
      <c r="Z481" s="13"/>
      <c r="AA481" s="13"/>
      <c r="AB481" s="381"/>
    </row>
    <row r="482" spans="1:28" s="317" customFormat="1" ht="33" customHeight="1" x14ac:dyDescent="0.2">
      <c r="A482" s="1526"/>
      <c r="B482" s="1803"/>
      <c r="C482" s="1801"/>
      <c r="D482" s="1753"/>
      <c r="E482" s="1803"/>
      <c r="F482" s="929" t="s">
        <v>2141</v>
      </c>
      <c r="G482" s="919" t="s">
        <v>1200</v>
      </c>
      <c r="H482" s="1416"/>
      <c r="I482" s="403"/>
      <c r="J482" s="922"/>
      <c r="K482" s="922"/>
      <c r="L482" s="105"/>
      <c r="M482" s="1"/>
      <c r="N482" s="13"/>
      <c r="O482" s="13"/>
      <c r="P482" s="13"/>
      <c r="Q482" s="13"/>
      <c r="R482" s="13"/>
      <c r="S482" s="13"/>
      <c r="T482" s="13"/>
      <c r="U482" s="13"/>
      <c r="V482" s="13"/>
      <c r="W482" s="13"/>
      <c r="X482" s="13"/>
      <c r="Y482" s="13"/>
      <c r="Z482" s="13"/>
      <c r="AA482" s="13"/>
      <c r="AB482" s="381"/>
    </row>
    <row r="483" spans="1:28" s="317" customFormat="1" ht="33" customHeight="1" x14ac:dyDescent="0.2">
      <c r="A483" s="1526"/>
      <c r="B483" s="1801" t="s">
        <v>2191</v>
      </c>
      <c r="C483" s="1801" t="s">
        <v>2192</v>
      </c>
      <c r="D483" s="1753" t="s">
        <v>26</v>
      </c>
      <c r="E483" s="1803" t="s">
        <v>2173</v>
      </c>
      <c r="F483" s="929" t="s">
        <v>2039</v>
      </c>
      <c r="G483" s="919" t="s">
        <v>1163</v>
      </c>
      <c r="H483" s="1720" t="s">
        <v>1919</v>
      </c>
      <c r="I483" s="403">
        <v>92.8</v>
      </c>
      <c r="J483" s="922"/>
      <c r="K483" s="922"/>
      <c r="L483" s="105"/>
      <c r="M483" s="1" t="s">
        <v>1411</v>
      </c>
      <c r="N483" s="13"/>
      <c r="O483" s="13"/>
      <c r="P483" s="13"/>
      <c r="Q483" s="13"/>
      <c r="R483" s="13"/>
      <c r="S483" s="13"/>
      <c r="T483" s="13"/>
      <c r="U483" s="13"/>
      <c r="V483" s="13"/>
      <c r="W483" s="13"/>
      <c r="X483" s="13"/>
      <c r="Y483" s="13"/>
      <c r="Z483" s="13"/>
      <c r="AA483" s="13"/>
      <c r="AB483" s="381"/>
    </row>
    <row r="484" spans="1:28" s="317" customFormat="1" ht="33" customHeight="1" x14ac:dyDescent="0.2">
      <c r="A484" s="1526"/>
      <c r="B484" s="1801"/>
      <c r="C484" s="1801"/>
      <c r="D484" s="1753"/>
      <c r="E484" s="1803"/>
      <c r="F484" s="929" t="s">
        <v>2193</v>
      </c>
      <c r="G484" s="919" t="s">
        <v>2159</v>
      </c>
      <c r="H484" s="1547"/>
      <c r="I484" s="403"/>
      <c r="J484" s="922"/>
      <c r="K484" s="922"/>
      <c r="L484" s="105"/>
      <c r="M484" s="1"/>
      <c r="N484" s="13"/>
      <c r="O484" s="13"/>
      <c r="P484" s="13"/>
      <c r="Q484" s="13"/>
      <c r="R484" s="13"/>
      <c r="S484" s="13"/>
      <c r="T484" s="13"/>
      <c r="U484" s="13"/>
      <c r="V484" s="13"/>
      <c r="W484" s="13"/>
      <c r="X484" s="13"/>
      <c r="Y484" s="13"/>
      <c r="Z484" s="13"/>
      <c r="AA484" s="13"/>
      <c r="AB484" s="381"/>
    </row>
    <row r="485" spans="1:28" s="317" customFormat="1" ht="33" customHeight="1" x14ac:dyDescent="0.2">
      <c r="A485" s="1526"/>
      <c r="B485" s="1801"/>
      <c r="C485" s="1801"/>
      <c r="D485" s="1753"/>
      <c r="E485" s="1803"/>
      <c r="F485" s="929" t="s">
        <v>2141</v>
      </c>
      <c r="G485" s="919" t="s">
        <v>1200</v>
      </c>
      <c r="H485" s="1416"/>
      <c r="I485" s="403"/>
      <c r="J485" s="922"/>
      <c r="K485" s="922"/>
      <c r="L485" s="105"/>
      <c r="M485" s="1"/>
      <c r="N485" s="13"/>
      <c r="O485" s="13"/>
      <c r="P485" s="13"/>
      <c r="Q485" s="13"/>
      <c r="R485" s="13"/>
      <c r="S485" s="13"/>
      <c r="T485" s="13"/>
      <c r="U485" s="13"/>
      <c r="V485" s="13"/>
      <c r="W485" s="13"/>
      <c r="X485" s="13"/>
      <c r="Y485" s="13"/>
      <c r="Z485" s="13"/>
      <c r="AA485" s="13"/>
      <c r="AB485" s="381"/>
    </row>
    <row r="486" spans="1:28" s="317" customFormat="1" ht="33" customHeight="1" x14ac:dyDescent="0.2">
      <c r="A486" s="1526"/>
      <c r="B486" s="1801" t="s">
        <v>2194</v>
      </c>
      <c r="C486" s="1801" t="s">
        <v>2195</v>
      </c>
      <c r="D486" s="1753" t="s">
        <v>26</v>
      </c>
      <c r="E486" s="1803" t="s">
        <v>2173</v>
      </c>
      <c r="F486" s="929" t="s">
        <v>2039</v>
      </c>
      <c r="G486" s="919" t="s">
        <v>2040</v>
      </c>
      <c r="H486" s="1720" t="s">
        <v>1919</v>
      </c>
      <c r="I486" s="403">
        <v>92.8</v>
      </c>
      <c r="J486" s="922"/>
      <c r="K486" s="922"/>
      <c r="L486" s="105"/>
      <c r="M486" s="1" t="s">
        <v>1411</v>
      </c>
      <c r="N486" s="13"/>
      <c r="O486" s="13"/>
      <c r="P486" s="13"/>
      <c r="Q486" s="13"/>
      <c r="R486" s="13"/>
      <c r="S486" s="13"/>
      <c r="T486" s="13"/>
      <c r="U486" s="13"/>
      <c r="V486" s="13"/>
      <c r="W486" s="13"/>
      <c r="X486" s="13"/>
      <c r="Y486" s="13"/>
      <c r="Z486" s="13"/>
      <c r="AA486" s="13"/>
      <c r="AB486" s="381"/>
    </row>
    <row r="487" spans="1:28" s="317" customFormat="1" ht="33" customHeight="1" x14ac:dyDescent="0.2">
      <c r="A487" s="1526"/>
      <c r="B487" s="1801"/>
      <c r="C487" s="1801"/>
      <c r="D487" s="1753"/>
      <c r="E487" s="1803"/>
      <c r="F487" s="929" t="s">
        <v>2042</v>
      </c>
      <c r="G487" s="919" t="s">
        <v>2196</v>
      </c>
      <c r="H487" s="1547"/>
      <c r="I487" s="403"/>
      <c r="J487" s="922"/>
      <c r="K487" s="922"/>
      <c r="L487" s="105"/>
      <c r="M487" s="1"/>
      <c r="N487" s="13"/>
      <c r="O487" s="13"/>
      <c r="P487" s="13"/>
      <c r="Q487" s="13"/>
      <c r="R487" s="13"/>
      <c r="S487" s="13"/>
      <c r="T487" s="13"/>
      <c r="U487" s="13"/>
      <c r="V487" s="13"/>
      <c r="W487" s="13"/>
      <c r="X487" s="13"/>
      <c r="Y487" s="13"/>
      <c r="Z487" s="13"/>
      <c r="AA487" s="13"/>
      <c r="AB487" s="381"/>
    </row>
    <row r="488" spans="1:28" s="317" customFormat="1" ht="33" customHeight="1" x14ac:dyDescent="0.2">
      <c r="A488" s="1526"/>
      <c r="B488" s="1801"/>
      <c r="C488" s="1801"/>
      <c r="D488" s="1753"/>
      <c r="E488" s="1803"/>
      <c r="F488" s="929" t="s">
        <v>2160</v>
      </c>
      <c r="G488" s="919" t="s">
        <v>1200</v>
      </c>
      <c r="H488" s="1416"/>
      <c r="I488" s="403"/>
      <c r="J488" s="922"/>
      <c r="K488" s="922"/>
      <c r="L488" s="105"/>
      <c r="M488" s="1"/>
      <c r="N488" s="13"/>
      <c r="O488" s="13"/>
      <c r="P488" s="13"/>
      <c r="Q488" s="13"/>
      <c r="R488" s="13"/>
      <c r="S488" s="13"/>
      <c r="T488" s="13"/>
      <c r="U488" s="13"/>
      <c r="V488" s="13"/>
      <c r="W488" s="13"/>
      <c r="X488" s="13"/>
      <c r="Y488" s="13"/>
      <c r="Z488" s="13"/>
      <c r="AA488" s="13"/>
      <c r="AB488" s="381"/>
    </row>
    <row r="489" spans="1:28" s="317" customFormat="1" ht="33" customHeight="1" x14ac:dyDescent="0.2">
      <c r="A489" s="1526"/>
      <c r="B489" s="1801" t="s">
        <v>2197</v>
      </c>
      <c r="C489" s="1801" t="s">
        <v>2198</v>
      </c>
      <c r="D489" s="1753" t="s">
        <v>26</v>
      </c>
      <c r="E489" s="1803" t="s">
        <v>2173</v>
      </c>
      <c r="F489" s="929" t="s">
        <v>2039</v>
      </c>
      <c r="G489" s="919" t="s">
        <v>2167</v>
      </c>
      <c r="H489" s="1720" t="s">
        <v>2199</v>
      </c>
      <c r="I489" s="403">
        <v>59</v>
      </c>
      <c r="J489" s="922"/>
      <c r="K489" s="922"/>
      <c r="L489" s="105"/>
      <c r="M489" s="1" t="s">
        <v>1411</v>
      </c>
      <c r="N489" s="13"/>
      <c r="O489" s="13"/>
      <c r="P489" s="13"/>
      <c r="Q489" s="13"/>
      <c r="R489" s="13"/>
      <c r="S489" s="13"/>
      <c r="T489" s="13"/>
      <c r="U489" s="13"/>
      <c r="V489" s="13"/>
      <c r="W489" s="13"/>
      <c r="X489" s="13"/>
      <c r="Y489" s="13"/>
      <c r="Z489" s="13"/>
      <c r="AA489" s="13"/>
      <c r="AB489" s="381"/>
    </row>
    <row r="490" spans="1:28" s="317" customFormat="1" ht="33" customHeight="1" x14ac:dyDescent="0.2">
      <c r="A490" s="1526"/>
      <c r="B490" s="1801"/>
      <c r="C490" s="1801"/>
      <c r="D490" s="1753"/>
      <c r="E490" s="1803"/>
      <c r="F490" s="929" t="s">
        <v>2140</v>
      </c>
      <c r="G490" s="919" t="s">
        <v>1558</v>
      </c>
      <c r="H490" s="1547"/>
      <c r="I490" s="403"/>
      <c r="J490" s="922"/>
      <c r="K490" s="922"/>
      <c r="L490" s="105"/>
      <c r="M490" s="1"/>
      <c r="N490" s="13"/>
      <c r="O490" s="13"/>
      <c r="P490" s="13"/>
      <c r="Q490" s="13"/>
      <c r="R490" s="13"/>
      <c r="S490" s="13"/>
      <c r="T490" s="13"/>
      <c r="U490" s="13"/>
      <c r="V490" s="13"/>
      <c r="W490" s="13"/>
      <c r="X490" s="13"/>
      <c r="Y490" s="13"/>
      <c r="Z490" s="13"/>
      <c r="AA490" s="13"/>
      <c r="AB490" s="381"/>
    </row>
    <row r="491" spans="1:28" s="317" customFormat="1" ht="33" customHeight="1" x14ac:dyDescent="0.2">
      <c r="A491" s="1526"/>
      <c r="B491" s="1801"/>
      <c r="C491" s="1801"/>
      <c r="D491" s="1753"/>
      <c r="E491" s="1803"/>
      <c r="F491" s="929" t="s">
        <v>2141</v>
      </c>
      <c r="G491" s="919" t="s">
        <v>1200</v>
      </c>
      <c r="H491" s="1416"/>
      <c r="I491" s="403"/>
      <c r="J491" s="922"/>
      <c r="K491" s="922"/>
      <c r="L491" s="105"/>
      <c r="M491" s="1"/>
      <c r="N491" s="13"/>
      <c r="O491" s="13"/>
      <c r="P491" s="13"/>
      <c r="Q491" s="13"/>
      <c r="R491" s="13"/>
      <c r="S491" s="13"/>
      <c r="T491" s="13"/>
      <c r="U491" s="13"/>
      <c r="V491" s="13"/>
      <c r="W491" s="13"/>
      <c r="X491" s="13"/>
      <c r="Y491" s="13"/>
      <c r="Z491" s="13"/>
      <c r="AA491" s="13"/>
      <c r="AB491" s="381"/>
    </row>
    <row r="492" spans="1:28" s="317" customFormat="1" ht="44.25" customHeight="1" x14ac:dyDescent="0.2">
      <c r="A492" s="1526"/>
      <c r="B492" s="1801" t="s">
        <v>2200</v>
      </c>
      <c r="C492" s="1801" t="s">
        <v>2201</v>
      </c>
      <c r="D492" s="1753" t="s">
        <v>26</v>
      </c>
      <c r="E492" s="1803" t="s">
        <v>2173</v>
      </c>
      <c r="F492" s="929" t="s">
        <v>2039</v>
      </c>
      <c r="G492" s="919" t="s">
        <v>2158</v>
      </c>
      <c r="H492" s="1720" t="s">
        <v>1919</v>
      </c>
      <c r="I492" s="403">
        <v>150</v>
      </c>
      <c r="J492" s="922"/>
      <c r="K492" s="922"/>
      <c r="L492" s="105"/>
      <c r="M492" s="1" t="s">
        <v>1411</v>
      </c>
      <c r="N492" s="13"/>
      <c r="O492" s="13"/>
      <c r="P492" s="13"/>
      <c r="Q492" s="13"/>
      <c r="R492" s="13"/>
      <c r="S492" s="13"/>
      <c r="T492" s="13"/>
      <c r="U492" s="13"/>
      <c r="V492" s="13"/>
      <c r="W492" s="381"/>
    </row>
    <row r="493" spans="1:28" s="317" customFormat="1" ht="44.25" customHeight="1" x14ac:dyDescent="0.2">
      <c r="A493" s="1526"/>
      <c r="B493" s="1801"/>
      <c r="C493" s="1801"/>
      <c r="D493" s="1753"/>
      <c r="E493" s="1803"/>
      <c r="F493" s="929" t="s">
        <v>2140</v>
      </c>
      <c r="G493" s="919" t="s">
        <v>2155</v>
      </c>
      <c r="H493" s="1547"/>
      <c r="I493" s="403"/>
      <c r="J493" s="922"/>
      <c r="K493" s="922"/>
      <c r="L493" s="105"/>
      <c r="M493" s="1"/>
      <c r="N493" s="13"/>
      <c r="O493" s="13"/>
      <c r="P493" s="13"/>
      <c r="Q493" s="13"/>
      <c r="R493" s="13"/>
      <c r="S493" s="13"/>
      <c r="T493" s="13"/>
      <c r="U493" s="13"/>
      <c r="V493" s="13"/>
      <c r="W493" s="381"/>
    </row>
    <row r="494" spans="1:28" s="317" customFormat="1" ht="28.5" customHeight="1" x14ac:dyDescent="0.2">
      <c r="A494" s="1526"/>
      <c r="B494" s="1801"/>
      <c r="C494" s="1801"/>
      <c r="D494" s="1753"/>
      <c r="E494" s="1803"/>
      <c r="F494" s="929" t="s">
        <v>2141</v>
      </c>
      <c r="G494" s="919" t="s">
        <v>1200</v>
      </c>
      <c r="H494" s="1416"/>
      <c r="I494" s="403"/>
      <c r="J494" s="922"/>
      <c r="K494" s="922"/>
      <c r="L494" s="105"/>
      <c r="M494" s="1"/>
      <c r="N494" s="13"/>
      <c r="O494" s="13"/>
      <c r="P494" s="13"/>
      <c r="Q494" s="13"/>
      <c r="R494" s="13"/>
      <c r="S494" s="13"/>
      <c r="T494" s="13"/>
      <c r="U494" s="13"/>
      <c r="V494" s="13"/>
      <c r="W494" s="381"/>
    </row>
    <row r="495" spans="1:28" s="317" customFormat="1" ht="35.25" customHeight="1" x14ac:dyDescent="0.2">
      <c r="A495" s="1526"/>
      <c r="B495" s="1801" t="s">
        <v>2202</v>
      </c>
      <c r="C495" s="1801" t="s">
        <v>2203</v>
      </c>
      <c r="D495" s="1753" t="s">
        <v>26</v>
      </c>
      <c r="E495" s="1803" t="s">
        <v>2173</v>
      </c>
      <c r="F495" s="929" t="s">
        <v>2039</v>
      </c>
      <c r="G495" s="919" t="s">
        <v>2186</v>
      </c>
      <c r="H495" s="1720" t="s">
        <v>1919</v>
      </c>
      <c r="I495" s="403">
        <v>100</v>
      </c>
      <c r="J495" s="922"/>
      <c r="K495" s="922"/>
      <c r="L495" s="105"/>
      <c r="M495" s="1" t="s">
        <v>1411</v>
      </c>
      <c r="N495" s="13"/>
      <c r="O495" s="13"/>
      <c r="P495" s="13"/>
      <c r="Q495" s="13"/>
      <c r="R495" s="13"/>
      <c r="S495" s="13"/>
      <c r="T495" s="13"/>
      <c r="U495" s="13"/>
      <c r="V495" s="13"/>
      <c r="W495" s="381"/>
    </row>
    <row r="496" spans="1:28" s="317" customFormat="1" ht="35.25" customHeight="1" x14ac:dyDescent="0.2">
      <c r="A496" s="1526"/>
      <c r="B496" s="1801"/>
      <c r="C496" s="1801"/>
      <c r="D496" s="1753"/>
      <c r="E496" s="1803"/>
      <c r="F496" s="929" t="s">
        <v>2140</v>
      </c>
      <c r="G496" s="919" t="s">
        <v>1973</v>
      </c>
      <c r="H496" s="1547"/>
      <c r="I496" s="403"/>
      <c r="J496" s="922"/>
      <c r="K496" s="922"/>
      <c r="L496" s="105"/>
      <c r="M496" s="1"/>
      <c r="N496" s="13"/>
      <c r="O496" s="13"/>
      <c r="P496" s="13"/>
      <c r="Q496" s="13"/>
      <c r="R496" s="13"/>
      <c r="S496" s="13"/>
      <c r="T496" s="13"/>
      <c r="U496" s="13"/>
      <c r="V496" s="13"/>
      <c r="W496" s="381"/>
    </row>
    <row r="497" spans="1:23" s="317" customFormat="1" ht="35.25" customHeight="1" x14ac:dyDescent="0.2">
      <c r="A497" s="1526"/>
      <c r="B497" s="1801"/>
      <c r="C497" s="1801"/>
      <c r="D497" s="1753"/>
      <c r="E497" s="1803"/>
      <c r="F497" s="929" t="s">
        <v>2141</v>
      </c>
      <c r="G497" s="919" t="s">
        <v>1200</v>
      </c>
      <c r="H497" s="1416"/>
      <c r="I497" s="403"/>
      <c r="J497" s="922"/>
      <c r="K497" s="922"/>
      <c r="L497" s="105"/>
      <c r="M497" s="1"/>
      <c r="N497" s="13"/>
      <c r="O497" s="13"/>
      <c r="P497" s="13"/>
      <c r="Q497" s="13"/>
      <c r="R497" s="13"/>
      <c r="S497" s="13"/>
      <c r="T497" s="13"/>
      <c r="U497" s="13"/>
      <c r="V497" s="13"/>
      <c r="W497" s="381"/>
    </row>
    <row r="498" spans="1:23" s="317" customFormat="1" ht="35.25" customHeight="1" x14ac:dyDescent="0.2">
      <c r="A498" s="1526"/>
      <c r="B498" s="1801" t="s">
        <v>2204</v>
      </c>
      <c r="C498" s="1801" t="s">
        <v>2205</v>
      </c>
      <c r="D498" s="1753" t="s">
        <v>26</v>
      </c>
      <c r="E498" s="1803" t="s">
        <v>2173</v>
      </c>
      <c r="F498" s="929" t="s">
        <v>2039</v>
      </c>
      <c r="G498" s="919" t="s">
        <v>1163</v>
      </c>
      <c r="H498" s="1720" t="s">
        <v>1919</v>
      </c>
      <c r="I498" s="403">
        <v>100</v>
      </c>
      <c r="J498" s="922"/>
      <c r="K498" s="922"/>
      <c r="L498" s="105"/>
      <c r="M498" s="1" t="s">
        <v>1411</v>
      </c>
      <c r="N498" s="13"/>
      <c r="O498" s="13"/>
      <c r="P498" s="13"/>
      <c r="Q498" s="13"/>
      <c r="R498" s="13"/>
      <c r="S498" s="13"/>
      <c r="T498" s="13"/>
      <c r="U498" s="13"/>
      <c r="V498" s="13"/>
      <c r="W498" s="381"/>
    </row>
    <row r="499" spans="1:23" s="317" customFormat="1" ht="35.25" customHeight="1" x14ac:dyDescent="0.2">
      <c r="A499" s="1526"/>
      <c r="B499" s="1801"/>
      <c r="C499" s="1801"/>
      <c r="D499" s="1753"/>
      <c r="E499" s="1803"/>
      <c r="F499" s="929" t="s">
        <v>2140</v>
      </c>
      <c r="G499" s="919" t="s">
        <v>2159</v>
      </c>
      <c r="H499" s="1547"/>
      <c r="I499" s="403"/>
      <c r="J499" s="922"/>
      <c r="K499" s="922"/>
      <c r="L499" s="105"/>
      <c r="M499" s="1"/>
      <c r="N499" s="13"/>
      <c r="O499" s="13"/>
      <c r="P499" s="13"/>
      <c r="Q499" s="13"/>
      <c r="R499" s="13"/>
      <c r="S499" s="13"/>
      <c r="T499" s="13"/>
      <c r="U499" s="13"/>
      <c r="V499" s="13"/>
      <c r="W499" s="381"/>
    </row>
    <row r="500" spans="1:23" s="317" customFormat="1" ht="35.25" customHeight="1" x14ac:dyDescent="0.2">
      <c r="A500" s="1526"/>
      <c r="B500" s="1801"/>
      <c r="C500" s="1801"/>
      <c r="D500" s="1753"/>
      <c r="E500" s="1803"/>
      <c r="F500" s="929" t="s">
        <v>2141</v>
      </c>
      <c r="G500" s="919" t="s">
        <v>2164</v>
      </c>
      <c r="H500" s="1416"/>
      <c r="I500" s="403"/>
      <c r="J500" s="922"/>
      <c r="K500" s="922"/>
      <c r="L500" s="105"/>
      <c r="M500" s="1"/>
      <c r="N500" s="13"/>
      <c r="O500" s="13"/>
      <c r="P500" s="13"/>
      <c r="Q500" s="13"/>
      <c r="R500" s="13"/>
      <c r="S500" s="13"/>
      <c r="T500" s="13"/>
      <c r="U500" s="13"/>
      <c r="V500" s="13"/>
      <c r="W500" s="381"/>
    </row>
    <row r="501" spans="1:23" s="317" customFormat="1" ht="35.25" customHeight="1" x14ac:dyDescent="0.2">
      <c r="A501" s="1526"/>
      <c r="B501" s="1801" t="s">
        <v>2206</v>
      </c>
      <c r="C501" s="1801" t="s">
        <v>2207</v>
      </c>
      <c r="D501" s="1753" t="s">
        <v>26</v>
      </c>
      <c r="E501" s="1803" t="s">
        <v>2173</v>
      </c>
      <c r="F501" s="929" t="s">
        <v>2039</v>
      </c>
      <c r="G501" s="919" t="s">
        <v>2158</v>
      </c>
      <c r="H501" s="1720" t="s">
        <v>1919</v>
      </c>
      <c r="I501" s="403">
        <v>232</v>
      </c>
      <c r="J501" s="922"/>
      <c r="K501" s="922"/>
      <c r="L501" s="105"/>
      <c r="M501" s="1" t="s">
        <v>1411</v>
      </c>
      <c r="N501" s="13"/>
      <c r="O501" s="13"/>
      <c r="P501" s="13"/>
      <c r="Q501" s="13"/>
      <c r="R501" s="13"/>
      <c r="S501" s="13"/>
      <c r="T501" s="13"/>
      <c r="U501" s="13"/>
      <c r="V501" s="13"/>
      <c r="W501" s="381"/>
    </row>
    <row r="502" spans="1:23" s="317" customFormat="1" ht="35.25" customHeight="1" x14ac:dyDescent="0.2">
      <c r="A502" s="1526"/>
      <c r="B502" s="1801"/>
      <c r="C502" s="1801"/>
      <c r="D502" s="1753"/>
      <c r="E502" s="1803"/>
      <c r="F502" s="929" t="s">
        <v>2140</v>
      </c>
      <c r="G502" s="919" t="s">
        <v>2196</v>
      </c>
      <c r="H502" s="1547"/>
      <c r="I502" s="403"/>
      <c r="J502" s="922"/>
      <c r="K502" s="922"/>
      <c r="L502" s="105"/>
      <c r="M502" s="1"/>
      <c r="N502" s="13"/>
      <c r="O502" s="13"/>
      <c r="P502" s="13"/>
      <c r="Q502" s="13"/>
      <c r="R502" s="13"/>
      <c r="S502" s="13"/>
      <c r="T502" s="13"/>
      <c r="U502" s="13"/>
      <c r="V502" s="13"/>
      <c r="W502" s="381"/>
    </row>
    <row r="503" spans="1:23" s="317" customFormat="1" ht="35.25" customHeight="1" x14ac:dyDescent="0.2">
      <c r="A503" s="1526"/>
      <c r="B503" s="1801"/>
      <c r="C503" s="1801"/>
      <c r="D503" s="1753"/>
      <c r="E503" s="1803"/>
      <c r="F503" s="929" t="s">
        <v>2141</v>
      </c>
      <c r="G503" s="919" t="s">
        <v>1200</v>
      </c>
      <c r="H503" s="1416"/>
      <c r="I503" s="403"/>
      <c r="J503" s="922"/>
      <c r="K503" s="922"/>
      <c r="L503" s="105"/>
      <c r="M503" s="1"/>
      <c r="N503" s="13"/>
      <c r="O503" s="13"/>
      <c r="P503" s="13"/>
      <c r="Q503" s="13"/>
      <c r="R503" s="13"/>
      <c r="S503" s="13"/>
      <c r="T503" s="13"/>
      <c r="U503" s="13"/>
      <c r="V503" s="13"/>
      <c r="W503" s="381"/>
    </row>
    <row r="504" spans="1:23" s="317" customFormat="1" ht="35.25" customHeight="1" x14ac:dyDescent="0.2">
      <c r="A504" s="1526"/>
      <c r="B504" s="1801" t="s">
        <v>2208</v>
      </c>
      <c r="C504" s="1801" t="s">
        <v>2209</v>
      </c>
      <c r="D504" s="1753" t="s">
        <v>26</v>
      </c>
      <c r="E504" s="1803" t="s">
        <v>2173</v>
      </c>
      <c r="F504" s="929" t="s">
        <v>2039</v>
      </c>
      <c r="G504" s="919" t="s">
        <v>1163</v>
      </c>
      <c r="H504" s="1720" t="s">
        <v>1919</v>
      </c>
      <c r="I504" s="403">
        <v>696</v>
      </c>
      <c r="J504" s="922">
        <v>604</v>
      </c>
      <c r="K504" s="922"/>
      <c r="L504" s="105"/>
      <c r="M504" s="1" t="s">
        <v>1411</v>
      </c>
      <c r="N504" s="13"/>
      <c r="O504" s="13"/>
      <c r="P504" s="13"/>
      <c r="Q504" s="13"/>
      <c r="R504" s="13"/>
      <c r="S504" s="13"/>
      <c r="T504" s="13"/>
      <c r="U504" s="13"/>
      <c r="V504" s="13"/>
      <c r="W504" s="381"/>
    </row>
    <row r="505" spans="1:23" s="317" customFormat="1" ht="35.25" customHeight="1" x14ac:dyDescent="0.2">
      <c r="A505" s="1526"/>
      <c r="B505" s="1801"/>
      <c r="C505" s="1801"/>
      <c r="D505" s="1753"/>
      <c r="E505" s="1803"/>
      <c r="F505" s="929" t="s">
        <v>2140</v>
      </c>
      <c r="G505" s="919" t="s">
        <v>2155</v>
      </c>
      <c r="H505" s="1547"/>
      <c r="I505" s="403"/>
      <c r="J505" s="922"/>
      <c r="K505" s="922"/>
      <c r="L505" s="105"/>
      <c r="M505" s="1"/>
      <c r="N505" s="13"/>
      <c r="O505" s="13"/>
      <c r="P505" s="13"/>
      <c r="Q505" s="13"/>
      <c r="R505" s="13"/>
      <c r="S505" s="13"/>
      <c r="T505" s="13"/>
      <c r="U505" s="13"/>
      <c r="V505" s="13"/>
      <c r="W505" s="381"/>
    </row>
    <row r="506" spans="1:23" s="317" customFormat="1" ht="35.25" customHeight="1" x14ac:dyDescent="0.2">
      <c r="A506" s="1526"/>
      <c r="B506" s="1801"/>
      <c r="C506" s="1801"/>
      <c r="D506" s="1753"/>
      <c r="E506" s="1803"/>
      <c r="F506" s="929" t="s">
        <v>2141</v>
      </c>
      <c r="G506" s="919" t="s">
        <v>1200</v>
      </c>
      <c r="H506" s="1416"/>
      <c r="I506" s="403"/>
      <c r="J506" s="922"/>
      <c r="K506" s="922"/>
      <c r="L506" s="105"/>
      <c r="M506" s="1"/>
      <c r="N506" s="13"/>
      <c r="O506" s="13"/>
      <c r="P506" s="13"/>
      <c r="Q506" s="13"/>
      <c r="R506" s="13"/>
      <c r="S506" s="13"/>
      <c r="T506" s="13"/>
      <c r="U506" s="13"/>
      <c r="V506" s="13"/>
      <c r="W506" s="381"/>
    </row>
    <row r="507" spans="1:23" s="317" customFormat="1" ht="35.25" customHeight="1" x14ac:dyDescent="0.2">
      <c r="A507" s="1526"/>
      <c r="B507" s="1801" t="s">
        <v>2210</v>
      </c>
      <c r="C507" s="1801" t="s">
        <v>2211</v>
      </c>
      <c r="D507" s="1753" t="s">
        <v>26</v>
      </c>
      <c r="E507" s="1803" t="s">
        <v>2173</v>
      </c>
      <c r="F507" s="929" t="s">
        <v>2039</v>
      </c>
      <c r="G507" s="919" t="s">
        <v>1163</v>
      </c>
      <c r="H507" s="1720" t="s">
        <v>1919</v>
      </c>
      <c r="I507" s="403">
        <v>670</v>
      </c>
      <c r="J507" s="922"/>
      <c r="K507" s="922"/>
      <c r="L507" s="105"/>
      <c r="M507" s="1" t="s">
        <v>1411</v>
      </c>
      <c r="N507" s="13"/>
      <c r="O507" s="13"/>
      <c r="P507" s="13"/>
      <c r="Q507" s="13"/>
      <c r="R507" s="13"/>
      <c r="S507" s="13"/>
      <c r="T507" s="13"/>
      <c r="U507" s="13"/>
      <c r="V507" s="13"/>
      <c r="W507" s="381"/>
    </row>
    <row r="508" spans="1:23" s="317" customFormat="1" ht="35.25" customHeight="1" x14ac:dyDescent="0.2">
      <c r="A508" s="1526"/>
      <c r="B508" s="1801"/>
      <c r="C508" s="1801"/>
      <c r="D508" s="1753"/>
      <c r="E508" s="1803"/>
      <c r="F508" s="929" t="s">
        <v>2140</v>
      </c>
      <c r="G508" s="919" t="s">
        <v>2159</v>
      </c>
      <c r="H508" s="1547"/>
      <c r="I508" s="405"/>
      <c r="J508" s="908"/>
      <c r="K508" s="908"/>
      <c r="L508" s="406"/>
      <c r="M508" s="1"/>
      <c r="N508" s="13"/>
      <c r="O508" s="13"/>
      <c r="P508" s="13"/>
      <c r="Q508" s="13"/>
      <c r="R508" s="13"/>
      <c r="S508" s="13"/>
      <c r="T508" s="13"/>
      <c r="U508" s="13"/>
      <c r="V508" s="13"/>
      <c r="W508" s="381"/>
    </row>
    <row r="509" spans="1:23" s="317" customFormat="1" ht="35.25" customHeight="1" x14ac:dyDescent="0.2">
      <c r="A509" s="1526"/>
      <c r="B509" s="1801"/>
      <c r="C509" s="1801"/>
      <c r="D509" s="1753"/>
      <c r="E509" s="1803"/>
      <c r="F509" s="929" t="s">
        <v>2141</v>
      </c>
      <c r="G509" s="919" t="s">
        <v>2164</v>
      </c>
      <c r="H509" s="1416"/>
      <c r="I509" s="405"/>
      <c r="J509" s="908"/>
      <c r="K509" s="908"/>
      <c r="L509" s="406"/>
      <c r="M509" s="1"/>
      <c r="N509" s="13"/>
      <c r="O509" s="13"/>
      <c r="P509" s="13"/>
      <c r="Q509" s="13"/>
      <c r="R509" s="13"/>
      <c r="S509" s="13"/>
      <c r="T509" s="13"/>
      <c r="U509" s="13"/>
      <c r="V509" s="13"/>
      <c r="W509" s="381"/>
    </row>
    <row r="510" spans="1:23" s="317" customFormat="1" ht="33" customHeight="1" x14ac:dyDescent="0.2">
      <c r="A510" s="1526"/>
      <c r="B510" s="1801" t="s">
        <v>2212</v>
      </c>
      <c r="C510" s="1808" t="s">
        <v>2213</v>
      </c>
      <c r="D510" s="1753" t="s">
        <v>26</v>
      </c>
      <c r="E510" s="1803" t="s">
        <v>1313</v>
      </c>
      <c r="F510" s="929" t="s">
        <v>2039</v>
      </c>
      <c r="G510" s="919" t="s">
        <v>2040</v>
      </c>
      <c r="H510" s="1720" t="s">
        <v>2214</v>
      </c>
      <c r="I510" s="405">
        <f>16228-5308-262</f>
        <v>10658</v>
      </c>
      <c r="J510" s="908">
        <v>15000</v>
      </c>
      <c r="K510" s="908">
        <v>15000</v>
      </c>
      <c r="L510" s="406"/>
      <c r="M510" s="1" t="s">
        <v>1411</v>
      </c>
      <c r="N510" s="13"/>
      <c r="O510" s="13"/>
      <c r="P510" s="13"/>
      <c r="Q510" s="13"/>
      <c r="R510" s="13"/>
      <c r="S510" s="13"/>
      <c r="T510" s="13"/>
      <c r="U510" s="13"/>
      <c r="V510" s="13"/>
      <c r="W510" s="381"/>
    </row>
    <row r="511" spans="1:23" s="317" customFormat="1" ht="33" customHeight="1" x14ac:dyDescent="0.2">
      <c r="A511" s="1526"/>
      <c r="B511" s="1801"/>
      <c r="C511" s="1808"/>
      <c r="D511" s="1753"/>
      <c r="E511" s="1803"/>
      <c r="F511" s="929" t="s">
        <v>2140</v>
      </c>
      <c r="G511" s="919" t="s">
        <v>1973</v>
      </c>
      <c r="H511" s="1547"/>
      <c r="I511" s="405"/>
      <c r="J511" s="908"/>
      <c r="K511" s="908"/>
      <c r="L511" s="406"/>
      <c r="M511" s="1"/>
      <c r="N511" s="13"/>
      <c r="O511" s="13"/>
      <c r="P511" s="13"/>
      <c r="Q511" s="13"/>
      <c r="R511" s="13"/>
      <c r="S511" s="13"/>
      <c r="T511" s="13"/>
      <c r="U511" s="13"/>
      <c r="V511" s="13"/>
      <c r="W511" s="381"/>
    </row>
    <row r="512" spans="1:23" s="317" customFormat="1" ht="33" customHeight="1" x14ac:dyDescent="0.2">
      <c r="A512" s="1526"/>
      <c r="B512" s="1801"/>
      <c r="C512" s="1808"/>
      <c r="D512" s="1753"/>
      <c r="E512" s="1803"/>
      <c r="F512" s="929" t="s">
        <v>2141</v>
      </c>
      <c r="G512" s="919" t="s">
        <v>2164</v>
      </c>
      <c r="H512" s="1416"/>
      <c r="I512" s="405"/>
      <c r="J512" s="908"/>
      <c r="K512" s="908"/>
      <c r="L512" s="406"/>
      <c r="M512" s="1"/>
      <c r="N512" s="13"/>
      <c r="O512" s="13"/>
      <c r="P512" s="13"/>
      <c r="Q512" s="13"/>
      <c r="R512" s="13"/>
      <c r="S512" s="13"/>
      <c r="T512" s="13"/>
      <c r="U512" s="13"/>
      <c r="V512" s="13"/>
      <c r="W512" s="381"/>
    </row>
    <row r="513" spans="1:24" s="317" customFormat="1" ht="24.75" customHeight="1" x14ac:dyDescent="0.2">
      <c r="A513" s="1526"/>
      <c r="B513" s="1801" t="s">
        <v>2215</v>
      </c>
      <c r="C513" s="1801" t="s">
        <v>2216</v>
      </c>
      <c r="D513" s="1753" t="s">
        <v>26</v>
      </c>
      <c r="E513" s="1803" t="s">
        <v>1313</v>
      </c>
      <c r="F513" s="929" t="s">
        <v>2039</v>
      </c>
      <c r="G513" s="1728" t="s">
        <v>1111</v>
      </c>
      <c r="H513" s="1720" t="s">
        <v>1745</v>
      </c>
      <c r="I513" s="403">
        <v>232</v>
      </c>
      <c r="J513" s="922"/>
      <c r="K513" s="922"/>
      <c r="L513" s="105"/>
      <c r="M513" s="1" t="s">
        <v>1411</v>
      </c>
      <c r="N513" s="13"/>
      <c r="O513" s="13"/>
      <c r="P513" s="13"/>
      <c r="Q513" s="13"/>
      <c r="R513" s="13"/>
      <c r="S513" s="13"/>
      <c r="T513" s="13"/>
      <c r="U513" s="13"/>
      <c r="V513" s="13"/>
      <c r="W513" s="381"/>
    </row>
    <row r="514" spans="1:24" s="317" customFormat="1" ht="36" customHeight="1" x14ac:dyDescent="0.2">
      <c r="A514" s="1526"/>
      <c r="B514" s="1801"/>
      <c r="C514" s="1801"/>
      <c r="D514" s="1753"/>
      <c r="E514" s="1803"/>
      <c r="F514" s="929" t="s">
        <v>2140</v>
      </c>
      <c r="G514" s="1548"/>
      <c r="H514" s="1547"/>
      <c r="I514" s="403"/>
      <c r="J514" s="922"/>
      <c r="K514" s="922"/>
      <c r="L514" s="105"/>
      <c r="M514" s="1"/>
      <c r="N514" s="13"/>
      <c r="O514" s="13"/>
      <c r="P514" s="13"/>
      <c r="Q514" s="13"/>
      <c r="R514" s="13"/>
      <c r="S514" s="13"/>
      <c r="T514" s="13"/>
      <c r="U514" s="13"/>
      <c r="V514" s="13"/>
      <c r="W514" s="384"/>
    </row>
    <row r="515" spans="1:24" s="317" customFormat="1" ht="24.75" customHeight="1" x14ac:dyDescent="0.2">
      <c r="A515" s="1526"/>
      <c r="B515" s="1801"/>
      <c r="C515" s="1801"/>
      <c r="D515" s="1753"/>
      <c r="E515" s="1803"/>
      <c r="F515" s="929" t="s">
        <v>2141</v>
      </c>
      <c r="G515" s="1399"/>
      <c r="H515" s="1416"/>
      <c r="I515" s="403"/>
      <c r="J515" s="922"/>
      <c r="K515" s="922"/>
      <c r="L515" s="105"/>
      <c r="M515" s="1"/>
      <c r="N515" s="13"/>
      <c r="O515" s="13"/>
      <c r="P515" s="13"/>
      <c r="Q515" s="13"/>
      <c r="R515" s="13"/>
      <c r="S515" s="13"/>
      <c r="T515" s="13"/>
      <c r="U515" s="13"/>
      <c r="V515" s="13"/>
      <c r="W515" s="384"/>
    </row>
    <row r="516" spans="1:24" s="317" customFormat="1" ht="25.5" customHeight="1" x14ac:dyDescent="0.2">
      <c r="A516" s="1526"/>
      <c r="B516" s="1801" t="s">
        <v>2218</v>
      </c>
      <c r="C516" s="1801" t="s">
        <v>2219</v>
      </c>
      <c r="D516" s="1753" t="s">
        <v>26</v>
      </c>
      <c r="E516" s="1803" t="s">
        <v>1313</v>
      </c>
      <c r="F516" s="929" t="s">
        <v>2039</v>
      </c>
      <c r="G516" s="919" t="s">
        <v>2158</v>
      </c>
      <c r="H516" s="1720" t="s">
        <v>1919</v>
      </c>
      <c r="I516" s="403">
        <v>170</v>
      </c>
      <c r="J516" s="922"/>
      <c r="K516" s="922"/>
      <c r="L516" s="105"/>
      <c r="M516" s="1" t="s">
        <v>1411</v>
      </c>
      <c r="N516" s="13"/>
      <c r="O516" s="13"/>
      <c r="P516" s="13"/>
      <c r="Q516" s="13"/>
      <c r="R516" s="13"/>
      <c r="S516" s="13"/>
      <c r="T516" s="13"/>
      <c r="U516" s="13"/>
      <c r="V516" s="13"/>
      <c r="W516" s="384"/>
    </row>
    <row r="517" spans="1:24" s="317" customFormat="1" ht="25.5" customHeight="1" x14ac:dyDescent="0.2">
      <c r="A517" s="1526"/>
      <c r="B517" s="1801"/>
      <c r="C517" s="1801"/>
      <c r="D517" s="1753"/>
      <c r="E517" s="1803"/>
      <c r="F517" s="929" t="s">
        <v>2140</v>
      </c>
      <c r="G517" s="919" t="s">
        <v>2220</v>
      </c>
      <c r="H517" s="1547"/>
      <c r="I517" s="403"/>
      <c r="J517" s="922"/>
      <c r="K517" s="922"/>
      <c r="L517" s="105"/>
      <c r="M517" s="1"/>
      <c r="N517" s="13"/>
      <c r="O517" s="13"/>
      <c r="P517" s="13"/>
      <c r="Q517" s="13"/>
      <c r="R517" s="13"/>
      <c r="S517" s="13"/>
      <c r="T517" s="13"/>
      <c r="U517" s="13"/>
      <c r="V517" s="13"/>
      <c r="W517" s="13"/>
      <c r="X517" s="381"/>
    </row>
    <row r="518" spans="1:24" s="317" customFormat="1" ht="25.5" customHeight="1" x14ac:dyDescent="0.2">
      <c r="A518" s="1526"/>
      <c r="B518" s="1801"/>
      <c r="C518" s="1801"/>
      <c r="D518" s="1753"/>
      <c r="E518" s="1803"/>
      <c r="F518" s="929" t="s">
        <v>2141</v>
      </c>
      <c r="G518" s="919" t="s">
        <v>1200</v>
      </c>
      <c r="H518" s="1416"/>
      <c r="I518" s="403"/>
      <c r="J518" s="922"/>
      <c r="K518" s="922"/>
      <c r="L518" s="105"/>
      <c r="M518" s="1"/>
      <c r="N518" s="13"/>
      <c r="O518" s="13"/>
      <c r="P518" s="13"/>
      <c r="Q518" s="13"/>
      <c r="R518" s="13"/>
      <c r="S518" s="13"/>
      <c r="T518" s="13"/>
      <c r="U518" s="13"/>
      <c r="V518" s="13"/>
      <c r="W518" s="13"/>
      <c r="X518" s="381"/>
    </row>
    <row r="519" spans="1:24" s="317" customFormat="1" ht="24.75" customHeight="1" x14ac:dyDescent="0.2">
      <c r="A519" s="1526"/>
      <c r="B519" s="1801" t="s">
        <v>2221</v>
      </c>
      <c r="C519" s="1801" t="s">
        <v>2222</v>
      </c>
      <c r="D519" s="1753" t="s">
        <v>26</v>
      </c>
      <c r="E519" s="1803" t="s">
        <v>1313</v>
      </c>
      <c r="F519" s="929" t="s">
        <v>2039</v>
      </c>
      <c r="G519" s="919" t="s">
        <v>1159</v>
      </c>
      <c r="H519" s="1720" t="s">
        <v>1919</v>
      </c>
      <c r="I519" s="403">
        <v>129.19999999999999</v>
      </c>
      <c r="J519" s="922"/>
      <c r="K519" s="922"/>
      <c r="L519" s="105"/>
      <c r="M519" s="1" t="s">
        <v>1411</v>
      </c>
      <c r="N519" s="13"/>
      <c r="O519" s="13"/>
      <c r="P519" s="13"/>
      <c r="Q519" s="13"/>
      <c r="R519" s="13"/>
      <c r="S519" s="13"/>
      <c r="T519" s="13"/>
      <c r="U519" s="13"/>
      <c r="V519" s="13"/>
      <c r="W519" s="13"/>
      <c r="X519" s="381"/>
    </row>
    <row r="520" spans="1:24" s="317" customFormat="1" ht="33.75" customHeight="1" x14ac:dyDescent="0.2">
      <c r="A520" s="1526"/>
      <c r="B520" s="1801"/>
      <c r="C520" s="1801"/>
      <c r="D520" s="1753"/>
      <c r="E520" s="1803"/>
      <c r="F520" s="929" t="s">
        <v>2140</v>
      </c>
      <c r="G520" s="989" t="s">
        <v>2179</v>
      </c>
      <c r="H520" s="1547"/>
      <c r="I520" s="405"/>
      <c r="J520" s="908"/>
      <c r="K520" s="908"/>
      <c r="L520" s="406"/>
      <c r="M520" s="1"/>
      <c r="N520" s="13"/>
      <c r="O520" s="13"/>
      <c r="P520" s="13"/>
      <c r="Q520" s="13"/>
      <c r="R520" s="13"/>
      <c r="S520" s="13"/>
      <c r="T520" s="13"/>
      <c r="U520" s="13"/>
      <c r="V520" s="13"/>
      <c r="W520" s="13"/>
      <c r="X520" s="381"/>
    </row>
    <row r="521" spans="1:24" s="317" customFormat="1" ht="32.25" customHeight="1" x14ac:dyDescent="0.2">
      <c r="A521" s="1526"/>
      <c r="B521" s="1801"/>
      <c r="C521" s="1801"/>
      <c r="D521" s="1753"/>
      <c r="E521" s="1803"/>
      <c r="F521" s="929" t="s">
        <v>2141</v>
      </c>
      <c r="G521" s="989" t="s">
        <v>1200</v>
      </c>
      <c r="H521" s="1416"/>
      <c r="I521" s="405"/>
      <c r="J521" s="908"/>
      <c r="K521" s="908"/>
      <c r="L521" s="406"/>
      <c r="M521" s="1"/>
      <c r="N521" s="13"/>
      <c r="O521" s="13"/>
      <c r="P521" s="13"/>
      <c r="Q521" s="13"/>
      <c r="R521" s="13"/>
      <c r="S521" s="13"/>
      <c r="T521" s="13"/>
      <c r="U521" s="13"/>
      <c r="V521" s="13"/>
      <c r="W521" s="13"/>
      <c r="X521" s="381"/>
    </row>
    <row r="522" spans="1:24" s="317" customFormat="1" ht="34.5" customHeight="1" x14ac:dyDescent="0.2">
      <c r="A522" s="1526"/>
      <c r="B522" s="1801" t="s">
        <v>2223</v>
      </c>
      <c r="C522" s="1801" t="s">
        <v>2224</v>
      </c>
      <c r="D522" s="1817" t="s">
        <v>26</v>
      </c>
      <c r="E522" s="1818" t="s">
        <v>1313</v>
      </c>
      <c r="F522" s="407" t="s">
        <v>2225</v>
      </c>
      <c r="G522" s="408" t="s">
        <v>2186</v>
      </c>
      <c r="H522" s="1819" t="s">
        <v>1919</v>
      </c>
      <c r="I522" s="409">
        <v>200</v>
      </c>
      <c r="J522" s="908"/>
      <c r="K522" s="908"/>
      <c r="L522" s="406"/>
      <c r="M522" s="1" t="s">
        <v>1411</v>
      </c>
      <c r="N522" s="13"/>
      <c r="O522" s="13"/>
      <c r="P522" s="13"/>
      <c r="Q522" s="13"/>
      <c r="R522" s="13"/>
      <c r="S522" s="13"/>
      <c r="T522" s="13"/>
      <c r="U522" s="13"/>
      <c r="V522" s="13"/>
      <c r="W522" s="13"/>
      <c r="X522" s="381"/>
    </row>
    <row r="523" spans="1:24" s="317" customFormat="1" ht="35.25" customHeight="1" x14ac:dyDescent="0.2">
      <c r="A523" s="1526"/>
      <c r="B523" s="1801"/>
      <c r="C523" s="1801"/>
      <c r="D523" s="1817"/>
      <c r="E523" s="1818"/>
      <c r="F523" s="407" t="s">
        <v>2226</v>
      </c>
      <c r="G523" s="408" t="s">
        <v>2155</v>
      </c>
      <c r="H523" s="1580"/>
      <c r="I523" s="409"/>
      <c r="J523" s="908"/>
      <c r="K523" s="908"/>
      <c r="L523" s="406"/>
      <c r="M523" s="1"/>
      <c r="N523" s="13"/>
      <c r="O523" s="13"/>
      <c r="P523" s="13"/>
      <c r="Q523" s="13"/>
      <c r="R523" s="13"/>
      <c r="S523" s="13"/>
      <c r="T523" s="13"/>
      <c r="U523" s="13"/>
      <c r="V523" s="13"/>
      <c r="W523" s="13"/>
      <c r="X523" s="381"/>
    </row>
    <row r="524" spans="1:24" s="317" customFormat="1" ht="29.25" customHeight="1" x14ac:dyDescent="0.2">
      <c r="A524" s="1526"/>
      <c r="B524" s="1801"/>
      <c r="C524" s="1801"/>
      <c r="D524" s="1817"/>
      <c r="E524" s="1818"/>
      <c r="F524" s="407" t="s">
        <v>2141</v>
      </c>
      <c r="G524" s="408" t="s">
        <v>1200</v>
      </c>
      <c r="H524" s="1536"/>
      <c r="I524" s="409"/>
      <c r="J524" s="908"/>
      <c r="K524" s="908"/>
      <c r="L524" s="406"/>
      <c r="M524" s="1"/>
      <c r="N524" s="13"/>
      <c r="O524" s="13"/>
      <c r="P524" s="13"/>
      <c r="Q524" s="13"/>
      <c r="R524" s="13"/>
      <c r="S524" s="13"/>
      <c r="T524" s="13"/>
      <c r="U524" s="13"/>
      <c r="V524" s="13"/>
      <c r="W524" s="13"/>
      <c r="X524" s="381"/>
    </row>
    <row r="525" spans="1:24" s="317" customFormat="1" ht="37.5" customHeight="1" x14ac:dyDescent="0.2">
      <c r="A525" s="1526"/>
      <c r="B525" s="1801" t="s">
        <v>2227</v>
      </c>
      <c r="C525" s="1801" t="s">
        <v>2228</v>
      </c>
      <c r="D525" s="1817" t="s">
        <v>26</v>
      </c>
      <c r="E525" s="1818" t="s">
        <v>1313</v>
      </c>
      <c r="F525" s="407" t="s">
        <v>2225</v>
      </c>
      <c r="G525" s="408" t="s">
        <v>2186</v>
      </c>
      <c r="H525" s="1819" t="s">
        <v>1919</v>
      </c>
      <c r="I525" s="409">
        <v>169</v>
      </c>
      <c r="J525" s="908"/>
      <c r="K525" s="908"/>
      <c r="L525" s="406"/>
      <c r="M525" s="1" t="s">
        <v>1411</v>
      </c>
      <c r="N525" s="13"/>
      <c r="O525" s="13"/>
      <c r="P525" s="13"/>
      <c r="Q525" s="13"/>
      <c r="R525" s="13"/>
      <c r="S525" s="13"/>
      <c r="T525" s="13"/>
      <c r="U525" s="13"/>
      <c r="V525" s="13"/>
      <c r="W525" s="13"/>
      <c r="X525" s="381"/>
    </row>
    <row r="526" spans="1:24" s="317" customFormat="1" ht="35.25" customHeight="1" x14ac:dyDescent="0.2">
      <c r="A526" s="1526"/>
      <c r="B526" s="1801"/>
      <c r="C526" s="1801"/>
      <c r="D526" s="1817"/>
      <c r="E526" s="1818"/>
      <c r="F526" s="407" t="s">
        <v>2226</v>
      </c>
      <c r="G526" s="408" t="s">
        <v>2155</v>
      </c>
      <c r="H526" s="1580"/>
      <c r="I526" s="409"/>
      <c r="J526" s="908"/>
      <c r="K526" s="908"/>
      <c r="L526" s="406"/>
      <c r="M526" s="1"/>
      <c r="N526" s="13"/>
      <c r="O526" s="13"/>
      <c r="P526" s="13"/>
      <c r="Q526" s="13"/>
      <c r="R526" s="13"/>
      <c r="S526" s="13"/>
      <c r="T526" s="13"/>
      <c r="U526" s="13"/>
      <c r="V526" s="13"/>
      <c r="W526" s="13"/>
      <c r="X526" s="381"/>
    </row>
    <row r="527" spans="1:24" s="317" customFormat="1" ht="26.25" customHeight="1" x14ac:dyDescent="0.2">
      <c r="A527" s="1526"/>
      <c r="B527" s="1801"/>
      <c r="C527" s="1801"/>
      <c r="D527" s="1817"/>
      <c r="E527" s="1818"/>
      <c r="F527" s="407" t="s">
        <v>2141</v>
      </c>
      <c r="G527" s="408" t="s">
        <v>1200</v>
      </c>
      <c r="H527" s="1536"/>
      <c r="I527" s="409"/>
      <c r="J527" s="908"/>
      <c r="K527" s="908"/>
      <c r="L527" s="406"/>
      <c r="M527" s="1"/>
      <c r="N527" s="13"/>
      <c r="O527" s="13"/>
      <c r="P527" s="13"/>
      <c r="Q527" s="13"/>
      <c r="R527" s="13"/>
      <c r="S527" s="13"/>
      <c r="T527" s="13"/>
      <c r="U527" s="13"/>
      <c r="V527" s="13"/>
      <c r="W527" s="13"/>
      <c r="X527" s="381"/>
    </row>
    <row r="528" spans="1:24" s="317" customFormat="1" ht="36" customHeight="1" x14ac:dyDescent="0.2">
      <c r="A528" s="1526"/>
      <c r="B528" s="1801" t="s">
        <v>2229</v>
      </c>
      <c r="C528" s="1801" t="s">
        <v>2230</v>
      </c>
      <c r="D528" s="1817" t="s">
        <v>26</v>
      </c>
      <c r="E528" s="1818" t="s">
        <v>1313</v>
      </c>
      <c r="F528" s="407" t="s">
        <v>2039</v>
      </c>
      <c r="G528" s="408" t="s">
        <v>2186</v>
      </c>
      <c r="H528" s="1819" t="s">
        <v>1919</v>
      </c>
      <c r="I528" s="409">
        <v>169</v>
      </c>
      <c r="J528" s="908"/>
      <c r="K528" s="908"/>
      <c r="L528" s="406"/>
      <c r="M528" s="1" t="s">
        <v>1411</v>
      </c>
      <c r="N528" s="13"/>
      <c r="O528" s="13"/>
      <c r="P528" s="13"/>
      <c r="Q528" s="13"/>
      <c r="R528" s="13"/>
      <c r="S528" s="13"/>
      <c r="T528" s="13"/>
      <c r="U528" s="13"/>
      <c r="V528" s="13"/>
      <c r="W528" s="13"/>
      <c r="X528" s="381"/>
    </row>
    <row r="529" spans="1:24" s="317" customFormat="1" ht="36" customHeight="1" x14ac:dyDescent="0.2">
      <c r="A529" s="1526"/>
      <c r="B529" s="1801"/>
      <c r="C529" s="1801"/>
      <c r="D529" s="1817"/>
      <c r="E529" s="1818"/>
      <c r="F529" s="407" t="s">
        <v>2140</v>
      </c>
      <c r="G529" s="408" t="s">
        <v>2155</v>
      </c>
      <c r="H529" s="1580"/>
      <c r="I529" s="409"/>
      <c r="J529" s="908"/>
      <c r="K529" s="908"/>
      <c r="L529" s="406"/>
      <c r="M529" s="1"/>
      <c r="N529" s="13"/>
      <c r="O529" s="13"/>
      <c r="P529" s="13"/>
      <c r="Q529" s="13"/>
      <c r="R529" s="13"/>
      <c r="S529" s="13"/>
      <c r="T529" s="13"/>
      <c r="U529" s="13"/>
      <c r="V529" s="13"/>
      <c r="W529" s="13"/>
      <c r="X529" s="381"/>
    </row>
    <row r="530" spans="1:24" s="317" customFormat="1" ht="36" customHeight="1" x14ac:dyDescent="0.2">
      <c r="A530" s="1526"/>
      <c r="B530" s="1801"/>
      <c r="C530" s="1801"/>
      <c r="D530" s="1817"/>
      <c r="E530" s="1818"/>
      <c r="F530" s="407" t="s">
        <v>2141</v>
      </c>
      <c r="G530" s="408" t="s">
        <v>1200</v>
      </c>
      <c r="H530" s="1536"/>
      <c r="I530" s="409"/>
      <c r="J530" s="908"/>
      <c r="K530" s="908"/>
      <c r="L530" s="406"/>
      <c r="M530" s="1"/>
      <c r="N530" s="13"/>
      <c r="O530" s="13"/>
      <c r="P530" s="13"/>
      <c r="Q530" s="13"/>
      <c r="R530" s="13"/>
      <c r="S530" s="13"/>
      <c r="T530" s="13"/>
      <c r="U530" s="13"/>
      <c r="V530" s="13"/>
      <c r="W530" s="13"/>
      <c r="X530" s="381"/>
    </row>
    <row r="531" spans="1:24" s="317" customFormat="1" ht="36" customHeight="1" x14ac:dyDescent="0.2">
      <c r="A531" s="1526"/>
      <c r="B531" s="1801" t="s">
        <v>2231</v>
      </c>
      <c r="C531" s="1801" t="s">
        <v>2232</v>
      </c>
      <c r="D531" s="1817" t="s">
        <v>26</v>
      </c>
      <c r="E531" s="1818" t="s">
        <v>1313</v>
      </c>
      <c r="F531" s="407" t="s">
        <v>2039</v>
      </c>
      <c r="G531" s="408" t="s">
        <v>1163</v>
      </c>
      <c r="H531" s="1819" t="s">
        <v>1919</v>
      </c>
      <c r="I531" s="409">
        <v>169</v>
      </c>
      <c r="J531" s="908"/>
      <c r="K531" s="908"/>
      <c r="L531" s="406"/>
      <c r="M531" s="1" t="s">
        <v>1411</v>
      </c>
      <c r="N531" s="13"/>
      <c r="O531" s="13"/>
      <c r="P531" s="13"/>
      <c r="Q531" s="13"/>
      <c r="R531" s="13"/>
      <c r="S531" s="13"/>
      <c r="T531" s="13"/>
      <c r="U531" s="13"/>
      <c r="V531" s="13"/>
      <c r="W531" s="13"/>
      <c r="X531" s="381"/>
    </row>
    <row r="532" spans="1:24" s="317" customFormat="1" ht="36" customHeight="1" x14ac:dyDescent="0.2">
      <c r="A532" s="1526"/>
      <c r="B532" s="1801"/>
      <c r="C532" s="1801"/>
      <c r="D532" s="1817"/>
      <c r="E532" s="1818"/>
      <c r="F532" s="407" t="s">
        <v>2140</v>
      </c>
      <c r="G532" s="408" t="s">
        <v>1558</v>
      </c>
      <c r="H532" s="1580"/>
      <c r="I532" s="409"/>
      <c r="J532" s="908"/>
      <c r="K532" s="908"/>
      <c r="L532" s="406"/>
      <c r="M532" s="1"/>
      <c r="N532" s="13"/>
      <c r="O532" s="13"/>
      <c r="P532" s="13"/>
      <c r="Q532" s="13"/>
      <c r="R532" s="13"/>
      <c r="S532" s="13"/>
      <c r="T532" s="13"/>
      <c r="U532" s="13"/>
      <c r="V532" s="13"/>
      <c r="W532" s="13"/>
      <c r="X532" s="381"/>
    </row>
    <row r="533" spans="1:24" s="317" customFormat="1" ht="36" customHeight="1" x14ac:dyDescent="0.2">
      <c r="A533" s="1526"/>
      <c r="B533" s="1801"/>
      <c r="C533" s="1801"/>
      <c r="D533" s="1817"/>
      <c r="E533" s="1818"/>
      <c r="F533" s="407" t="s">
        <v>2141</v>
      </c>
      <c r="G533" s="408" t="s">
        <v>1200</v>
      </c>
      <c r="H533" s="1536"/>
      <c r="I533" s="409"/>
      <c r="J533" s="908"/>
      <c r="K533" s="908"/>
      <c r="L533" s="406"/>
      <c r="M533" s="1"/>
      <c r="N533" s="13"/>
      <c r="O533" s="13"/>
      <c r="P533" s="13"/>
      <c r="Q533" s="13"/>
      <c r="R533" s="13"/>
      <c r="S533" s="13"/>
      <c r="T533" s="13"/>
      <c r="U533" s="13"/>
      <c r="V533" s="13"/>
      <c r="W533" s="13"/>
      <c r="X533" s="381"/>
    </row>
    <row r="534" spans="1:24" s="317" customFormat="1" ht="36" customHeight="1" x14ac:dyDescent="0.2">
      <c r="A534" s="1526"/>
      <c r="B534" s="1801" t="s">
        <v>2233</v>
      </c>
      <c r="C534" s="1801" t="s">
        <v>2234</v>
      </c>
      <c r="D534" s="1817" t="s">
        <v>26</v>
      </c>
      <c r="E534" s="1818" t="s">
        <v>1313</v>
      </c>
      <c r="F534" s="407" t="s">
        <v>2039</v>
      </c>
      <c r="G534" s="408" t="s">
        <v>1159</v>
      </c>
      <c r="H534" s="1819" t="s">
        <v>1919</v>
      </c>
      <c r="I534" s="409">
        <v>169</v>
      </c>
      <c r="J534" s="908"/>
      <c r="K534" s="908"/>
      <c r="L534" s="406"/>
      <c r="M534" s="1" t="s">
        <v>1411</v>
      </c>
      <c r="N534" s="13"/>
      <c r="O534" s="13"/>
      <c r="P534" s="13"/>
      <c r="Q534" s="13"/>
      <c r="R534" s="13"/>
      <c r="S534" s="13"/>
      <c r="T534" s="13"/>
      <c r="U534" s="13"/>
      <c r="V534" s="13"/>
      <c r="W534" s="13"/>
      <c r="X534" s="381"/>
    </row>
    <row r="535" spans="1:24" s="317" customFormat="1" ht="36" customHeight="1" x14ac:dyDescent="0.2">
      <c r="A535" s="1526"/>
      <c r="B535" s="1801"/>
      <c r="C535" s="1801"/>
      <c r="D535" s="1817"/>
      <c r="E535" s="1818"/>
      <c r="F535" s="407" t="s">
        <v>2140</v>
      </c>
      <c r="G535" s="408" t="s">
        <v>1558</v>
      </c>
      <c r="H535" s="1580"/>
      <c r="I535" s="409"/>
      <c r="J535" s="908"/>
      <c r="K535" s="908"/>
      <c r="L535" s="406"/>
      <c r="M535" s="1"/>
      <c r="N535" s="13"/>
      <c r="O535" s="13"/>
      <c r="P535" s="13"/>
      <c r="Q535" s="13"/>
      <c r="R535" s="13"/>
      <c r="S535" s="13"/>
      <c r="T535" s="13"/>
      <c r="U535" s="13"/>
      <c r="V535" s="13"/>
      <c r="W535" s="13"/>
      <c r="X535" s="381"/>
    </row>
    <row r="536" spans="1:24" s="317" customFormat="1" ht="36" customHeight="1" x14ac:dyDescent="0.2">
      <c r="A536" s="1526"/>
      <c r="B536" s="1801"/>
      <c r="C536" s="1801"/>
      <c r="D536" s="1817"/>
      <c r="E536" s="1818"/>
      <c r="F536" s="407" t="s">
        <v>2141</v>
      </c>
      <c r="G536" s="408" t="s">
        <v>1200</v>
      </c>
      <c r="H536" s="1536"/>
      <c r="I536" s="409"/>
      <c r="J536" s="908"/>
      <c r="K536" s="908"/>
      <c r="L536" s="406"/>
      <c r="M536" s="1"/>
      <c r="N536" s="13"/>
      <c r="O536" s="13"/>
      <c r="P536" s="13"/>
      <c r="Q536" s="13"/>
      <c r="R536" s="13"/>
      <c r="S536" s="13"/>
      <c r="T536" s="13"/>
      <c r="U536" s="13"/>
      <c r="V536" s="13"/>
      <c r="W536" s="13"/>
      <c r="X536" s="381"/>
    </row>
    <row r="537" spans="1:24" s="317" customFormat="1" ht="36" customHeight="1" x14ac:dyDescent="0.2">
      <c r="A537" s="1526"/>
      <c r="B537" s="1801" t="s">
        <v>2235</v>
      </c>
      <c r="C537" s="1801" t="s">
        <v>2236</v>
      </c>
      <c r="D537" s="1817" t="s">
        <v>26</v>
      </c>
      <c r="E537" s="1818" t="s">
        <v>1313</v>
      </c>
      <c r="F537" s="407" t="s">
        <v>2225</v>
      </c>
      <c r="G537" s="408" t="s">
        <v>1163</v>
      </c>
      <c r="H537" s="1819" t="s">
        <v>1919</v>
      </c>
      <c r="I537" s="409">
        <v>168</v>
      </c>
      <c r="J537" s="908"/>
      <c r="K537" s="908"/>
      <c r="L537" s="406"/>
      <c r="M537" s="1" t="s">
        <v>1411</v>
      </c>
      <c r="N537" s="13"/>
      <c r="O537" s="13"/>
      <c r="P537" s="13"/>
      <c r="Q537" s="13"/>
      <c r="R537" s="13"/>
      <c r="S537" s="13"/>
      <c r="T537" s="13"/>
      <c r="U537" s="13"/>
      <c r="V537" s="13"/>
      <c r="W537" s="13"/>
      <c r="X537" s="381"/>
    </row>
    <row r="538" spans="1:24" s="317" customFormat="1" ht="36" customHeight="1" x14ac:dyDescent="0.2">
      <c r="A538" s="1526"/>
      <c r="B538" s="1801"/>
      <c r="C538" s="1801"/>
      <c r="D538" s="1817"/>
      <c r="E538" s="1818"/>
      <c r="F538" s="407" t="s">
        <v>2226</v>
      </c>
      <c r="G538" s="408" t="s">
        <v>2155</v>
      </c>
      <c r="H538" s="1580"/>
      <c r="I538" s="409"/>
      <c r="J538" s="908"/>
      <c r="K538" s="908"/>
      <c r="L538" s="406"/>
      <c r="M538" s="1"/>
      <c r="N538" s="13"/>
      <c r="O538" s="13"/>
      <c r="P538" s="13"/>
      <c r="Q538" s="13"/>
      <c r="R538" s="13"/>
      <c r="S538" s="13"/>
      <c r="T538" s="13"/>
      <c r="U538" s="13"/>
      <c r="V538" s="13"/>
      <c r="W538" s="13"/>
      <c r="X538" s="381"/>
    </row>
    <row r="539" spans="1:24" s="317" customFormat="1" ht="36" customHeight="1" x14ac:dyDescent="0.2">
      <c r="A539" s="1526"/>
      <c r="B539" s="1801"/>
      <c r="C539" s="1801"/>
      <c r="D539" s="1817"/>
      <c r="E539" s="1818"/>
      <c r="F539" s="407" t="s">
        <v>2141</v>
      </c>
      <c r="G539" s="408" t="s">
        <v>1200</v>
      </c>
      <c r="H539" s="1536"/>
      <c r="I539" s="409"/>
      <c r="J539" s="908"/>
      <c r="K539" s="908"/>
      <c r="L539" s="406"/>
      <c r="M539" s="1"/>
      <c r="N539" s="13"/>
      <c r="O539" s="13"/>
      <c r="P539" s="13"/>
      <c r="Q539" s="13"/>
      <c r="R539" s="13"/>
      <c r="S539" s="13"/>
      <c r="T539" s="13"/>
      <c r="U539" s="13"/>
      <c r="V539" s="13"/>
      <c r="W539" s="13"/>
      <c r="X539" s="381"/>
    </row>
    <row r="540" spans="1:24" s="317" customFormat="1" ht="36" customHeight="1" x14ac:dyDescent="0.2">
      <c r="A540" s="1526"/>
      <c r="B540" s="1801" t="s">
        <v>2237</v>
      </c>
      <c r="C540" s="1801" t="s">
        <v>2238</v>
      </c>
      <c r="D540" s="1817" t="s">
        <v>26</v>
      </c>
      <c r="E540" s="1818" t="s">
        <v>1313</v>
      </c>
      <c r="F540" s="407" t="s">
        <v>2039</v>
      </c>
      <c r="G540" s="408" t="s">
        <v>2186</v>
      </c>
      <c r="H540" s="1819" t="s">
        <v>1919</v>
      </c>
      <c r="I540" s="409">
        <v>168</v>
      </c>
      <c r="J540" s="908"/>
      <c r="K540" s="908"/>
      <c r="L540" s="406"/>
      <c r="M540" s="1" t="s">
        <v>1411</v>
      </c>
      <c r="N540" s="13"/>
      <c r="O540" s="13"/>
      <c r="P540" s="13"/>
      <c r="Q540" s="13"/>
      <c r="R540" s="13"/>
      <c r="S540" s="13"/>
      <c r="T540" s="13"/>
      <c r="U540" s="13"/>
      <c r="V540" s="13"/>
      <c r="W540" s="13"/>
      <c r="X540" s="381"/>
    </row>
    <row r="541" spans="1:24" s="317" customFormat="1" ht="36" customHeight="1" x14ac:dyDescent="0.2">
      <c r="A541" s="1526"/>
      <c r="B541" s="1801"/>
      <c r="C541" s="1801"/>
      <c r="D541" s="1817"/>
      <c r="E541" s="1818"/>
      <c r="F541" s="407" t="s">
        <v>2140</v>
      </c>
      <c r="G541" s="408" t="s">
        <v>2155</v>
      </c>
      <c r="H541" s="1580"/>
      <c r="I541" s="409"/>
      <c r="J541" s="908"/>
      <c r="K541" s="908"/>
      <c r="L541" s="406"/>
      <c r="M541" s="1"/>
      <c r="N541" s="13"/>
      <c r="O541" s="13"/>
      <c r="P541" s="13"/>
      <c r="Q541" s="13"/>
      <c r="R541" s="13"/>
      <c r="S541" s="13"/>
      <c r="T541" s="13"/>
      <c r="U541" s="13"/>
      <c r="V541" s="13"/>
      <c r="W541" s="13"/>
      <c r="X541" s="381"/>
    </row>
    <row r="542" spans="1:24" s="317" customFormat="1" ht="36" customHeight="1" x14ac:dyDescent="0.2">
      <c r="A542" s="1526"/>
      <c r="B542" s="1801"/>
      <c r="C542" s="1801"/>
      <c r="D542" s="1817"/>
      <c r="E542" s="1818"/>
      <c r="F542" s="407" t="s">
        <v>2141</v>
      </c>
      <c r="G542" s="408" t="s">
        <v>1200</v>
      </c>
      <c r="H542" s="1536"/>
      <c r="I542" s="409"/>
      <c r="J542" s="908"/>
      <c r="K542" s="908"/>
      <c r="L542" s="406"/>
      <c r="M542" s="1"/>
      <c r="N542" s="13"/>
      <c r="O542" s="13"/>
      <c r="P542" s="13"/>
      <c r="Q542" s="13"/>
      <c r="R542" s="13"/>
      <c r="S542" s="13"/>
      <c r="T542" s="13"/>
      <c r="U542" s="13"/>
      <c r="V542" s="13"/>
      <c r="W542" s="13"/>
      <c r="X542" s="381"/>
    </row>
    <row r="543" spans="1:24" s="317" customFormat="1" ht="33" customHeight="1" x14ac:dyDescent="0.2">
      <c r="A543" s="1526"/>
      <c r="B543" s="1801" t="s">
        <v>2239</v>
      </c>
      <c r="C543" s="1801" t="s">
        <v>2240</v>
      </c>
      <c r="D543" s="1817" t="s">
        <v>26</v>
      </c>
      <c r="E543" s="1818" t="s">
        <v>1313</v>
      </c>
      <c r="F543" s="407" t="s">
        <v>2225</v>
      </c>
      <c r="G543" s="408" t="s">
        <v>1163</v>
      </c>
      <c r="H543" s="1819" t="s">
        <v>5137</v>
      </c>
      <c r="I543" s="409">
        <v>232</v>
      </c>
      <c r="J543" s="908"/>
      <c r="K543" s="908"/>
      <c r="L543" s="406"/>
      <c r="M543" s="1" t="s">
        <v>1411</v>
      </c>
      <c r="N543" s="13"/>
      <c r="O543" s="13"/>
      <c r="P543" s="13"/>
      <c r="Q543" s="13"/>
      <c r="R543" s="13"/>
      <c r="S543" s="13"/>
      <c r="T543" s="13"/>
      <c r="U543" s="13"/>
      <c r="V543" s="13"/>
      <c r="W543" s="13"/>
      <c r="X543" s="381"/>
    </row>
    <row r="544" spans="1:24" s="317" customFormat="1" ht="36" customHeight="1" x14ac:dyDescent="0.2">
      <c r="A544" s="1526"/>
      <c r="B544" s="1801"/>
      <c r="C544" s="1801"/>
      <c r="D544" s="1817"/>
      <c r="E544" s="1818"/>
      <c r="F544" s="407" t="s">
        <v>2226</v>
      </c>
      <c r="G544" s="408" t="s">
        <v>2179</v>
      </c>
      <c r="H544" s="1580"/>
      <c r="I544" s="409"/>
      <c r="J544" s="908"/>
      <c r="K544" s="908"/>
      <c r="L544" s="406"/>
      <c r="M544" s="1"/>
      <c r="N544" s="13"/>
      <c r="O544" s="13"/>
      <c r="P544" s="13"/>
      <c r="Q544" s="13"/>
      <c r="R544" s="13"/>
      <c r="S544" s="13"/>
      <c r="T544" s="13"/>
      <c r="U544" s="13"/>
      <c r="V544" s="13"/>
      <c r="W544" s="13"/>
      <c r="X544" s="381"/>
    </row>
    <row r="545" spans="1:24" s="317" customFormat="1" ht="24" customHeight="1" x14ac:dyDescent="0.2">
      <c r="A545" s="1526"/>
      <c r="B545" s="1801"/>
      <c r="C545" s="1801"/>
      <c r="D545" s="1817"/>
      <c r="E545" s="1818"/>
      <c r="F545" s="407" t="s">
        <v>2141</v>
      </c>
      <c r="G545" s="408" t="s">
        <v>1200</v>
      </c>
      <c r="H545" s="1536"/>
      <c r="I545" s="409"/>
      <c r="J545" s="908"/>
      <c r="K545" s="908"/>
      <c r="L545" s="406"/>
      <c r="M545" s="1"/>
      <c r="N545" s="13"/>
      <c r="O545" s="13"/>
      <c r="P545" s="13"/>
      <c r="Q545" s="13"/>
      <c r="R545" s="13"/>
      <c r="S545" s="13"/>
      <c r="T545" s="13"/>
      <c r="U545" s="13"/>
      <c r="V545" s="13"/>
      <c r="W545" s="13"/>
      <c r="X545" s="381"/>
    </row>
    <row r="546" spans="1:24" s="317" customFormat="1" ht="36" customHeight="1" x14ac:dyDescent="0.2">
      <c r="A546" s="1526"/>
      <c r="B546" s="1801" t="s">
        <v>2242</v>
      </c>
      <c r="C546" s="1801" t="s">
        <v>2243</v>
      </c>
      <c r="D546" s="1817" t="s">
        <v>26</v>
      </c>
      <c r="E546" s="1818" t="s">
        <v>1313</v>
      </c>
      <c r="F546" s="407" t="s">
        <v>2225</v>
      </c>
      <c r="G546" s="408" t="s">
        <v>2186</v>
      </c>
      <c r="H546" s="1819" t="s">
        <v>2244</v>
      </c>
      <c r="I546" s="409">
        <v>155</v>
      </c>
      <c r="J546" s="908"/>
      <c r="K546" s="908"/>
      <c r="L546" s="406"/>
      <c r="M546" s="1" t="s">
        <v>1411</v>
      </c>
      <c r="N546" s="13"/>
      <c r="O546" s="13"/>
      <c r="P546" s="13"/>
      <c r="Q546" s="13"/>
      <c r="R546" s="13"/>
      <c r="S546" s="13"/>
      <c r="T546" s="13"/>
      <c r="U546" s="13"/>
      <c r="V546" s="13"/>
      <c r="W546" s="13"/>
      <c r="X546" s="381"/>
    </row>
    <row r="547" spans="1:24" s="317" customFormat="1" ht="34.5" customHeight="1" x14ac:dyDescent="0.2">
      <c r="A547" s="1526"/>
      <c r="B547" s="1801"/>
      <c r="C547" s="1801"/>
      <c r="D547" s="1817"/>
      <c r="E547" s="1818"/>
      <c r="F547" s="407" t="s">
        <v>2226</v>
      </c>
      <c r="G547" s="408" t="s">
        <v>1558</v>
      </c>
      <c r="H547" s="1580"/>
      <c r="I547" s="409"/>
      <c r="J547" s="908"/>
      <c r="K547" s="908"/>
      <c r="L547" s="406"/>
      <c r="M547" s="1"/>
      <c r="N547" s="13"/>
      <c r="O547" s="13"/>
      <c r="P547" s="13"/>
      <c r="Q547" s="13"/>
      <c r="R547" s="13"/>
      <c r="S547" s="13"/>
      <c r="T547" s="13"/>
      <c r="U547" s="13"/>
      <c r="V547" s="13"/>
      <c r="W547" s="13"/>
      <c r="X547" s="381"/>
    </row>
    <row r="548" spans="1:24" s="317" customFormat="1" ht="28.5" customHeight="1" x14ac:dyDescent="0.2">
      <c r="A548" s="1526"/>
      <c r="B548" s="1801"/>
      <c r="C548" s="1801"/>
      <c r="D548" s="1817"/>
      <c r="E548" s="1818"/>
      <c r="F548" s="407" t="s">
        <v>2141</v>
      </c>
      <c r="G548" s="408" t="s">
        <v>1200</v>
      </c>
      <c r="H548" s="1536"/>
      <c r="I548" s="409"/>
      <c r="J548" s="908"/>
      <c r="K548" s="908"/>
      <c r="L548" s="406"/>
      <c r="M548" s="1"/>
      <c r="N548" s="13"/>
      <c r="O548" s="13"/>
      <c r="P548" s="13"/>
      <c r="Q548" s="13"/>
      <c r="R548" s="13"/>
      <c r="S548" s="13"/>
      <c r="T548" s="13"/>
      <c r="U548" s="13"/>
      <c r="V548" s="13"/>
      <c r="W548" s="13"/>
      <c r="X548" s="381"/>
    </row>
    <row r="549" spans="1:24" s="317" customFormat="1" ht="30.75" customHeight="1" x14ac:dyDescent="0.2">
      <c r="A549" s="1526"/>
      <c r="B549" s="1801" t="s">
        <v>2245</v>
      </c>
      <c r="C549" s="1801" t="s">
        <v>2246</v>
      </c>
      <c r="D549" s="1817" t="s">
        <v>26</v>
      </c>
      <c r="E549" s="1818" t="s">
        <v>1313</v>
      </c>
      <c r="F549" s="407" t="s">
        <v>2039</v>
      </c>
      <c r="G549" s="408" t="s">
        <v>2186</v>
      </c>
      <c r="H549" s="1819" t="s">
        <v>2244</v>
      </c>
      <c r="I549" s="409">
        <v>155</v>
      </c>
      <c r="J549" s="908"/>
      <c r="K549" s="908"/>
      <c r="L549" s="406"/>
      <c r="M549" s="1" t="s">
        <v>1411</v>
      </c>
      <c r="N549" s="13"/>
      <c r="O549" s="13"/>
      <c r="P549" s="13"/>
      <c r="Q549" s="13"/>
      <c r="R549" s="13"/>
      <c r="S549" s="13"/>
      <c r="T549" s="13"/>
      <c r="U549" s="13"/>
      <c r="V549" s="13"/>
      <c r="W549" s="13"/>
      <c r="X549" s="381"/>
    </row>
    <row r="550" spans="1:24" s="317" customFormat="1" ht="25.5" customHeight="1" x14ac:dyDescent="0.2">
      <c r="A550" s="1526"/>
      <c r="B550" s="1801"/>
      <c r="C550" s="1801"/>
      <c r="D550" s="1817"/>
      <c r="E550" s="1818"/>
      <c r="F550" s="407" t="s">
        <v>2140</v>
      </c>
      <c r="G550" s="408" t="s">
        <v>2155</v>
      </c>
      <c r="H550" s="1580"/>
      <c r="I550" s="409"/>
      <c r="J550" s="908"/>
      <c r="K550" s="908"/>
      <c r="L550" s="406"/>
      <c r="M550" s="1"/>
      <c r="N550" s="13"/>
      <c r="O550" s="13"/>
      <c r="P550" s="13"/>
      <c r="Q550" s="13"/>
      <c r="R550" s="13"/>
      <c r="S550" s="13"/>
      <c r="T550" s="13"/>
      <c r="U550" s="13"/>
      <c r="V550" s="13"/>
      <c r="W550" s="13"/>
      <c r="X550" s="381"/>
    </row>
    <row r="551" spans="1:24" s="317" customFormat="1" ht="25.5" customHeight="1" x14ac:dyDescent="0.2">
      <c r="A551" s="1526"/>
      <c r="B551" s="1801"/>
      <c r="C551" s="1801"/>
      <c r="D551" s="1817"/>
      <c r="E551" s="1818"/>
      <c r="F551" s="407" t="s">
        <v>2141</v>
      </c>
      <c r="G551" s="408" t="s">
        <v>1200</v>
      </c>
      <c r="H551" s="1536"/>
      <c r="I551" s="409"/>
      <c r="J551" s="908"/>
      <c r="K551" s="908"/>
      <c r="L551" s="406"/>
      <c r="M551" s="1"/>
      <c r="N551" s="13"/>
      <c r="O551" s="13"/>
      <c r="P551" s="13"/>
      <c r="Q551" s="13"/>
      <c r="R551" s="13"/>
      <c r="S551" s="13"/>
      <c r="T551" s="13"/>
      <c r="U551" s="13"/>
      <c r="V551" s="13"/>
      <c r="W551" s="13"/>
      <c r="X551" s="381"/>
    </row>
    <row r="552" spans="1:24" s="317" customFormat="1" ht="34.5" customHeight="1" x14ac:dyDescent="0.2">
      <c r="A552" s="1526"/>
      <c r="B552" s="1801" t="s">
        <v>2247</v>
      </c>
      <c r="C552" s="1801" t="s">
        <v>2248</v>
      </c>
      <c r="D552" s="1817" t="s">
        <v>26</v>
      </c>
      <c r="E552" s="1818" t="s">
        <v>1313</v>
      </c>
      <c r="F552" s="407" t="s">
        <v>2225</v>
      </c>
      <c r="G552" s="408" t="s">
        <v>2186</v>
      </c>
      <c r="H552" s="1819" t="s">
        <v>2244</v>
      </c>
      <c r="I552" s="409">
        <v>100</v>
      </c>
      <c r="J552" s="908"/>
      <c r="K552" s="908"/>
      <c r="L552" s="406"/>
      <c r="M552" s="1" t="s">
        <v>1411</v>
      </c>
      <c r="N552" s="13"/>
      <c r="O552" s="13"/>
      <c r="P552" s="13"/>
      <c r="Q552" s="13"/>
      <c r="R552" s="13"/>
      <c r="S552" s="13"/>
      <c r="T552" s="13"/>
      <c r="U552" s="13"/>
      <c r="V552" s="13"/>
      <c r="W552" s="13"/>
      <c r="X552" s="381"/>
    </row>
    <row r="553" spans="1:24" s="317" customFormat="1" ht="31.5" customHeight="1" x14ac:dyDescent="0.2">
      <c r="A553" s="1526"/>
      <c r="B553" s="1801"/>
      <c r="C553" s="1801"/>
      <c r="D553" s="1817"/>
      <c r="E553" s="1818"/>
      <c r="F553" s="407" t="s">
        <v>2226</v>
      </c>
      <c r="G553" s="408" t="s">
        <v>1558</v>
      </c>
      <c r="H553" s="1580"/>
      <c r="I553" s="409"/>
      <c r="J553" s="908"/>
      <c r="K553" s="908"/>
      <c r="L553" s="406"/>
      <c r="M553" s="1"/>
      <c r="N553" s="13"/>
      <c r="O553" s="13"/>
      <c r="P553" s="13"/>
      <c r="Q553" s="13"/>
      <c r="R553" s="13"/>
      <c r="S553" s="13"/>
      <c r="T553" s="13"/>
      <c r="U553" s="13"/>
      <c r="V553" s="13"/>
      <c r="W553" s="13"/>
      <c r="X553" s="381"/>
    </row>
    <row r="554" spans="1:24" s="317" customFormat="1" ht="26.25" customHeight="1" x14ac:dyDescent="0.2">
      <c r="A554" s="1526"/>
      <c r="B554" s="1801"/>
      <c r="C554" s="1801"/>
      <c r="D554" s="1817"/>
      <c r="E554" s="1818"/>
      <c r="F554" s="407" t="s">
        <v>2141</v>
      </c>
      <c r="G554" s="408" t="s">
        <v>2249</v>
      </c>
      <c r="H554" s="1536"/>
      <c r="I554" s="409"/>
      <c r="J554" s="908"/>
      <c r="K554" s="908"/>
      <c r="L554" s="406"/>
      <c r="M554" s="1"/>
      <c r="N554" s="13"/>
      <c r="O554" s="13"/>
      <c r="P554" s="13"/>
      <c r="Q554" s="13"/>
      <c r="R554" s="13"/>
      <c r="S554" s="13"/>
      <c r="T554" s="13"/>
      <c r="U554" s="13"/>
      <c r="V554" s="13"/>
      <c r="W554" s="13"/>
      <c r="X554" s="381"/>
    </row>
    <row r="555" spans="1:24" s="317" customFormat="1" ht="33.75" customHeight="1" x14ac:dyDescent="0.2">
      <c r="A555" s="1526"/>
      <c r="B555" s="1808" t="s">
        <v>2250</v>
      </c>
      <c r="C555" s="1801" t="s">
        <v>2251</v>
      </c>
      <c r="D555" s="1817" t="s">
        <v>26</v>
      </c>
      <c r="E555" s="1818" t="s">
        <v>2173</v>
      </c>
      <c r="F555" s="407" t="s">
        <v>2039</v>
      </c>
      <c r="G555" s="408" t="s">
        <v>2186</v>
      </c>
      <c r="H555" s="1819" t="s">
        <v>2253</v>
      </c>
      <c r="I555" s="409">
        <v>232</v>
      </c>
      <c r="J555" s="908"/>
      <c r="K555" s="908"/>
      <c r="L555" s="406"/>
      <c r="M555" s="1" t="s">
        <v>1411</v>
      </c>
      <c r="N555" s="13"/>
      <c r="O555" s="13"/>
      <c r="P555" s="13"/>
      <c r="Q555" s="13"/>
      <c r="R555" s="13"/>
      <c r="S555" s="13"/>
      <c r="T555" s="13"/>
      <c r="U555" s="13"/>
      <c r="V555" s="13"/>
      <c r="W555" s="13"/>
      <c r="X555" s="381"/>
    </row>
    <row r="556" spans="1:24" s="317" customFormat="1" ht="30" customHeight="1" x14ac:dyDescent="0.2">
      <c r="A556" s="1526"/>
      <c r="B556" s="1808"/>
      <c r="C556" s="1801"/>
      <c r="D556" s="1817"/>
      <c r="E556" s="1818"/>
      <c r="F556" s="407" t="s">
        <v>2140</v>
      </c>
      <c r="G556" s="408" t="s">
        <v>1558</v>
      </c>
      <c r="H556" s="1580"/>
      <c r="I556" s="409"/>
      <c r="J556" s="908"/>
      <c r="K556" s="908"/>
      <c r="L556" s="406"/>
      <c r="M556" s="1"/>
      <c r="N556" s="13"/>
      <c r="O556" s="13"/>
      <c r="P556" s="13"/>
      <c r="Q556" s="13"/>
      <c r="R556" s="13"/>
      <c r="S556" s="13"/>
      <c r="T556" s="13"/>
      <c r="U556" s="13"/>
      <c r="V556" s="13"/>
      <c r="W556" s="13"/>
      <c r="X556" s="381"/>
    </row>
    <row r="557" spans="1:24" s="317" customFormat="1" ht="30" customHeight="1" x14ac:dyDescent="0.2">
      <c r="A557" s="1526"/>
      <c r="B557" s="1808"/>
      <c r="C557" s="1801"/>
      <c r="D557" s="1817"/>
      <c r="E557" s="1818"/>
      <c r="F557" s="407" t="s">
        <v>2141</v>
      </c>
      <c r="G557" s="408" t="s">
        <v>1200</v>
      </c>
      <c r="H557" s="1536"/>
      <c r="I557" s="409"/>
      <c r="J557" s="908"/>
      <c r="K557" s="908"/>
      <c r="L557" s="406"/>
      <c r="M557" s="1"/>
      <c r="N557" s="13"/>
      <c r="O557" s="13"/>
      <c r="P557" s="13"/>
      <c r="Q557" s="13"/>
      <c r="R557" s="13"/>
      <c r="S557" s="13"/>
      <c r="T557" s="13"/>
      <c r="U557" s="13"/>
      <c r="V557" s="13"/>
      <c r="W557" s="13"/>
      <c r="X557" s="381"/>
    </row>
    <row r="558" spans="1:24" s="317" customFormat="1" ht="33.75" customHeight="1" x14ac:dyDescent="0.2">
      <c r="A558" s="1526"/>
      <c r="B558" s="1801" t="s">
        <v>2254</v>
      </c>
      <c r="C558" s="1801" t="s">
        <v>2255</v>
      </c>
      <c r="D558" s="1817" t="s">
        <v>26</v>
      </c>
      <c r="E558" s="1818" t="s">
        <v>2173</v>
      </c>
      <c r="F558" s="407" t="s">
        <v>2039</v>
      </c>
      <c r="G558" s="408" t="s">
        <v>2186</v>
      </c>
      <c r="H558" s="1819" t="s">
        <v>1338</v>
      </c>
      <c r="I558" s="409">
        <v>116</v>
      </c>
      <c r="J558" s="908"/>
      <c r="K558" s="908"/>
      <c r="L558" s="406"/>
      <c r="M558" s="1" t="s">
        <v>1411</v>
      </c>
      <c r="N558" s="13"/>
      <c r="O558" s="13"/>
      <c r="P558" s="13"/>
      <c r="Q558" s="13"/>
      <c r="R558" s="13"/>
      <c r="S558" s="13"/>
      <c r="T558" s="13"/>
      <c r="U558" s="13"/>
      <c r="V558" s="13"/>
      <c r="W558" s="13"/>
      <c r="X558" s="381"/>
    </row>
    <row r="559" spans="1:24" s="317" customFormat="1" ht="40.5" customHeight="1" x14ac:dyDescent="0.2">
      <c r="A559" s="1526"/>
      <c r="B559" s="1801"/>
      <c r="C559" s="1801"/>
      <c r="D559" s="1817"/>
      <c r="E559" s="1818"/>
      <c r="F559" s="407" t="s">
        <v>2140</v>
      </c>
      <c r="G559" s="408" t="s">
        <v>2155</v>
      </c>
      <c r="H559" s="1580"/>
      <c r="I559" s="409"/>
      <c r="J559" s="908"/>
      <c r="K559" s="908"/>
      <c r="L559" s="406"/>
      <c r="M559" s="1"/>
      <c r="N559" s="13"/>
      <c r="O559" s="13"/>
      <c r="P559" s="13"/>
      <c r="Q559" s="13"/>
      <c r="R559" s="13"/>
      <c r="S559" s="13"/>
      <c r="T559" s="13"/>
      <c r="U559" s="13"/>
      <c r="V559" s="13"/>
      <c r="W559" s="13"/>
      <c r="X559" s="381"/>
    </row>
    <row r="560" spans="1:24" s="317" customFormat="1" ht="40.5" customHeight="1" x14ac:dyDescent="0.2">
      <c r="A560" s="1526"/>
      <c r="B560" s="1801"/>
      <c r="C560" s="1801"/>
      <c r="D560" s="1817"/>
      <c r="E560" s="1818"/>
      <c r="F560" s="407" t="s">
        <v>2141</v>
      </c>
      <c r="G560" s="408" t="s">
        <v>1200</v>
      </c>
      <c r="H560" s="1536"/>
      <c r="I560" s="409"/>
      <c r="J560" s="908"/>
      <c r="K560" s="908"/>
      <c r="L560" s="406"/>
      <c r="M560" s="1"/>
      <c r="N560" s="13"/>
      <c r="O560" s="13"/>
      <c r="P560" s="13"/>
      <c r="Q560" s="13"/>
      <c r="R560" s="13"/>
      <c r="S560" s="13"/>
      <c r="T560" s="13"/>
      <c r="U560" s="13"/>
      <c r="V560" s="13"/>
      <c r="W560" s="13"/>
      <c r="X560" s="381"/>
    </row>
    <row r="561" spans="1:24" s="317" customFormat="1" ht="33.75" customHeight="1" x14ac:dyDescent="0.2">
      <c r="A561" s="1526"/>
      <c r="B561" s="1801" t="s">
        <v>2256</v>
      </c>
      <c r="C561" s="1801" t="s">
        <v>2257</v>
      </c>
      <c r="D561" s="1817" t="s">
        <v>26</v>
      </c>
      <c r="E561" s="1818" t="s">
        <v>2173</v>
      </c>
      <c r="F561" s="407" t="s">
        <v>2225</v>
      </c>
      <c r="G561" s="408" t="s">
        <v>1159</v>
      </c>
      <c r="H561" s="1819" t="s">
        <v>2244</v>
      </c>
      <c r="I561" s="409">
        <v>116</v>
      </c>
      <c r="J561" s="908"/>
      <c r="K561" s="908"/>
      <c r="L561" s="406"/>
      <c r="M561" s="1" t="s">
        <v>1411</v>
      </c>
      <c r="N561" s="13"/>
      <c r="O561" s="13"/>
      <c r="P561" s="13"/>
      <c r="Q561" s="13"/>
      <c r="R561" s="13"/>
      <c r="S561" s="13"/>
      <c r="T561" s="13"/>
      <c r="U561" s="13"/>
      <c r="V561" s="13"/>
      <c r="W561" s="13"/>
      <c r="X561" s="381"/>
    </row>
    <row r="562" spans="1:24" s="317" customFormat="1" ht="34.5" customHeight="1" x14ac:dyDescent="0.2">
      <c r="A562" s="1526"/>
      <c r="B562" s="1801"/>
      <c r="C562" s="1801"/>
      <c r="D562" s="1817"/>
      <c r="E562" s="1818"/>
      <c r="F562" s="407" t="s">
        <v>2226</v>
      </c>
      <c r="G562" s="408" t="s">
        <v>2155</v>
      </c>
      <c r="H562" s="1580"/>
      <c r="I562" s="409"/>
      <c r="J562" s="908"/>
      <c r="K562" s="908"/>
      <c r="L562" s="406"/>
      <c r="M562" s="1"/>
      <c r="N562" s="13"/>
      <c r="O562" s="13"/>
      <c r="P562" s="13"/>
      <c r="Q562" s="13"/>
      <c r="R562" s="13"/>
      <c r="S562" s="13"/>
      <c r="T562" s="13"/>
      <c r="U562" s="13"/>
      <c r="V562" s="13"/>
      <c r="W562" s="13"/>
      <c r="X562" s="381"/>
    </row>
    <row r="563" spans="1:24" s="317" customFormat="1" ht="34.5" customHeight="1" x14ac:dyDescent="0.2">
      <c r="A563" s="1526"/>
      <c r="B563" s="1801"/>
      <c r="C563" s="1801"/>
      <c r="D563" s="1817"/>
      <c r="E563" s="1818"/>
      <c r="F563" s="407" t="s">
        <v>2141</v>
      </c>
      <c r="G563" s="408" t="s">
        <v>1200</v>
      </c>
      <c r="H563" s="1536"/>
      <c r="I563" s="409"/>
      <c r="J563" s="908"/>
      <c r="K563" s="908"/>
      <c r="L563" s="406"/>
      <c r="M563" s="1"/>
      <c r="N563" s="13"/>
      <c r="O563" s="13"/>
      <c r="P563" s="13"/>
      <c r="Q563" s="13"/>
      <c r="R563" s="13"/>
      <c r="S563" s="13"/>
      <c r="T563" s="13"/>
      <c r="U563" s="13"/>
      <c r="V563" s="13"/>
      <c r="W563" s="13"/>
      <c r="X563" s="381"/>
    </row>
    <row r="564" spans="1:24" s="317" customFormat="1" ht="35.25" customHeight="1" x14ac:dyDescent="0.2">
      <c r="A564" s="1526"/>
      <c r="B564" s="1801" t="s">
        <v>2258</v>
      </c>
      <c r="C564" s="1801" t="s">
        <v>2259</v>
      </c>
      <c r="D564" s="1817" t="s">
        <v>26</v>
      </c>
      <c r="E564" s="1818" t="s">
        <v>2173</v>
      </c>
      <c r="F564" s="407" t="s">
        <v>2225</v>
      </c>
      <c r="G564" s="408" t="s">
        <v>1163</v>
      </c>
      <c r="H564" s="1819" t="s">
        <v>2244</v>
      </c>
      <c r="I564" s="409">
        <v>1000</v>
      </c>
      <c r="J564" s="908"/>
      <c r="K564" s="908"/>
      <c r="L564" s="406"/>
      <c r="M564" s="1" t="s">
        <v>1411</v>
      </c>
      <c r="N564" s="13"/>
      <c r="O564" s="13"/>
      <c r="P564" s="13"/>
      <c r="Q564" s="13"/>
      <c r="R564" s="13"/>
      <c r="S564" s="13"/>
      <c r="T564" s="13"/>
      <c r="U564" s="13"/>
      <c r="V564" s="13"/>
      <c r="W564" s="13"/>
      <c r="X564" s="381"/>
    </row>
    <row r="565" spans="1:24" s="317" customFormat="1" ht="34.5" customHeight="1" x14ac:dyDescent="0.2">
      <c r="A565" s="1526"/>
      <c r="B565" s="1801"/>
      <c r="C565" s="1801"/>
      <c r="D565" s="1817"/>
      <c r="E565" s="1818"/>
      <c r="F565" s="407" t="s">
        <v>2226</v>
      </c>
      <c r="G565" s="408" t="s">
        <v>2155</v>
      </c>
      <c r="H565" s="1580"/>
      <c r="I565" s="409"/>
      <c r="J565" s="908"/>
      <c r="K565" s="908"/>
      <c r="L565" s="406"/>
      <c r="M565" s="1"/>
      <c r="N565" s="13"/>
      <c r="O565" s="13"/>
      <c r="P565" s="13"/>
      <c r="Q565" s="13"/>
      <c r="R565" s="13"/>
      <c r="S565" s="13"/>
      <c r="T565" s="13"/>
      <c r="U565" s="13"/>
      <c r="V565" s="13"/>
      <c r="W565" s="13"/>
      <c r="X565" s="381"/>
    </row>
    <row r="566" spans="1:24" s="317" customFormat="1" ht="27" customHeight="1" x14ac:dyDescent="0.2">
      <c r="A566" s="1526"/>
      <c r="B566" s="1801"/>
      <c r="C566" s="1801"/>
      <c r="D566" s="1817"/>
      <c r="E566" s="1818"/>
      <c r="F566" s="407" t="s">
        <v>2141</v>
      </c>
      <c r="G566" s="408" t="s">
        <v>1200</v>
      </c>
      <c r="H566" s="1536"/>
      <c r="I566" s="409"/>
      <c r="J566" s="908"/>
      <c r="K566" s="908"/>
      <c r="L566" s="406"/>
      <c r="M566" s="1"/>
      <c r="N566" s="13"/>
      <c r="O566" s="13"/>
      <c r="P566" s="13"/>
      <c r="Q566" s="13"/>
      <c r="R566" s="13"/>
      <c r="S566" s="13"/>
      <c r="T566" s="13"/>
      <c r="U566" s="13"/>
      <c r="V566" s="13"/>
      <c r="W566" s="13"/>
      <c r="X566" s="381"/>
    </row>
    <row r="567" spans="1:24" s="317" customFormat="1" ht="33.75" customHeight="1" x14ac:dyDescent="0.2">
      <c r="A567" s="1526"/>
      <c r="B567" s="1801" t="s">
        <v>2260</v>
      </c>
      <c r="C567" s="1801" t="s">
        <v>2261</v>
      </c>
      <c r="D567" s="1817" t="s">
        <v>26</v>
      </c>
      <c r="E567" s="1818" t="s">
        <v>2173</v>
      </c>
      <c r="F567" s="407" t="s">
        <v>2039</v>
      </c>
      <c r="G567" s="408" t="s">
        <v>1163</v>
      </c>
      <c r="H567" s="1819" t="s">
        <v>2244</v>
      </c>
      <c r="I567" s="409">
        <f>500-168-168</f>
        <v>164</v>
      </c>
      <c r="J567" s="908"/>
      <c r="K567" s="908"/>
      <c r="L567" s="406"/>
      <c r="M567" s="1" t="s">
        <v>1411</v>
      </c>
      <c r="N567" s="13"/>
      <c r="O567" s="13"/>
      <c r="P567" s="13"/>
      <c r="Q567" s="13"/>
      <c r="R567" s="13"/>
      <c r="S567" s="13"/>
      <c r="T567" s="13"/>
      <c r="U567" s="13"/>
      <c r="V567" s="13"/>
      <c r="W567" s="13"/>
      <c r="X567" s="381"/>
    </row>
    <row r="568" spans="1:24" s="317" customFormat="1" ht="36.75" customHeight="1" x14ac:dyDescent="0.2">
      <c r="A568" s="1526"/>
      <c r="B568" s="1801"/>
      <c r="C568" s="1801"/>
      <c r="D568" s="1817"/>
      <c r="E568" s="1818"/>
      <c r="F568" s="407" t="s">
        <v>2140</v>
      </c>
      <c r="G568" s="408" t="s">
        <v>2155</v>
      </c>
      <c r="H568" s="1580"/>
      <c r="I568" s="409"/>
      <c r="J568" s="908"/>
      <c r="K568" s="908"/>
      <c r="L568" s="406"/>
      <c r="M568" s="1"/>
      <c r="N568" s="13"/>
      <c r="O568" s="13"/>
      <c r="P568" s="13"/>
      <c r="Q568" s="13"/>
      <c r="R568" s="13"/>
      <c r="S568" s="13"/>
      <c r="T568" s="13"/>
      <c r="U568" s="13"/>
      <c r="V568" s="13"/>
      <c r="W568" s="13"/>
      <c r="X568" s="381"/>
    </row>
    <row r="569" spans="1:24" s="317" customFormat="1" ht="30.75" customHeight="1" x14ac:dyDescent="0.2">
      <c r="A569" s="1526"/>
      <c r="B569" s="1801"/>
      <c r="C569" s="1801"/>
      <c r="D569" s="1817"/>
      <c r="E569" s="1818"/>
      <c r="F569" s="407" t="s">
        <v>2141</v>
      </c>
      <c r="G569" s="408" t="s">
        <v>1200</v>
      </c>
      <c r="H569" s="1536"/>
      <c r="I569" s="409"/>
      <c r="J569" s="908"/>
      <c r="K569" s="908"/>
      <c r="L569" s="406"/>
      <c r="M569" s="1"/>
      <c r="N569" s="13"/>
      <c r="O569" s="13"/>
      <c r="P569" s="13"/>
      <c r="Q569" s="13"/>
      <c r="R569" s="13"/>
      <c r="S569" s="13"/>
      <c r="T569" s="13"/>
      <c r="U569" s="13"/>
      <c r="V569" s="13"/>
      <c r="W569" s="13"/>
      <c r="X569" s="381"/>
    </row>
    <row r="570" spans="1:24" s="317" customFormat="1" ht="27.75" customHeight="1" x14ac:dyDescent="0.2">
      <c r="A570" s="1526"/>
      <c r="B570" s="1801" t="s">
        <v>2262</v>
      </c>
      <c r="C570" s="1801" t="s">
        <v>2263</v>
      </c>
      <c r="D570" s="1817" t="s">
        <v>26</v>
      </c>
      <c r="E570" s="1803" t="s">
        <v>2173</v>
      </c>
      <c r="F570" s="929" t="s">
        <v>2264</v>
      </c>
      <c r="G570" s="919" t="s">
        <v>1159</v>
      </c>
      <c r="H570" s="1720" t="s">
        <v>2244</v>
      </c>
      <c r="I570" s="409">
        <v>154</v>
      </c>
      <c r="J570" s="908"/>
      <c r="K570" s="908"/>
      <c r="L570" s="406"/>
      <c r="M570" s="1" t="s">
        <v>1411</v>
      </c>
      <c r="N570" s="13"/>
      <c r="O570" s="13"/>
      <c r="P570" s="13"/>
      <c r="Q570" s="13"/>
      <c r="R570" s="13"/>
      <c r="S570" s="13"/>
      <c r="T570" s="13"/>
      <c r="U570" s="13"/>
      <c r="V570" s="13"/>
      <c r="W570" s="13"/>
      <c r="X570" s="381"/>
    </row>
    <row r="571" spans="1:24" s="317" customFormat="1" ht="33.75" customHeight="1" x14ac:dyDescent="0.2">
      <c r="A571" s="1526"/>
      <c r="B571" s="1801"/>
      <c r="C571" s="1801"/>
      <c r="D571" s="1817"/>
      <c r="E571" s="1803"/>
      <c r="F571" s="929" t="s">
        <v>2265</v>
      </c>
      <c r="G571" s="919" t="s">
        <v>2179</v>
      </c>
      <c r="H571" s="1547"/>
      <c r="I571" s="409"/>
      <c r="J571" s="908"/>
      <c r="K571" s="908"/>
      <c r="L571" s="406"/>
      <c r="M571" s="1"/>
      <c r="N571" s="13"/>
      <c r="O571" s="13"/>
      <c r="P571" s="13"/>
      <c r="Q571" s="13"/>
      <c r="R571" s="13"/>
      <c r="S571" s="13"/>
      <c r="T571" s="13"/>
      <c r="U571" s="13"/>
      <c r="V571" s="13"/>
      <c r="W571" s="13"/>
      <c r="X571" s="381"/>
    </row>
    <row r="572" spans="1:24" s="317" customFormat="1" ht="33.75" customHeight="1" x14ac:dyDescent="0.2">
      <c r="A572" s="1526"/>
      <c r="B572" s="1801"/>
      <c r="C572" s="1801"/>
      <c r="D572" s="1817"/>
      <c r="E572" s="1803"/>
      <c r="F572" s="929" t="s">
        <v>2141</v>
      </c>
      <c r="G572" s="919" t="s">
        <v>1200</v>
      </c>
      <c r="H572" s="1416"/>
      <c r="I572" s="409"/>
      <c r="J572" s="908"/>
      <c r="K572" s="908"/>
      <c r="L572" s="406"/>
      <c r="M572" s="1"/>
      <c r="N572" s="13"/>
      <c r="O572" s="13"/>
      <c r="P572" s="13"/>
      <c r="Q572" s="13"/>
      <c r="R572" s="13"/>
      <c r="S572" s="13"/>
      <c r="T572" s="13"/>
      <c r="U572" s="13"/>
      <c r="V572" s="13"/>
      <c r="W572" s="13"/>
      <c r="X572" s="381"/>
    </row>
    <row r="573" spans="1:24" s="317" customFormat="1" ht="33.75" customHeight="1" x14ac:dyDescent="0.2">
      <c r="A573" s="1526"/>
      <c r="B573" s="1801" t="s">
        <v>2266</v>
      </c>
      <c r="C573" s="1801" t="s">
        <v>2267</v>
      </c>
      <c r="D573" s="1817" t="s">
        <v>26</v>
      </c>
      <c r="E573" s="1803" t="s">
        <v>2173</v>
      </c>
      <c r="F573" s="929" t="s">
        <v>2264</v>
      </c>
      <c r="G573" s="919" t="s">
        <v>1163</v>
      </c>
      <c r="H573" s="1720" t="s">
        <v>2244</v>
      </c>
      <c r="I573" s="409">
        <v>168</v>
      </c>
      <c r="J573" s="908"/>
      <c r="K573" s="908"/>
      <c r="L573" s="406"/>
      <c r="M573" s="1" t="s">
        <v>1411</v>
      </c>
      <c r="N573" s="13"/>
      <c r="O573" s="13"/>
      <c r="P573" s="13"/>
      <c r="Q573" s="13"/>
      <c r="R573" s="13"/>
      <c r="S573" s="13"/>
      <c r="T573" s="13"/>
      <c r="U573" s="13"/>
      <c r="V573" s="13"/>
      <c r="W573" s="13"/>
      <c r="X573" s="381"/>
    </row>
    <row r="574" spans="1:24" s="317" customFormat="1" ht="38.25" customHeight="1" x14ac:dyDescent="0.2">
      <c r="A574" s="1526"/>
      <c r="B574" s="1801"/>
      <c r="C574" s="1801"/>
      <c r="D574" s="1817"/>
      <c r="E574" s="1803"/>
      <c r="F574" s="929" t="s">
        <v>2265</v>
      </c>
      <c r="G574" s="919" t="s">
        <v>2179</v>
      </c>
      <c r="H574" s="1547"/>
      <c r="I574" s="409"/>
      <c r="J574" s="908"/>
      <c r="K574" s="908"/>
      <c r="L574" s="406"/>
      <c r="M574" s="1"/>
      <c r="N574" s="13"/>
      <c r="O574" s="13"/>
      <c r="P574" s="13"/>
      <c r="Q574" s="13"/>
      <c r="R574" s="13"/>
      <c r="S574" s="13"/>
      <c r="T574" s="13"/>
      <c r="U574" s="13"/>
      <c r="V574" s="13"/>
      <c r="W574" s="13"/>
      <c r="X574" s="381"/>
    </row>
    <row r="575" spans="1:24" s="317" customFormat="1" ht="27.75" customHeight="1" x14ac:dyDescent="0.2">
      <c r="A575" s="1526"/>
      <c r="B575" s="1801"/>
      <c r="C575" s="1801"/>
      <c r="D575" s="1817"/>
      <c r="E575" s="1803"/>
      <c r="F575" s="929" t="s">
        <v>2141</v>
      </c>
      <c r="G575" s="919" t="s">
        <v>1200</v>
      </c>
      <c r="H575" s="1416"/>
      <c r="I575" s="409"/>
      <c r="J575" s="908"/>
      <c r="K575" s="908"/>
      <c r="L575" s="406"/>
      <c r="M575" s="1"/>
      <c r="N575" s="13"/>
      <c r="O575" s="13"/>
      <c r="P575" s="13"/>
      <c r="Q575" s="13"/>
      <c r="R575" s="13"/>
      <c r="S575" s="13"/>
      <c r="T575" s="13"/>
      <c r="U575" s="13"/>
      <c r="V575" s="13"/>
      <c r="W575" s="13"/>
      <c r="X575" s="381"/>
    </row>
    <row r="576" spans="1:24" s="317" customFormat="1" ht="26.25" customHeight="1" x14ac:dyDescent="0.2">
      <c r="A576" s="1526"/>
      <c r="B576" s="1801" t="s">
        <v>2268</v>
      </c>
      <c r="C576" s="1801" t="s">
        <v>2269</v>
      </c>
      <c r="D576" s="1817" t="s">
        <v>26</v>
      </c>
      <c r="E576" s="1803" t="s">
        <v>2173</v>
      </c>
      <c r="F576" s="929" t="s">
        <v>2264</v>
      </c>
      <c r="G576" s="919" t="s">
        <v>2186</v>
      </c>
      <c r="H576" s="1720" t="s">
        <v>2270</v>
      </c>
      <c r="I576" s="409">
        <v>168</v>
      </c>
      <c r="J576" s="908"/>
      <c r="K576" s="908"/>
      <c r="L576" s="406"/>
      <c r="M576" s="1" t="s">
        <v>1411</v>
      </c>
      <c r="N576" s="13"/>
      <c r="O576" s="13"/>
      <c r="P576" s="13"/>
      <c r="Q576" s="13"/>
      <c r="R576" s="13"/>
      <c r="S576" s="13"/>
      <c r="T576" s="13"/>
      <c r="U576" s="13"/>
      <c r="V576" s="13"/>
      <c r="W576" s="13"/>
      <c r="X576" s="381"/>
    </row>
    <row r="577" spans="1:34" s="317" customFormat="1" ht="29.25" customHeight="1" x14ac:dyDescent="0.2">
      <c r="A577" s="1526"/>
      <c r="B577" s="1801"/>
      <c r="C577" s="1801"/>
      <c r="D577" s="1817"/>
      <c r="E577" s="1803"/>
      <c r="F577" s="929" t="s">
        <v>2265</v>
      </c>
      <c r="G577" s="919" t="s">
        <v>1973</v>
      </c>
      <c r="H577" s="1547"/>
      <c r="I577" s="409"/>
      <c r="J577" s="908"/>
      <c r="K577" s="908"/>
      <c r="L577" s="406"/>
      <c r="M577" s="1"/>
      <c r="N577" s="13"/>
      <c r="O577" s="13"/>
      <c r="P577" s="13"/>
      <c r="Q577" s="13"/>
      <c r="R577" s="13"/>
      <c r="S577" s="13"/>
      <c r="T577" s="13"/>
      <c r="U577" s="13"/>
      <c r="V577" s="13"/>
      <c r="W577" s="13"/>
      <c r="X577" s="381"/>
    </row>
    <row r="578" spans="1:34" s="317" customFormat="1" ht="28.5" customHeight="1" x14ac:dyDescent="0.2">
      <c r="A578" s="1526"/>
      <c r="B578" s="1801"/>
      <c r="C578" s="1801"/>
      <c r="D578" s="1817"/>
      <c r="E578" s="1803"/>
      <c r="F578" s="929" t="s">
        <v>2141</v>
      </c>
      <c r="G578" s="919" t="s">
        <v>1200</v>
      </c>
      <c r="H578" s="1416"/>
      <c r="I578" s="409"/>
      <c r="J578" s="908"/>
      <c r="K578" s="908"/>
      <c r="L578" s="406"/>
      <c r="M578" s="1"/>
      <c r="N578" s="13"/>
      <c r="O578" s="13"/>
      <c r="P578" s="13"/>
      <c r="Q578" s="13"/>
      <c r="R578" s="13"/>
      <c r="S578" s="13"/>
      <c r="T578" s="13"/>
      <c r="U578" s="13"/>
      <c r="V578" s="13"/>
      <c r="W578" s="13"/>
      <c r="X578" s="381"/>
    </row>
    <row r="579" spans="1:34" s="317" customFormat="1" ht="24" customHeight="1" x14ac:dyDescent="0.2">
      <c r="A579" s="1526"/>
      <c r="B579" s="1801" t="s">
        <v>2271</v>
      </c>
      <c r="C579" s="1801" t="s">
        <v>2272</v>
      </c>
      <c r="D579" s="1817" t="s">
        <v>26</v>
      </c>
      <c r="E579" s="1803" t="s">
        <v>2173</v>
      </c>
      <c r="F579" s="929" t="s">
        <v>2264</v>
      </c>
      <c r="G579" s="919" t="s">
        <v>1159</v>
      </c>
      <c r="H579" s="1720" t="s">
        <v>2244</v>
      </c>
      <c r="I579" s="409">
        <v>168</v>
      </c>
      <c r="J579" s="908"/>
      <c r="K579" s="908"/>
      <c r="L579" s="406"/>
      <c r="M579" s="1" t="s">
        <v>1411</v>
      </c>
      <c r="N579" s="13"/>
      <c r="O579" s="13"/>
      <c r="P579" s="13"/>
      <c r="Q579" s="13"/>
      <c r="R579" s="13"/>
      <c r="S579" s="13"/>
      <c r="T579" s="13"/>
      <c r="U579" s="13"/>
      <c r="V579" s="13"/>
      <c r="W579" s="13"/>
      <c r="X579" s="381"/>
    </row>
    <row r="580" spans="1:34" s="317" customFormat="1" ht="36.75" customHeight="1" x14ac:dyDescent="0.2">
      <c r="A580" s="1526"/>
      <c r="B580" s="1801"/>
      <c r="C580" s="1801"/>
      <c r="D580" s="1817"/>
      <c r="E580" s="1803"/>
      <c r="F580" s="929" t="s">
        <v>2265</v>
      </c>
      <c r="G580" s="919" t="s">
        <v>2003</v>
      </c>
      <c r="H580" s="1547"/>
      <c r="I580" s="409"/>
      <c r="J580" s="908"/>
      <c r="K580" s="908"/>
      <c r="L580" s="406"/>
      <c r="M580" s="1"/>
      <c r="N580" s="13"/>
      <c r="O580" s="13"/>
      <c r="P580" s="13"/>
      <c r="Q580" s="13"/>
      <c r="R580" s="13"/>
      <c r="S580" s="13"/>
      <c r="T580" s="13"/>
      <c r="U580" s="13"/>
      <c r="V580" s="13"/>
      <c r="W580" s="13"/>
      <c r="X580" s="381"/>
    </row>
    <row r="581" spans="1:34" s="317" customFormat="1" ht="24" customHeight="1" x14ac:dyDescent="0.2">
      <c r="A581" s="1526"/>
      <c r="B581" s="1801"/>
      <c r="C581" s="1801"/>
      <c r="D581" s="1817"/>
      <c r="E581" s="1803"/>
      <c r="F581" s="929" t="s">
        <v>2141</v>
      </c>
      <c r="G581" s="919" t="s">
        <v>1200</v>
      </c>
      <c r="H581" s="1416"/>
      <c r="I581" s="409"/>
      <c r="J581" s="908"/>
      <c r="K581" s="908"/>
      <c r="L581" s="406"/>
      <c r="M581" s="1"/>
      <c r="N581" s="13"/>
      <c r="O581" s="13"/>
      <c r="P581" s="13"/>
      <c r="Q581" s="13"/>
      <c r="R581" s="13"/>
      <c r="S581" s="13"/>
      <c r="T581" s="13"/>
      <c r="U581" s="13"/>
      <c r="V581" s="13"/>
      <c r="W581" s="13"/>
      <c r="X581" s="381"/>
    </row>
    <row r="582" spans="1:34" s="317" customFormat="1" ht="29.25" customHeight="1" x14ac:dyDescent="0.2">
      <c r="A582" s="1526"/>
      <c r="B582" s="1801" t="s">
        <v>2273</v>
      </c>
      <c r="C582" s="1801" t="s">
        <v>2274</v>
      </c>
      <c r="D582" s="1817" t="s">
        <v>26</v>
      </c>
      <c r="E582" s="1803" t="s">
        <v>2173</v>
      </c>
      <c r="F582" s="929" t="s">
        <v>2264</v>
      </c>
      <c r="G582" s="919" t="s">
        <v>2186</v>
      </c>
      <c r="H582" s="1720" t="s">
        <v>2244</v>
      </c>
      <c r="I582" s="409">
        <v>168</v>
      </c>
      <c r="J582" s="908"/>
      <c r="K582" s="908"/>
      <c r="L582" s="406"/>
      <c r="M582" s="1" t="s">
        <v>1411</v>
      </c>
      <c r="N582" s="13"/>
      <c r="O582" s="13"/>
      <c r="P582" s="13"/>
      <c r="Q582" s="13"/>
      <c r="R582" s="13"/>
      <c r="S582" s="13"/>
      <c r="T582" s="13"/>
      <c r="U582" s="13"/>
      <c r="V582" s="13"/>
      <c r="W582" s="13"/>
      <c r="X582" s="381"/>
    </row>
    <row r="583" spans="1:34" s="317" customFormat="1" ht="32.25" customHeight="1" x14ac:dyDescent="0.2">
      <c r="A583" s="1526"/>
      <c r="B583" s="1801"/>
      <c r="C583" s="1801"/>
      <c r="D583" s="1817"/>
      <c r="E583" s="1803"/>
      <c r="F583" s="929" t="s">
        <v>2265</v>
      </c>
      <c r="G583" s="919" t="s">
        <v>1558</v>
      </c>
      <c r="H583" s="1547"/>
      <c r="I583" s="409"/>
      <c r="J583" s="908"/>
      <c r="K583" s="908"/>
      <c r="L583" s="406"/>
      <c r="M583" s="1"/>
      <c r="N583" s="13"/>
      <c r="O583" s="13"/>
      <c r="P583" s="13"/>
      <c r="Q583" s="13"/>
      <c r="R583" s="13"/>
      <c r="S583" s="13"/>
      <c r="T583" s="13"/>
      <c r="U583" s="13"/>
      <c r="V583" s="13"/>
      <c r="W583" s="13"/>
      <c r="X583" s="381"/>
    </row>
    <row r="584" spans="1:34" s="317" customFormat="1" ht="32.25" customHeight="1" x14ac:dyDescent="0.2">
      <c r="A584" s="1526"/>
      <c r="B584" s="1801"/>
      <c r="C584" s="1801"/>
      <c r="D584" s="1817"/>
      <c r="E584" s="1803"/>
      <c r="F584" s="929" t="s">
        <v>2141</v>
      </c>
      <c r="G584" s="919" t="s">
        <v>2249</v>
      </c>
      <c r="H584" s="1416"/>
      <c r="I584" s="409"/>
      <c r="J584" s="908"/>
      <c r="K584" s="908"/>
      <c r="L584" s="406"/>
      <c r="M584" s="1"/>
      <c r="N584" s="13"/>
      <c r="O584" s="13"/>
      <c r="P584" s="13"/>
      <c r="Q584" s="13"/>
      <c r="R584" s="13"/>
      <c r="S584" s="13"/>
      <c r="T584" s="13"/>
      <c r="U584" s="13"/>
      <c r="V584" s="13"/>
      <c r="W584" s="13"/>
      <c r="X584" s="381"/>
    </row>
    <row r="585" spans="1:34" s="317" customFormat="1" ht="33.75" customHeight="1" x14ac:dyDescent="0.2">
      <c r="A585" s="1526"/>
      <c r="B585" s="1801" t="s">
        <v>2275</v>
      </c>
      <c r="C585" s="1801" t="s">
        <v>2276</v>
      </c>
      <c r="D585" s="1817" t="s">
        <v>26</v>
      </c>
      <c r="E585" s="1803" t="s">
        <v>2173</v>
      </c>
      <c r="F585" s="929" t="s">
        <v>2264</v>
      </c>
      <c r="G585" s="919" t="s">
        <v>1163</v>
      </c>
      <c r="H585" s="1720" t="s">
        <v>2244</v>
      </c>
      <c r="I585" s="409">
        <v>168</v>
      </c>
      <c r="J585" s="908"/>
      <c r="K585" s="908"/>
      <c r="L585" s="406"/>
      <c r="M585" s="1" t="s">
        <v>1411</v>
      </c>
      <c r="N585" s="13"/>
      <c r="O585" s="13"/>
      <c r="P585" s="13"/>
      <c r="Q585" s="13"/>
      <c r="R585" s="13"/>
      <c r="S585" s="13"/>
      <c r="T585" s="13"/>
      <c r="U585" s="13"/>
      <c r="V585" s="13"/>
      <c r="W585" s="13"/>
      <c r="X585" s="381"/>
    </row>
    <row r="586" spans="1:34" s="317" customFormat="1" ht="37.5" customHeight="1" x14ac:dyDescent="0.2">
      <c r="A586" s="1526"/>
      <c r="B586" s="1801"/>
      <c r="C586" s="1801"/>
      <c r="D586" s="1817"/>
      <c r="E586" s="1803"/>
      <c r="F586" s="929" t="s">
        <v>2265</v>
      </c>
      <c r="G586" s="919" t="s">
        <v>1558</v>
      </c>
      <c r="H586" s="1547"/>
      <c r="I586" s="409"/>
      <c r="J586" s="908"/>
      <c r="K586" s="908"/>
      <c r="L586" s="406"/>
      <c r="M586" s="1"/>
      <c r="N586" s="13"/>
      <c r="O586" s="13"/>
      <c r="P586" s="13"/>
      <c r="Q586" s="13"/>
      <c r="R586" s="13"/>
      <c r="S586" s="13"/>
      <c r="T586" s="13"/>
      <c r="U586" s="13"/>
      <c r="V586" s="13"/>
      <c r="W586" s="13"/>
      <c r="X586" s="381"/>
    </row>
    <row r="587" spans="1:34" s="317" customFormat="1" ht="37.5" customHeight="1" x14ac:dyDescent="0.2">
      <c r="A587" s="1526"/>
      <c r="B587" s="1801"/>
      <c r="C587" s="1801"/>
      <c r="D587" s="1817"/>
      <c r="E587" s="1803"/>
      <c r="F587" s="929" t="s">
        <v>2141</v>
      </c>
      <c r="G587" s="919" t="s">
        <v>2249</v>
      </c>
      <c r="H587" s="1416"/>
      <c r="I587" s="409"/>
      <c r="J587" s="908"/>
      <c r="K587" s="908"/>
      <c r="L587" s="406"/>
      <c r="M587" s="1"/>
      <c r="N587" s="13"/>
      <c r="O587" s="13"/>
      <c r="P587" s="13"/>
      <c r="Q587" s="13"/>
      <c r="R587" s="13"/>
      <c r="S587" s="13"/>
      <c r="T587" s="13"/>
      <c r="U587" s="13"/>
      <c r="V587" s="13"/>
      <c r="W587" s="13"/>
      <c r="X587" s="381"/>
    </row>
    <row r="588" spans="1:34" s="317" customFormat="1" ht="34.5" customHeight="1" x14ac:dyDescent="0.2">
      <c r="A588" s="1526"/>
      <c r="B588" s="1801" t="s">
        <v>2277</v>
      </c>
      <c r="C588" s="1801" t="s">
        <v>2278</v>
      </c>
      <c r="D588" s="1817" t="s">
        <v>26</v>
      </c>
      <c r="E588" s="1803" t="s">
        <v>2173</v>
      </c>
      <c r="F588" s="929" t="s">
        <v>2264</v>
      </c>
      <c r="G588" s="919" t="s">
        <v>1163</v>
      </c>
      <c r="H588" s="1720" t="s">
        <v>2244</v>
      </c>
      <c r="I588" s="409">
        <v>168</v>
      </c>
      <c r="J588" s="908"/>
      <c r="K588" s="908"/>
      <c r="L588" s="406"/>
      <c r="M588" s="1" t="s">
        <v>1411</v>
      </c>
      <c r="N588" s="13"/>
      <c r="O588" s="13"/>
      <c r="P588" s="13"/>
      <c r="Q588" s="13"/>
      <c r="R588" s="13"/>
      <c r="S588" s="13"/>
      <c r="T588" s="13"/>
      <c r="U588" s="13"/>
      <c r="V588" s="13"/>
      <c r="W588" s="13"/>
      <c r="X588" s="381"/>
    </row>
    <row r="589" spans="1:34" s="317" customFormat="1" ht="34.5" customHeight="1" x14ac:dyDescent="0.2">
      <c r="A589" s="1526"/>
      <c r="B589" s="1801"/>
      <c r="C589" s="1801"/>
      <c r="D589" s="1817"/>
      <c r="E589" s="1803"/>
      <c r="F589" s="929" t="s">
        <v>2265</v>
      </c>
      <c r="G589" s="919" t="s">
        <v>1558</v>
      </c>
      <c r="H589" s="1547"/>
      <c r="I589" s="409"/>
      <c r="J589" s="908"/>
      <c r="K589" s="908"/>
      <c r="L589" s="406"/>
      <c r="M589" s="1"/>
      <c r="N589" s="13"/>
      <c r="O589" s="13"/>
      <c r="P589" s="13"/>
      <c r="Q589" s="13"/>
      <c r="R589" s="13"/>
      <c r="S589" s="13"/>
      <c r="T589" s="13"/>
      <c r="U589" s="13"/>
      <c r="V589" s="13"/>
      <c r="W589" s="13"/>
      <c r="X589" s="381"/>
    </row>
    <row r="590" spans="1:34" s="317" customFormat="1" ht="23.25" customHeight="1" x14ac:dyDescent="0.2">
      <c r="A590" s="1526"/>
      <c r="B590" s="1801"/>
      <c r="C590" s="1801"/>
      <c r="D590" s="1817"/>
      <c r="E590" s="1803"/>
      <c r="F590" s="929" t="s">
        <v>2141</v>
      </c>
      <c r="G590" s="919" t="s">
        <v>2249</v>
      </c>
      <c r="H590" s="1416"/>
      <c r="I590" s="409"/>
      <c r="J590" s="908"/>
      <c r="K590" s="908"/>
      <c r="L590" s="406"/>
      <c r="M590" s="1"/>
      <c r="N590" s="13"/>
      <c r="O590" s="13"/>
      <c r="P590" s="13"/>
      <c r="Q590" s="13"/>
      <c r="R590" s="13"/>
      <c r="S590" s="13"/>
      <c r="T590" s="13"/>
      <c r="U590" s="13"/>
      <c r="V590" s="13"/>
      <c r="W590" s="13"/>
      <c r="X590" s="381"/>
    </row>
    <row r="591" spans="1:34" s="317" customFormat="1" ht="28.5" customHeight="1" x14ac:dyDescent="0.2">
      <c r="A591" s="1526"/>
      <c r="B591" s="1801" t="s">
        <v>2279</v>
      </c>
      <c r="C591" s="1801" t="s">
        <v>2280</v>
      </c>
      <c r="D591" s="1817" t="s">
        <v>26</v>
      </c>
      <c r="E591" s="1803" t="s">
        <v>2173</v>
      </c>
      <c r="F591" s="929" t="s">
        <v>2281</v>
      </c>
      <c r="G591" s="919" t="s">
        <v>1163</v>
      </c>
      <c r="H591" s="1720" t="s">
        <v>2244</v>
      </c>
      <c r="I591" s="409">
        <v>232</v>
      </c>
      <c r="J591" s="908"/>
      <c r="K591" s="908"/>
      <c r="L591" s="406"/>
      <c r="M591" s="1" t="s">
        <v>1411</v>
      </c>
      <c r="N591" s="13"/>
      <c r="O591" s="13"/>
      <c r="P591" s="13"/>
      <c r="Q591" s="13"/>
      <c r="R591" s="13"/>
      <c r="S591" s="13"/>
      <c r="T591" s="13"/>
      <c r="U591" s="13"/>
      <c r="V591" s="13"/>
      <c r="W591" s="13"/>
      <c r="X591" s="381"/>
    </row>
    <row r="592" spans="1:34" s="317" customFormat="1" ht="28.5" customHeight="1" x14ac:dyDescent="0.2">
      <c r="A592" s="1526"/>
      <c r="B592" s="1801"/>
      <c r="C592" s="1801"/>
      <c r="D592" s="1817"/>
      <c r="E592" s="1803"/>
      <c r="F592" s="929" t="s">
        <v>2265</v>
      </c>
      <c r="G592" s="919" t="s">
        <v>1558</v>
      </c>
      <c r="H592" s="1547"/>
      <c r="I592" s="409"/>
      <c r="J592" s="908"/>
      <c r="K592" s="908"/>
      <c r="L592" s="406"/>
      <c r="M592" s="1"/>
      <c r="N592" s="13"/>
      <c r="O592" s="13"/>
      <c r="P592" s="13"/>
      <c r="Q592" s="13"/>
      <c r="R592" s="13"/>
      <c r="S592" s="13"/>
      <c r="T592" s="13"/>
      <c r="U592" s="13"/>
      <c r="V592" s="13"/>
      <c r="W592" s="13"/>
      <c r="X592" s="384"/>
      <c r="Y592" s="385"/>
      <c r="Z592" s="385"/>
      <c r="AA592" s="385"/>
      <c r="AB592" s="385"/>
      <c r="AC592" s="385"/>
      <c r="AD592" s="385"/>
      <c r="AE592" s="385"/>
      <c r="AF592" s="385"/>
      <c r="AG592" s="385"/>
      <c r="AH592" s="385"/>
    </row>
    <row r="593" spans="1:35" s="317" customFormat="1" ht="28.5" customHeight="1" x14ac:dyDescent="0.2">
      <c r="A593" s="1526"/>
      <c r="B593" s="1801"/>
      <c r="C593" s="1801"/>
      <c r="D593" s="1817"/>
      <c r="E593" s="1803"/>
      <c r="F593" s="929" t="s">
        <v>2141</v>
      </c>
      <c r="G593" s="919" t="s">
        <v>2249</v>
      </c>
      <c r="H593" s="1416"/>
      <c r="I593" s="409"/>
      <c r="J593" s="908"/>
      <c r="K593" s="908"/>
      <c r="L593" s="406"/>
      <c r="M593" s="1"/>
      <c r="N593" s="13"/>
      <c r="O593" s="13"/>
      <c r="P593" s="13"/>
      <c r="Q593" s="13"/>
      <c r="R593" s="13"/>
      <c r="S593" s="13"/>
      <c r="T593" s="13"/>
      <c r="U593" s="13"/>
      <c r="V593" s="13"/>
      <c r="W593" s="13"/>
      <c r="X593" s="384"/>
      <c r="Y593" s="385"/>
      <c r="Z593" s="385"/>
      <c r="AA593" s="385"/>
      <c r="AB593" s="385"/>
      <c r="AC593" s="385"/>
      <c r="AD593" s="385"/>
      <c r="AE593" s="385"/>
      <c r="AF593" s="385"/>
      <c r="AG593" s="385"/>
      <c r="AH593" s="385"/>
    </row>
    <row r="594" spans="1:35" s="317" customFormat="1" ht="24" customHeight="1" x14ac:dyDescent="0.2">
      <c r="A594" s="1526"/>
      <c r="B594" s="1801" t="s">
        <v>2282</v>
      </c>
      <c r="C594" s="1801" t="s">
        <v>2283</v>
      </c>
      <c r="D594" s="1817" t="s">
        <v>26</v>
      </c>
      <c r="E594" s="1803" t="s">
        <v>2173</v>
      </c>
      <c r="F594" s="929" t="s">
        <v>2264</v>
      </c>
      <c r="G594" s="919" t="s">
        <v>1163</v>
      </c>
      <c r="H594" s="1720" t="s">
        <v>2284</v>
      </c>
      <c r="I594" s="409">
        <v>100</v>
      </c>
      <c r="J594" s="908"/>
      <c r="K594" s="908"/>
      <c r="L594" s="406"/>
      <c r="M594" s="1" t="s">
        <v>1411</v>
      </c>
      <c r="N594" s="13"/>
      <c r="O594" s="13"/>
      <c r="P594" s="13"/>
      <c r="Q594" s="13"/>
      <c r="R594" s="13"/>
      <c r="S594" s="13"/>
      <c r="T594" s="13"/>
      <c r="U594" s="13"/>
      <c r="V594" s="13"/>
      <c r="W594" s="13"/>
      <c r="X594" s="384"/>
      <c r="Y594" s="385"/>
      <c r="Z594" s="385"/>
      <c r="AA594" s="385"/>
      <c r="AB594" s="385"/>
      <c r="AC594" s="385"/>
      <c r="AD594" s="385"/>
      <c r="AE594" s="385"/>
      <c r="AF594" s="385"/>
      <c r="AG594" s="385"/>
      <c r="AH594" s="385"/>
    </row>
    <row r="595" spans="1:35" s="317" customFormat="1" ht="33" customHeight="1" x14ac:dyDescent="0.2">
      <c r="A595" s="1526"/>
      <c r="B595" s="1801"/>
      <c r="C595" s="1801"/>
      <c r="D595" s="1817"/>
      <c r="E595" s="1803"/>
      <c r="F595" s="929" t="s">
        <v>2265</v>
      </c>
      <c r="G595" s="919" t="s">
        <v>1558</v>
      </c>
      <c r="H595" s="1547"/>
      <c r="I595" s="409"/>
      <c r="J595" s="908"/>
      <c r="K595" s="908"/>
      <c r="L595" s="406"/>
      <c r="M595" s="1"/>
      <c r="N595" s="13"/>
      <c r="O595" s="13"/>
      <c r="P595" s="13"/>
      <c r="Q595" s="13"/>
      <c r="R595" s="13"/>
      <c r="S595" s="13"/>
      <c r="T595" s="13"/>
      <c r="U595" s="13"/>
      <c r="V595" s="13"/>
      <c r="W595" s="13"/>
      <c r="X595" s="13"/>
      <c r="Y595" s="13"/>
      <c r="Z595" s="13"/>
      <c r="AA595" s="13"/>
      <c r="AB595" s="13"/>
      <c r="AC595" s="13"/>
      <c r="AD595" s="13"/>
      <c r="AE595" s="13"/>
      <c r="AF595" s="13"/>
      <c r="AG595" s="13"/>
      <c r="AH595" s="13"/>
      <c r="AI595" s="381"/>
    </row>
    <row r="596" spans="1:35" s="317" customFormat="1" ht="24" customHeight="1" x14ac:dyDescent="0.2">
      <c r="A596" s="1526"/>
      <c r="B596" s="1801"/>
      <c r="C596" s="1801"/>
      <c r="D596" s="1817"/>
      <c r="E596" s="1803"/>
      <c r="F596" s="929" t="s">
        <v>2141</v>
      </c>
      <c r="G596" s="919" t="s">
        <v>1200</v>
      </c>
      <c r="H596" s="1416"/>
      <c r="I596" s="409"/>
      <c r="J596" s="908"/>
      <c r="K596" s="908"/>
      <c r="L596" s="406"/>
      <c r="M596" s="1"/>
      <c r="N596" s="13"/>
      <c r="O596" s="13"/>
      <c r="P596" s="13"/>
      <c r="Q596" s="13"/>
      <c r="R596" s="13"/>
      <c r="S596" s="13"/>
      <c r="T596" s="13"/>
      <c r="U596" s="13"/>
      <c r="V596" s="13"/>
      <c r="W596" s="13"/>
      <c r="X596" s="13"/>
      <c r="Y596" s="13"/>
      <c r="Z596" s="13"/>
      <c r="AA596" s="13"/>
      <c r="AB596" s="13"/>
      <c r="AC596" s="13"/>
      <c r="AD596" s="13"/>
      <c r="AE596" s="13"/>
      <c r="AF596" s="13"/>
      <c r="AG596" s="13"/>
      <c r="AH596" s="13"/>
      <c r="AI596" s="381"/>
    </row>
    <row r="597" spans="1:35" s="317" customFormat="1" ht="24" customHeight="1" x14ac:dyDescent="0.2">
      <c r="A597" s="1526"/>
      <c r="B597" s="1720" t="s">
        <v>2285</v>
      </c>
      <c r="C597" s="1720" t="s">
        <v>2286</v>
      </c>
      <c r="D597" s="1823" t="s">
        <v>26</v>
      </c>
      <c r="E597" s="1730" t="s">
        <v>2173</v>
      </c>
      <c r="F597" s="929" t="s">
        <v>2264</v>
      </c>
      <c r="G597" s="919" t="s">
        <v>1159</v>
      </c>
      <c r="H597" s="1720" t="s">
        <v>2244</v>
      </c>
      <c r="I597" s="409"/>
      <c r="J597" s="908"/>
      <c r="K597" s="908"/>
      <c r="L597" s="406"/>
      <c r="M597" s="1"/>
      <c r="N597" s="13"/>
      <c r="O597" s="13"/>
      <c r="P597" s="13"/>
      <c r="Q597" s="13"/>
      <c r="R597" s="13"/>
      <c r="S597" s="13"/>
      <c r="T597" s="13"/>
      <c r="U597" s="13"/>
      <c r="V597" s="13"/>
      <c r="W597" s="13"/>
      <c r="X597" s="13"/>
      <c r="Y597" s="13"/>
      <c r="Z597" s="13"/>
      <c r="AA597" s="13"/>
      <c r="AB597" s="13"/>
      <c r="AC597" s="13"/>
      <c r="AD597" s="13"/>
      <c r="AE597" s="13"/>
      <c r="AF597" s="13"/>
      <c r="AG597" s="13"/>
      <c r="AH597" s="13"/>
      <c r="AI597" s="381"/>
    </row>
    <row r="598" spans="1:35" s="317" customFormat="1" ht="24" customHeight="1" x14ac:dyDescent="0.2">
      <c r="A598" s="1526"/>
      <c r="B598" s="1547"/>
      <c r="C598" s="1547"/>
      <c r="D598" s="1824"/>
      <c r="E598" s="1554"/>
      <c r="F598" s="929" t="s">
        <v>2265</v>
      </c>
      <c r="G598" s="919" t="s">
        <v>1558</v>
      </c>
      <c r="H598" s="1547"/>
      <c r="I598" s="409"/>
      <c r="J598" s="908"/>
      <c r="K598" s="908"/>
      <c r="L598" s="406"/>
      <c r="M598" s="1"/>
      <c r="N598" s="13"/>
      <c r="O598" s="13"/>
      <c r="P598" s="13"/>
      <c r="Q598" s="13"/>
      <c r="R598" s="13"/>
      <c r="S598" s="13"/>
      <c r="T598" s="13"/>
      <c r="U598" s="13"/>
      <c r="V598" s="13"/>
      <c r="W598" s="13"/>
      <c r="X598" s="13"/>
      <c r="Y598" s="13"/>
      <c r="Z598" s="13"/>
      <c r="AA598" s="13"/>
      <c r="AB598" s="13"/>
      <c r="AC598" s="13"/>
      <c r="AD598" s="13"/>
      <c r="AE598" s="13"/>
      <c r="AF598" s="13"/>
      <c r="AG598" s="13"/>
      <c r="AH598" s="13"/>
      <c r="AI598" s="381"/>
    </row>
    <row r="599" spans="1:35" s="317" customFormat="1" ht="24" customHeight="1" x14ac:dyDescent="0.2">
      <c r="A599" s="1526"/>
      <c r="B599" s="1416"/>
      <c r="C599" s="1416"/>
      <c r="D599" s="1825"/>
      <c r="E599" s="1410"/>
      <c r="F599" s="929" t="s">
        <v>2141</v>
      </c>
      <c r="G599" s="919" t="s">
        <v>1200</v>
      </c>
      <c r="H599" s="1416"/>
      <c r="I599" s="409"/>
      <c r="J599" s="908"/>
      <c r="K599" s="908"/>
      <c r="L599" s="406"/>
      <c r="M599" s="1"/>
      <c r="N599" s="13"/>
      <c r="O599" s="13"/>
      <c r="P599" s="13"/>
      <c r="Q599" s="13"/>
      <c r="R599" s="13"/>
      <c r="S599" s="13"/>
      <c r="T599" s="13"/>
      <c r="U599" s="13"/>
      <c r="V599" s="13"/>
      <c r="W599" s="13"/>
      <c r="X599" s="13"/>
      <c r="Y599" s="13"/>
      <c r="Z599" s="13"/>
      <c r="AA599" s="13"/>
      <c r="AB599" s="13"/>
      <c r="AC599" s="13"/>
      <c r="AD599" s="13"/>
      <c r="AE599" s="13"/>
      <c r="AF599" s="13"/>
      <c r="AG599" s="13"/>
      <c r="AH599" s="13"/>
      <c r="AI599" s="381"/>
    </row>
    <row r="600" spans="1:35" s="317" customFormat="1" ht="29.25" customHeight="1" x14ac:dyDescent="0.2">
      <c r="A600" s="1526"/>
      <c r="B600" s="1720" t="s">
        <v>2335</v>
      </c>
      <c r="C600" s="1820" t="s">
        <v>2336</v>
      </c>
      <c r="D600" s="1728" t="s">
        <v>26</v>
      </c>
      <c r="E600" s="1728" t="s">
        <v>27</v>
      </c>
      <c r="F600" s="929" t="s">
        <v>2264</v>
      </c>
      <c r="G600" s="919" t="s">
        <v>2186</v>
      </c>
      <c r="H600" s="1720" t="s">
        <v>2244</v>
      </c>
      <c r="I600" s="403">
        <f>336</f>
        <v>336</v>
      </c>
      <c r="J600" s="920"/>
      <c r="K600" s="920"/>
      <c r="L600" s="105">
        <v>407.2</v>
      </c>
      <c r="M600" s="1" t="s">
        <v>1411</v>
      </c>
      <c r="N600" s="13"/>
      <c r="O600" s="13"/>
      <c r="P600" s="13"/>
      <c r="Q600" s="13"/>
      <c r="R600" s="13"/>
      <c r="S600" s="13"/>
      <c r="T600" s="13"/>
      <c r="U600" s="13"/>
      <c r="V600" s="381"/>
    </row>
    <row r="601" spans="1:35" s="317" customFormat="1" ht="32.25" customHeight="1" x14ac:dyDescent="0.2">
      <c r="A601" s="1526"/>
      <c r="B601" s="1547"/>
      <c r="C601" s="1821"/>
      <c r="D601" s="1548"/>
      <c r="E601" s="1548"/>
      <c r="F601" s="929" t="s">
        <v>2265</v>
      </c>
      <c r="G601" s="919" t="s">
        <v>2155</v>
      </c>
      <c r="H601" s="1547"/>
      <c r="I601" s="403"/>
      <c r="J601" s="920"/>
      <c r="K601" s="920"/>
      <c r="L601" s="105"/>
      <c r="M601" s="1"/>
      <c r="N601" s="13"/>
      <c r="O601" s="13"/>
      <c r="P601" s="13"/>
      <c r="Q601" s="13"/>
      <c r="R601" s="13"/>
      <c r="S601" s="13"/>
      <c r="T601" s="13"/>
      <c r="U601" s="13"/>
      <c r="V601" s="381"/>
    </row>
    <row r="602" spans="1:35" s="317" customFormat="1" ht="29.25" customHeight="1" x14ac:dyDescent="0.2">
      <c r="A602" s="1526"/>
      <c r="B602" s="1416"/>
      <c r="C602" s="1822"/>
      <c r="D602" s="1399"/>
      <c r="E602" s="1399"/>
      <c r="F602" s="929" t="s">
        <v>2141</v>
      </c>
      <c r="G602" s="919" t="s">
        <v>1200</v>
      </c>
      <c r="H602" s="1416"/>
      <c r="I602" s="403"/>
      <c r="J602" s="920"/>
      <c r="K602" s="920"/>
      <c r="L602" s="105"/>
      <c r="M602" s="1"/>
      <c r="N602" s="13"/>
      <c r="O602" s="13"/>
      <c r="P602" s="13"/>
      <c r="Q602" s="13"/>
      <c r="R602" s="13"/>
      <c r="S602" s="13"/>
      <c r="T602" s="13"/>
      <c r="U602" s="13"/>
      <c r="V602" s="381"/>
    </row>
    <row r="603" spans="1:35" s="317" customFormat="1" ht="31.5" customHeight="1" x14ac:dyDescent="0.2">
      <c r="A603" s="1526"/>
      <c r="B603" s="1720" t="s">
        <v>2339</v>
      </c>
      <c r="C603" s="1820" t="s">
        <v>2340</v>
      </c>
      <c r="D603" s="1728" t="s">
        <v>26</v>
      </c>
      <c r="E603" s="1728" t="s">
        <v>27</v>
      </c>
      <c r="F603" s="929" t="s">
        <v>1231</v>
      </c>
      <c r="G603" s="1728" t="s">
        <v>1111</v>
      </c>
      <c r="H603" s="1720" t="s">
        <v>2244</v>
      </c>
      <c r="I603" s="403">
        <v>250</v>
      </c>
      <c r="J603" s="410">
        <v>1000</v>
      </c>
      <c r="K603" s="410">
        <v>1300</v>
      </c>
      <c r="L603" s="105"/>
      <c r="M603" s="1" t="s">
        <v>1411</v>
      </c>
      <c r="N603" s="13"/>
      <c r="O603" s="13"/>
      <c r="P603" s="13"/>
      <c r="Q603" s="13"/>
      <c r="R603" s="13"/>
      <c r="S603" s="13"/>
      <c r="T603" s="13"/>
      <c r="U603" s="13"/>
      <c r="V603" s="13"/>
      <c r="W603" s="13"/>
      <c r="X603" s="13"/>
      <c r="Y603" s="13"/>
      <c r="Z603" s="13"/>
      <c r="AA603" s="13"/>
      <c r="AB603" s="13"/>
      <c r="AC603" s="13"/>
      <c r="AD603" s="13"/>
      <c r="AE603" s="381"/>
    </row>
    <row r="604" spans="1:35" s="317" customFormat="1" ht="26.25" customHeight="1" x14ac:dyDescent="0.2">
      <c r="A604" s="1526"/>
      <c r="B604" s="1416"/>
      <c r="C604" s="1822"/>
      <c r="D604" s="1399"/>
      <c r="E604" s="1399"/>
      <c r="F604" s="929" t="s">
        <v>1143</v>
      </c>
      <c r="G604" s="1399"/>
      <c r="H604" s="1416"/>
      <c r="I604" s="403"/>
      <c r="J604" s="410"/>
      <c r="K604" s="410"/>
      <c r="L604" s="105"/>
      <c r="M604" s="1"/>
      <c r="N604" s="13"/>
      <c r="O604" s="13"/>
      <c r="P604" s="13"/>
      <c r="Q604" s="13"/>
      <c r="R604" s="13"/>
      <c r="S604" s="13"/>
      <c r="T604" s="13"/>
      <c r="U604" s="13"/>
      <c r="V604" s="13"/>
      <c r="W604" s="13"/>
      <c r="X604" s="13"/>
      <c r="Y604" s="13"/>
      <c r="Z604" s="13"/>
      <c r="AA604" s="13"/>
      <c r="AB604" s="13"/>
      <c r="AC604" s="13"/>
      <c r="AD604" s="13"/>
      <c r="AE604" s="381"/>
    </row>
    <row r="605" spans="1:35" s="317" customFormat="1" ht="27" customHeight="1" x14ac:dyDescent="0.2">
      <c r="A605" s="1526"/>
      <c r="B605" s="1720" t="s">
        <v>2341</v>
      </c>
      <c r="C605" s="1820" t="s">
        <v>2342</v>
      </c>
      <c r="D605" s="1728" t="s">
        <v>26</v>
      </c>
      <c r="E605" s="1728" t="s">
        <v>27</v>
      </c>
      <c r="F605" s="929" t="s">
        <v>1231</v>
      </c>
      <c r="G605" s="1728" t="s">
        <v>1111</v>
      </c>
      <c r="H605" s="1720" t="s">
        <v>2244</v>
      </c>
      <c r="I605" s="403">
        <v>250</v>
      </c>
      <c r="J605" s="410">
        <v>1000</v>
      </c>
      <c r="K605" s="410">
        <v>1500</v>
      </c>
      <c r="L605" s="105"/>
      <c r="M605" s="1" t="s">
        <v>1411</v>
      </c>
      <c r="N605" s="13"/>
      <c r="O605" s="13"/>
      <c r="P605" s="13"/>
      <c r="Q605" s="13"/>
      <c r="R605" s="13"/>
      <c r="S605" s="13"/>
      <c r="T605" s="13"/>
      <c r="U605" s="13"/>
      <c r="V605" s="13"/>
      <c r="W605" s="13"/>
      <c r="X605" s="13"/>
      <c r="Y605" s="13"/>
      <c r="Z605" s="13"/>
      <c r="AA605" s="13"/>
      <c r="AB605" s="13"/>
      <c r="AC605" s="13"/>
      <c r="AD605" s="13"/>
      <c r="AE605" s="381"/>
    </row>
    <row r="606" spans="1:35" s="317" customFormat="1" ht="26.25" customHeight="1" x14ac:dyDescent="0.2">
      <c r="A606" s="1526"/>
      <c r="B606" s="1416"/>
      <c r="C606" s="1822"/>
      <c r="D606" s="1399"/>
      <c r="E606" s="1399"/>
      <c r="F606" s="929" t="s">
        <v>1143</v>
      </c>
      <c r="G606" s="1399"/>
      <c r="H606" s="1416"/>
      <c r="I606" s="403"/>
      <c r="J606" s="410"/>
      <c r="K606" s="410"/>
      <c r="L606" s="105"/>
      <c r="M606" s="1"/>
      <c r="N606" s="13"/>
      <c r="O606" s="13"/>
      <c r="P606" s="13"/>
      <c r="Q606" s="13"/>
      <c r="R606" s="13"/>
      <c r="S606" s="13"/>
      <c r="T606" s="13"/>
      <c r="U606" s="13"/>
      <c r="V606" s="13"/>
      <c r="W606" s="13"/>
      <c r="X606" s="13"/>
      <c r="Y606" s="13"/>
      <c r="Z606" s="13"/>
      <c r="AA606" s="13"/>
      <c r="AB606" s="13"/>
      <c r="AC606" s="13"/>
      <c r="AD606" s="13"/>
      <c r="AE606" s="381"/>
    </row>
    <row r="607" spans="1:35" s="317" customFormat="1" ht="21.75" customHeight="1" x14ac:dyDescent="0.2">
      <c r="A607" s="1526"/>
      <c r="B607" s="1720" t="s">
        <v>2343</v>
      </c>
      <c r="C607" s="1720" t="s">
        <v>5138</v>
      </c>
      <c r="D607" s="1728" t="s">
        <v>26</v>
      </c>
      <c r="E607" s="1728" t="s">
        <v>27</v>
      </c>
      <c r="F607" s="929" t="s">
        <v>2264</v>
      </c>
      <c r="G607" s="1728" t="s">
        <v>1111</v>
      </c>
      <c r="H607" s="1720" t="s">
        <v>2244</v>
      </c>
      <c r="I607" s="403">
        <v>150</v>
      </c>
      <c r="J607" s="920"/>
      <c r="K607" s="920"/>
      <c r="L607" s="105"/>
      <c r="M607" s="1" t="s">
        <v>1411</v>
      </c>
      <c r="N607" s="13"/>
      <c r="O607" s="13"/>
      <c r="P607" s="13"/>
      <c r="Q607" s="13"/>
      <c r="R607" s="13"/>
      <c r="S607" s="13"/>
      <c r="T607" s="13"/>
      <c r="U607" s="13"/>
      <c r="V607" s="13"/>
      <c r="W607" s="13"/>
      <c r="X607" s="13"/>
      <c r="Y607" s="13"/>
      <c r="Z607" s="13"/>
      <c r="AA607" s="13"/>
      <c r="AB607" s="13"/>
      <c r="AC607" s="13"/>
      <c r="AD607" s="13"/>
      <c r="AE607" s="381"/>
    </row>
    <row r="608" spans="1:35" s="317" customFormat="1" ht="37.5" customHeight="1" x14ac:dyDescent="0.2">
      <c r="A608" s="1526"/>
      <c r="B608" s="1547"/>
      <c r="C608" s="1547"/>
      <c r="D608" s="1548"/>
      <c r="E608" s="1548"/>
      <c r="F608" s="929" t="s">
        <v>2265</v>
      </c>
      <c r="G608" s="1548"/>
      <c r="H608" s="1547"/>
      <c r="I608" s="405"/>
      <c r="J608" s="912"/>
      <c r="K608" s="912"/>
      <c r="L608" s="406"/>
      <c r="M608" s="1"/>
      <c r="N608" s="13"/>
      <c r="O608" s="13"/>
      <c r="P608" s="13"/>
      <c r="Q608" s="13"/>
      <c r="R608" s="13"/>
      <c r="S608" s="13"/>
      <c r="T608" s="13"/>
      <c r="U608" s="13"/>
      <c r="V608" s="13"/>
      <c r="W608" s="13"/>
      <c r="X608" s="13"/>
      <c r="Y608" s="13"/>
      <c r="Z608" s="13"/>
      <c r="AA608" s="13"/>
      <c r="AB608" s="13"/>
      <c r="AC608" s="13"/>
      <c r="AD608" s="13"/>
      <c r="AE608" s="381"/>
    </row>
    <row r="609" spans="1:31" s="317" customFormat="1" ht="30" customHeight="1" x14ac:dyDescent="0.2">
      <c r="A609" s="1526"/>
      <c r="B609" s="1416"/>
      <c r="C609" s="1416"/>
      <c r="D609" s="1399"/>
      <c r="E609" s="1399"/>
      <c r="F609" s="929" t="s">
        <v>2141</v>
      </c>
      <c r="G609" s="1399"/>
      <c r="H609" s="1416"/>
      <c r="I609" s="405"/>
      <c r="J609" s="912"/>
      <c r="K609" s="912"/>
      <c r="L609" s="406"/>
      <c r="M609" s="1"/>
      <c r="N609" s="13"/>
      <c r="O609" s="13"/>
      <c r="P609" s="13"/>
      <c r="Q609" s="13"/>
      <c r="R609" s="13"/>
      <c r="S609" s="13"/>
      <c r="T609" s="13"/>
      <c r="U609" s="13"/>
      <c r="V609" s="13"/>
      <c r="W609" s="13"/>
      <c r="X609" s="13"/>
      <c r="Y609" s="13"/>
      <c r="Z609" s="13"/>
      <c r="AA609" s="13"/>
      <c r="AB609" s="13"/>
      <c r="AC609" s="13"/>
      <c r="AD609" s="13"/>
      <c r="AE609" s="381"/>
    </row>
    <row r="610" spans="1:31" s="317" customFormat="1" ht="27.75" customHeight="1" x14ac:dyDescent="0.2">
      <c r="A610" s="1526"/>
      <c r="B610" s="1720" t="s">
        <v>2345</v>
      </c>
      <c r="C610" s="1720" t="s">
        <v>5139</v>
      </c>
      <c r="D610" s="1728" t="s">
        <v>26</v>
      </c>
      <c r="E610" s="1728" t="s">
        <v>27</v>
      </c>
      <c r="F610" s="929" t="s">
        <v>2264</v>
      </c>
      <c r="G610" s="1728" t="s">
        <v>1111</v>
      </c>
      <c r="H610" s="1720" t="s">
        <v>2244</v>
      </c>
      <c r="I610" s="403">
        <v>150</v>
      </c>
      <c r="J610" s="920"/>
      <c r="K610" s="920"/>
      <c r="L610" s="403"/>
      <c r="M610" s="1" t="s">
        <v>1411</v>
      </c>
      <c r="N610" s="13"/>
      <c r="O610" s="13"/>
      <c r="P610" s="13"/>
      <c r="Q610" s="13"/>
      <c r="R610" s="13"/>
      <c r="S610" s="13"/>
      <c r="T610" s="13"/>
      <c r="U610" s="13"/>
      <c r="V610" s="13"/>
      <c r="W610" s="13"/>
      <c r="X610" s="13"/>
      <c r="Y610" s="13"/>
      <c r="Z610" s="13"/>
      <c r="AA610" s="13"/>
      <c r="AB610" s="13"/>
      <c r="AC610" s="13"/>
      <c r="AD610" s="13"/>
      <c r="AE610" s="381"/>
    </row>
    <row r="611" spans="1:31" s="317" customFormat="1" ht="28.5" customHeight="1" x14ac:dyDescent="0.2">
      <c r="A611" s="1526"/>
      <c r="B611" s="1547"/>
      <c r="C611" s="1547"/>
      <c r="D611" s="1548"/>
      <c r="E611" s="1548"/>
      <c r="F611" s="929" t="s">
        <v>2265</v>
      </c>
      <c r="G611" s="1548"/>
      <c r="H611" s="1547"/>
      <c r="I611" s="403"/>
      <c r="J611" s="920"/>
      <c r="K611" s="920"/>
      <c r="L611" s="403"/>
      <c r="M611" s="1"/>
      <c r="N611" s="13"/>
      <c r="O611" s="13"/>
      <c r="P611" s="13"/>
      <c r="Q611" s="13"/>
      <c r="R611" s="13"/>
      <c r="S611" s="13"/>
      <c r="T611" s="13"/>
      <c r="U611" s="13"/>
      <c r="V611" s="13"/>
      <c r="W611" s="13"/>
      <c r="X611" s="13"/>
      <c r="Y611" s="13"/>
      <c r="Z611" s="13"/>
      <c r="AA611" s="13"/>
      <c r="AB611" s="13"/>
      <c r="AC611" s="13"/>
      <c r="AD611" s="13"/>
      <c r="AE611" s="381"/>
    </row>
    <row r="612" spans="1:31" s="317" customFormat="1" ht="32.25" customHeight="1" x14ac:dyDescent="0.2">
      <c r="A612" s="1526"/>
      <c r="B612" s="1416"/>
      <c r="C612" s="1416"/>
      <c r="D612" s="1399"/>
      <c r="E612" s="1399"/>
      <c r="F612" s="929" t="s">
        <v>2141</v>
      </c>
      <c r="G612" s="1399"/>
      <c r="H612" s="1416"/>
      <c r="I612" s="403"/>
      <c r="J612" s="920"/>
      <c r="K612" s="920"/>
      <c r="L612" s="403"/>
      <c r="M612" s="1"/>
      <c r="N612" s="13"/>
      <c r="O612" s="13"/>
      <c r="P612" s="13"/>
      <c r="Q612" s="13"/>
      <c r="R612" s="13"/>
      <c r="S612" s="13"/>
      <c r="T612" s="13"/>
      <c r="U612" s="13"/>
      <c r="V612" s="13"/>
      <c r="W612" s="13"/>
      <c r="X612" s="13"/>
      <c r="Y612" s="13"/>
      <c r="Z612" s="13"/>
      <c r="AA612" s="13"/>
      <c r="AB612" s="13"/>
      <c r="AC612" s="13"/>
      <c r="AD612" s="13"/>
      <c r="AE612" s="381"/>
    </row>
    <row r="613" spans="1:31" s="13" customFormat="1" ht="32.25" customHeight="1" x14ac:dyDescent="0.2">
      <c r="A613" s="1526"/>
      <c r="B613" s="1720" t="s">
        <v>2347</v>
      </c>
      <c r="C613" s="1720" t="s">
        <v>2348</v>
      </c>
      <c r="D613" s="1728" t="s">
        <v>26</v>
      </c>
      <c r="E613" s="1728" t="s">
        <v>2173</v>
      </c>
      <c r="F613" s="933" t="s">
        <v>2264</v>
      </c>
      <c r="G613" s="920" t="s">
        <v>2167</v>
      </c>
      <c r="H613" s="1720" t="s">
        <v>2244</v>
      </c>
      <c r="I613" s="103"/>
      <c r="J613" s="844"/>
      <c r="K613" s="844"/>
      <c r="L613" s="103"/>
      <c r="M613" s="1"/>
    </row>
    <row r="614" spans="1:31" s="13" customFormat="1" ht="32.25" customHeight="1" x14ac:dyDescent="0.2">
      <c r="A614" s="1526"/>
      <c r="B614" s="1547"/>
      <c r="C614" s="1547"/>
      <c r="D614" s="1548"/>
      <c r="E614" s="1548"/>
      <c r="F614" s="933" t="s">
        <v>2265</v>
      </c>
      <c r="G614" s="920" t="s">
        <v>1558</v>
      </c>
      <c r="H614" s="1547"/>
      <c r="I614" s="103"/>
      <c r="J614" s="844"/>
      <c r="K614" s="844"/>
      <c r="L614" s="103"/>
      <c r="M614" s="1"/>
    </row>
    <row r="615" spans="1:31" s="13" customFormat="1" ht="32.25" customHeight="1" x14ac:dyDescent="0.2">
      <c r="A615" s="1526"/>
      <c r="B615" s="1416"/>
      <c r="C615" s="1416"/>
      <c r="D615" s="1399"/>
      <c r="E615" s="1399"/>
      <c r="F615" s="933" t="s">
        <v>2141</v>
      </c>
      <c r="G615" s="920" t="s">
        <v>2164</v>
      </c>
      <c r="H615" s="1416"/>
      <c r="I615" s="103"/>
      <c r="J615" s="844"/>
      <c r="K615" s="844"/>
      <c r="L615" s="103"/>
      <c r="M615" s="1"/>
    </row>
    <row r="616" spans="1:31" s="13" customFormat="1" ht="28.5" customHeight="1" x14ac:dyDescent="0.2">
      <c r="A616" s="1526"/>
      <c r="B616" s="1720" t="s">
        <v>2349</v>
      </c>
      <c r="C616" s="1720" t="s">
        <v>2350</v>
      </c>
      <c r="D616" s="1728" t="s">
        <v>26</v>
      </c>
      <c r="E616" s="1728" t="s">
        <v>2173</v>
      </c>
      <c r="F616" s="933" t="s">
        <v>2264</v>
      </c>
      <c r="G616" s="920" t="s">
        <v>2186</v>
      </c>
      <c r="H616" s="1720" t="s">
        <v>2244</v>
      </c>
      <c r="I616" s="103"/>
      <c r="J616" s="844"/>
      <c r="K616" s="844"/>
      <c r="L616" s="103"/>
      <c r="M616" s="1"/>
    </row>
    <row r="617" spans="1:31" s="13" customFormat="1" ht="28.5" customHeight="1" x14ac:dyDescent="0.2">
      <c r="A617" s="1526"/>
      <c r="B617" s="1547"/>
      <c r="C617" s="1547"/>
      <c r="D617" s="1548"/>
      <c r="E617" s="1548"/>
      <c r="F617" s="933" t="s">
        <v>2265</v>
      </c>
      <c r="G617" s="920" t="s">
        <v>1973</v>
      </c>
      <c r="H617" s="1547"/>
      <c r="I617" s="103"/>
      <c r="J617" s="844"/>
      <c r="K617" s="844"/>
      <c r="L617" s="103"/>
      <c r="M617" s="1"/>
    </row>
    <row r="618" spans="1:31" s="13" customFormat="1" ht="28.5" customHeight="1" x14ac:dyDescent="0.2">
      <c r="A618" s="1526"/>
      <c r="B618" s="1416"/>
      <c r="C618" s="1416"/>
      <c r="D618" s="1399"/>
      <c r="E618" s="1399"/>
      <c r="F618" s="933" t="s">
        <v>2141</v>
      </c>
      <c r="G618" s="920" t="s">
        <v>2164</v>
      </c>
      <c r="H618" s="1416"/>
      <c r="I618" s="103"/>
      <c r="J618" s="844"/>
      <c r="K618" s="844"/>
      <c r="L618" s="103"/>
      <c r="M618" s="1"/>
    </row>
    <row r="619" spans="1:31" s="13" customFormat="1" ht="32.25" customHeight="1" x14ac:dyDescent="0.2">
      <c r="A619" s="1526"/>
      <c r="B619" s="1720" t="s">
        <v>2351</v>
      </c>
      <c r="C619" s="1720" t="s">
        <v>2352</v>
      </c>
      <c r="D619" s="1728" t="s">
        <v>26</v>
      </c>
      <c r="E619" s="1728" t="s">
        <v>2353</v>
      </c>
      <c r="F619" s="933" t="s">
        <v>2039</v>
      </c>
      <c r="G619" s="920" t="s">
        <v>1161</v>
      </c>
      <c r="H619" s="1720" t="s">
        <v>2244</v>
      </c>
      <c r="I619" s="103"/>
      <c r="J619" s="844"/>
      <c r="K619" s="844"/>
      <c r="L619" s="103"/>
      <c r="M619" s="1"/>
    </row>
    <row r="620" spans="1:31" s="13" customFormat="1" ht="32.25" customHeight="1" x14ac:dyDescent="0.2">
      <c r="A620" s="1526"/>
      <c r="B620" s="1416"/>
      <c r="C620" s="1416"/>
      <c r="D620" s="1399"/>
      <c r="E620" s="1399"/>
      <c r="F620" s="933" t="s">
        <v>2042</v>
      </c>
      <c r="G620" s="411" t="s">
        <v>1224</v>
      </c>
      <c r="H620" s="1416"/>
      <c r="I620" s="103"/>
      <c r="J620" s="844"/>
      <c r="K620" s="844"/>
      <c r="L620" s="103"/>
      <c r="M620" s="1"/>
    </row>
    <row r="621" spans="1:31" s="13" customFormat="1" ht="32.25" customHeight="1" x14ac:dyDescent="0.2">
      <c r="A621" s="1526"/>
      <c r="B621" s="1720" t="s">
        <v>2354</v>
      </c>
      <c r="C621" s="1720" t="s">
        <v>2355</v>
      </c>
      <c r="D621" s="1728" t="s">
        <v>26</v>
      </c>
      <c r="E621" s="1728" t="s">
        <v>2353</v>
      </c>
      <c r="F621" s="933" t="s">
        <v>2039</v>
      </c>
      <c r="G621" s="920" t="s">
        <v>1161</v>
      </c>
      <c r="H621" s="1720" t="s">
        <v>2244</v>
      </c>
      <c r="I621" s="103"/>
      <c r="J621" s="844"/>
      <c r="K621" s="844"/>
      <c r="L621" s="103"/>
      <c r="M621" s="1"/>
    </row>
    <row r="622" spans="1:31" s="13" customFormat="1" ht="32.25" customHeight="1" x14ac:dyDescent="0.2">
      <c r="A622" s="1526"/>
      <c r="B622" s="1416"/>
      <c r="C622" s="1416"/>
      <c r="D622" s="1399"/>
      <c r="E622" s="1399"/>
      <c r="F622" s="933" t="s">
        <v>2042</v>
      </c>
      <c r="G622" s="411" t="s">
        <v>1224</v>
      </c>
      <c r="H622" s="1416"/>
      <c r="I622" s="103"/>
      <c r="J622" s="844"/>
      <c r="K622" s="844"/>
      <c r="L622" s="103"/>
      <c r="M622" s="1"/>
    </row>
    <row r="623" spans="1:31" s="13" customFormat="1" ht="32.25" customHeight="1" x14ac:dyDescent="0.2">
      <c r="A623" s="1526"/>
      <c r="B623" s="1720" t="s">
        <v>2356</v>
      </c>
      <c r="C623" s="1720" t="s">
        <v>2357</v>
      </c>
      <c r="D623" s="1728" t="s">
        <v>26</v>
      </c>
      <c r="E623" s="1728" t="s">
        <v>2353</v>
      </c>
      <c r="F623" s="933" t="s">
        <v>2039</v>
      </c>
      <c r="G623" s="920" t="s">
        <v>1156</v>
      </c>
      <c r="H623" s="1720" t="s">
        <v>2199</v>
      </c>
      <c r="I623" s="103"/>
      <c r="J623" s="844"/>
      <c r="K623" s="844"/>
      <c r="L623" s="103"/>
      <c r="M623" s="1"/>
    </row>
    <row r="624" spans="1:31" s="13" customFormat="1" ht="32.25" customHeight="1" x14ac:dyDescent="0.2">
      <c r="A624" s="1526"/>
      <c r="B624" s="1416"/>
      <c r="C624" s="1416"/>
      <c r="D624" s="1399"/>
      <c r="E624" s="1399"/>
      <c r="F624" s="933" t="s">
        <v>2042</v>
      </c>
      <c r="G624" s="920" t="s">
        <v>1161</v>
      </c>
      <c r="H624" s="1416"/>
      <c r="I624" s="103"/>
      <c r="J624" s="844"/>
      <c r="K624" s="844"/>
      <c r="L624" s="103"/>
      <c r="M624" s="1"/>
    </row>
    <row r="625" spans="1:21" s="13" customFormat="1" ht="32.25" customHeight="1" x14ac:dyDescent="0.2">
      <c r="A625" s="1526"/>
      <c r="B625" s="1801" t="s">
        <v>2358</v>
      </c>
      <c r="C625" s="1801" t="s">
        <v>2359</v>
      </c>
      <c r="D625" s="1753" t="s">
        <v>46</v>
      </c>
      <c r="E625" s="1753" t="s">
        <v>328</v>
      </c>
      <c r="F625" s="929" t="s">
        <v>2039</v>
      </c>
      <c r="G625" s="1753" t="s">
        <v>1558</v>
      </c>
      <c r="H625" s="1720" t="s">
        <v>2244</v>
      </c>
      <c r="I625" s="103"/>
      <c r="J625" s="844"/>
      <c r="K625" s="844"/>
      <c r="L625" s="103"/>
      <c r="M625" s="1"/>
    </row>
    <row r="626" spans="1:21" s="13" customFormat="1" ht="32.25" customHeight="1" x14ac:dyDescent="0.2">
      <c r="A626" s="1526"/>
      <c r="B626" s="1801"/>
      <c r="C626" s="1801"/>
      <c r="D626" s="1753"/>
      <c r="E626" s="1753"/>
      <c r="F626" s="929" t="s">
        <v>2042</v>
      </c>
      <c r="G626" s="1753"/>
      <c r="H626" s="1416"/>
      <c r="I626" s="103"/>
      <c r="J626" s="844"/>
      <c r="K626" s="844"/>
      <c r="L626" s="103"/>
      <c r="M626" s="1"/>
    </row>
    <row r="627" spans="1:21" s="13" customFormat="1" ht="32.25" customHeight="1" x14ac:dyDescent="0.2">
      <c r="A627" s="1526"/>
      <c r="B627" s="1801" t="s">
        <v>2360</v>
      </c>
      <c r="C627" s="1801" t="s">
        <v>2361</v>
      </c>
      <c r="D627" s="1753" t="s">
        <v>46</v>
      </c>
      <c r="E627" s="1753" t="s">
        <v>328</v>
      </c>
      <c r="F627" s="929" t="s">
        <v>2039</v>
      </c>
      <c r="G627" s="1753" t="s">
        <v>1111</v>
      </c>
      <c r="H627" s="1826" t="s">
        <v>2244</v>
      </c>
      <c r="I627" s="103"/>
      <c r="J627" s="844"/>
      <c r="K627" s="844"/>
      <c r="L627" s="103"/>
      <c r="M627" s="1"/>
    </row>
    <row r="628" spans="1:21" s="13" customFormat="1" ht="32.25" customHeight="1" x14ac:dyDescent="0.2">
      <c r="A628" s="1816"/>
      <c r="B628" s="1801"/>
      <c r="C628" s="1801"/>
      <c r="D628" s="1753"/>
      <c r="E628" s="1753"/>
      <c r="F628" s="929" t="s">
        <v>2042</v>
      </c>
      <c r="G628" s="1753"/>
      <c r="H628" s="1827"/>
      <c r="I628" s="103"/>
      <c r="J628" s="844"/>
      <c r="K628" s="844"/>
      <c r="L628" s="103"/>
      <c r="M628" s="1"/>
    </row>
    <row r="629" spans="1:21" ht="24.75" customHeight="1" x14ac:dyDescent="0.2">
      <c r="A629" s="1760" t="s">
        <v>2466</v>
      </c>
      <c r="B629" s="1720" t="s">
        <v>217</v>
      </c>
      <c r="C629" s="1720" t="s">
        <v>43</v>
      </c>
      <c r="D629" s="1730" t="s">
        <v>21</v>
      </c>
      <c r="E629" s="1728" t="s">
        <v>42</v>
      </c>
      <c r="F629" s="929" t="s">
        <v>2264</v>
      </c>
      <c r="G629" s="1837" t="s">
        <v>1156</v>
      </c>
      <c r="H629" s="1655" t="s">
        <v>2468</v>
      </c>
      <c r="I629" s="815">
        <v>2700</v>
      </c>
      <c r="J629" s="56">
        <v>5000</v>
      </c>
      <c r="K629" s="56">
        <v>7000</v>
      </c>
      <c r="L629" s="839"/>
      <c r="M629" s="1" t="s">
        <v>1411</v>
      </c>
      <c r="N629" s="12"/>
    </row>
    <row r="630" spans="1:21" ht="35.25" customHeight="1" x14ac:dyDescent="0.2">
      <c r="A630" s="1526"/>
      <c r="B630" s="1547"/>
      <c r="C630" s="1547"/>
      <c r="D630" s="1554"/>
      <c r="E630" s="1548"/>
      <c r="F630" s="772" t="s">
        <v>2265</v>
      </c>
      <c r="G630" s="1548"/>
      <c r="H630" s="1547"/>
      <c r="I630" s="815"/>
      <c r="J630" s="56"/>
      <c r="K630" s="56"/>
      <c r="L630" s="839"/>
      <c r="M630" s="1"/>
      <c r="N630" s="12"/>
    </row>
    <row r="631" spans="1:21" ht="25.5" customHeight="1" thickBot="1" x14ac:dyDescent="0.25">
      <c r="A631" s="1761"/>
      <c r="B631" s="1416"/>
      <c r="C631" s="1416"/>
      <c r="D631" s="1410"/>
      <c r="E631" s="1399"/>
      <c r="F631" s="806" t="s">
        <v>2141</v>
      </c>
      <c r="G631" s="1399"/>
      <c r="H631" s="1416"/>
      <c r="I631" s="815"/>
      <c r="J631" s="56"/>
      <c r="K631" s="56"/>
      <c r="L631" s="839"/>
      <c r="M631" s="1"/>
      <c r="N631" s="12"/>
    </row>
    <row r="632" spans="1:21" ht="45" customHeight="1" x14ac:dyDescent="0.2">
      <c r="A632" s="1835" t="s">
        <v>91</v>
      </c>
      <c r="B632" s="806" t="s">
        <v>1287</v>
      </c>
      <c r="C632" s="412" t="s">
        <v>2469</v>
      </c>
      <c r="D632" s="971" t="s">
        <v>21</v>
      </c>
      <c r="E632" s="971" t="s">
        <v>22</v>
      </c>
      <c r="F632" s="413" t="s">
        <v>2471</v>
      </c>
      <c r="G632" s="971" t="s">
        <v>1200</v>
      </c>
      <c r="H632" s="414" t="s">
        <v>2472</v>
      </c>
      <c r="I632" s="415">
        <v>12120</v>
      </c>
      <c r="J632" s="416">
        <v>5000</v>
      </c>
      <c r="K632" s="790"/>
      <c r="L632" s="118"/>
      <c r="M632" s="21" t="s">
        <v>1842</v>
      </c>
    </row>
    <row r="633" spans="1:21" ht="36" customHeight="1" x14ac:dyDescent="0.2">
      <c r="A633" s="1551"/>
      <c r="B633" s="890" t="s">
        <v>2473</v>
      </c>
      <c r="C633" s="417" t="s">
        <v>2474</v>
      </c>
      <c r="D633" s="418" t="s">
        <v>44</v>
      </c>
      <c r="E633" s="418" t="s">
        <v>22</v>
      </c>
      <c r="F633" s="900" t="s">
        <v>2471</v>
      </c>
      <c r="G633" s="902" t="s">
        <v>1200</v>
      </c>
      <c r="H633" s="830" t="s">
        <v>2476</v>
      </c>
      <c r="I633" s="419">
        <v>18000</v>
      </c>
      <c r="J633" s="420">
        <v>10000</v>
      </c>
      <c r="K633" s="884"/>
      <c r="L633" s="94"/>
      <c r="M633" s="21" t="s">
        <v>1842</v>
      </c>
    </row>
    <row r="634" spans="1:21" ht="26.25" customHeight="1" x14ac:dyDescent="0.2">
      <c r="A634" s="1551"/>
      <c r="B634" s="1427" t="s">
        <v>218</v>
      </c>
      <c r="C634" s="1427" t="s">
        <v>2477</v>
      </c>
      <c r="D634" s="1400" t="s">
        <v>44</v>
      </c>
      <c r="E634" s="1400" t="s">
        <v>22</v>
      </c>
      <c r="F634" s="806" t="s">
        <v>2479</v>
      </c>
      <c r="G634" s="801" t="s">
        <v>1744</v>
      </c>
      <c r="H634" s="1720" t="s">
        <v>2480</v>
      </c>
      <c r="I634" s="43">
        <v>8000</v>
      </c>
      <c r="J634" s="126">
        <v>16270</v>
      </c>
      <c r="K634" s="93"/>
      <c r="L634" s="94"/>
      <c r="M634" s="21" t="s">
        <v>1842</v>
      </c>
    </row>
    <row r="635" spans="1:21" ht="24.75" customHeight="1" x14ac:dyDescent="0.2">
      <c r="A635" s="1551"/>
      <c r="B635" s="1427"/>
      <c r="C635" s="1427"/>
      <c r="D635" s="1400"/>
      <c r="E635" s="1400"/>
      <c r="F635" s="806" t="s">
        <v>1117</v>
      </c>
      <c r="G635" s="801" t="s">
        <v>1200</v>
      </c>
      <c r="H635" s="1832"/>
      <c r="I635" s="43"/>
      <c r="J635" s="126"/>
      <c r="K635" s="93"/>
      <c r="L635" s="94"/>
    </row>
    <row r="636" spans="1:21" ht="36.75" customHeight="1" x14ac:dyDescent="0.2">
      <c r="A636" s="1836"/>
      <c r="B636" s="939" t="s">
        <v>219</v>
      </c>
      <c r="C636" s="421" t="s">
        <v>5140</v>
      </c>
      <c r="D636" s="972" t="s">
        <v>44</v>
      </c>
      <c r="E636" s="972" t="s">
        <v>22</v>
      </c>
      <c r="F636" s="422" t="s">
        <v>2484</v>
      </c>
      <c r="G636" s="423" t="s">
        <v>1200</v>
      </c>
      <c r="H636" s="424" t="s">
        <v>2485</v>
      </c>
      <c r="I636" s="425">
        <v>1000</v>
      </c>
      <c r="J636" s="426">
        <v>15000</v>
      </c>
      <c r="K636" s="884"/>
      <c r="L636" s="94"/>
      <c r="M636" s="21" t="s">
        <v>1842</v>
      </c>
    </row>
    <row r="637" spans="1:21" ht="36" customHeight="1" x14ac:dyDescent="0.2">
      <c r="A637" s="1828" t="s">
        <v>92</v>
      </c>
      <c r="B637" s="806" t="s">
        <v>220</v>
      </c>
      <c r="C637" s="264" t="s">
        <v>2486</v>
      </c>
      <c r="D637" s="423" t="s">
        <v>26</v>
      </c>
      <c r="E637" s="427" t="s">
        <v>22</v>
      </c>
      <c r="F637" s="948" t="s">
        <v>2471</v>
      </c>
      <c r="G637" s="941" t="s">
        <v>1200</v>
      </c>
      <c r="H637" s="428" t="s">
        <v>2487</v>
      </c>
      <c r="I637" s="429">
        <v>8750</v>
      </c>
      <c r="J637" s="430"/>
      <c r="K637" s="884"/>
      <c r="L637" s="94"/>
      <c r="M637" s="21" t="s">
        <v>1842</v>
      </c>
      <c r="P637" s="13"/>
      <c r="Q637" s="13"/>
      <c r="R637" s="13"/>
      <c r="S637" s="13"/>
      <c r="T637" s="13"/>
    </row>
    <row r="638" spans="1:21" s="438" customFormat="1" ht="33.75" customHeight="1" x14ac:dyDescent="0.2">
      <c r="A638" s="1551"/>
      <c r="B638" s="948" t="s">
        <v>221</v>
      </c>
      <c r="C638" s="431" t="s">
        <v>2488</v>
      </c>
      <c r="D638" s="432" t="s">
        <v>21</v>
      </c>
      <c r="E638" s="433" t="s">
        <v>22</v>
      </c>
      <c r="F638" s="965" t="s">
        <v>2471</v>
      </c>
      <c r="G638" s="434" t="s">
        <v>1200</v>
      </c>
      <c r="H638" s="921" t="s">
        <v>2487</v>
      </c>
      <c r="I638" s="435">
        <v>8600</v>
      </c>
      <c r="J638" s="436"/>
      <c r="K638" s="789"/>
      <c r="L638" s="94"/>
      <c r="M638" s="21" t="s">
        <v>1842</v>
      </c>
      <c r="N638" s="13"/>
      <c r="O638" s="13"/>
      <c r="P638" s="13"/>
      <c r="Q638" s="13"/>
      <c r="R638" s="13"/>
      <c r="S638" s="13"/>
      <c r="T638" s="13"/>
      <c r="U638" s="437"/>
    </row>
    <row r="639" spans="1:21" ht="38.25" customHeight="1" x14ac:dyDescent="0.2">
      <c r="A639" s="1551"/>
      <c r="B639" s="943" t="s">
        <v>222</v>
      </c>
      <c r="C639" s="439" t="s">
        <v>2490</v>
      </c>
      <c r="D639" s="440" t="s">
        <v>21</v>
      </c>
      <c r="E639" s="440" t="s">
        <v>22</v>
      </c>
      <c r="F639" s="441" t="s">
        <v>2479</v>
      </c>
      <c r="G639" s="432" t="s">
        <v>1744</v>
      </c>
      <c r="H639" s="441" t="s">
        <v>2492</v>
      </c>
      <c r="I639" s="442">
        <v>5000</v>
      </c>
      <c r="J639" s="443">
        <v>27600</v>
      </c>
      <c r="K639" s="444"/>
      <c r="L639" s="445"/>
      <c r="M639" s="21" t="s">
        <v>1842</v>
      </c>
      <c r="P639" s="13"/>
      <c r="Q639" s="13"/>
      <c r="R639" s="13"/>
      <c r="S639" s="13"/>
      <c r="T639" s="13"/>
    </row>
    <row r="640" spans="1:21" ht="22.5" customHeight="1" x14ac:dyDescent="0.2">
      <c r="A640" s="1829" t="s">
        <v>2493</v>
      </c>
      <c r="B640" s="948" t="s">
        <v>5141</v>
      </c>
      <c r="C640" s="431" t="s">
        <v>5142</v>
      </c>
      <c r="D640" s="432" t="s">
        <v>44</v>
      </c>
      <c r="E640" s="433" t="s">
        <v>22</v>
      </c>
      <c r="F640" s="966" t="s">
        <v>2471</v>
      </c>
      <c r="G640" s="967" t="s">
        <v>1200</v>
      </c>
      <c r="H640" s="966" t="s">
        <v>2499</v>
      </c>
      <c r="I640" s="446">
        <v>500</v>
      </c>
      <c r="J640" s="447">
        <v>1100</v>
      </c>
      <c r="K640" s="430"/>
      <c r="L640" s="94"/>
      <c r="M640" s="21" t="s">
        <v>1842</v>
      </c>
      <c r="N640" s="12"/>
    </row>
    <row r="641" spans="1:14" ht="22.5" customHeight="1" x14ac:dyDescent="0.2">
      <c r="A641" s="1551"/>
      <c r="B641" s="948" t="s">
        <v>2494</v>
      </c>
      <c r="C641" s="448" t="s">
        <v>2495</v>
      </c>
      <c r="D641" s="440" t="s">
        <v>44</v>
      </c>
      <c r="E641" s="449" t="s">
        <v>22</v>
      </c>
      <c r="F641" s="966" t="s">
        <v>2498</v>
      </c>
      <c r="G641" s="967" t="s">
        <v>1200</v>
      </c>
      <c r="H641" s="966" t="s">
        <v>2499</v>
      </c>
      <c r="I641" s="450">
        <v>1000</v>
      </c>
      <c r="J641" s="451">
        <v>1600</v>
      </c>
      <c r="K641" s="452">
        <v>6700</v>
      </c>
      <c r="L641" s="97"/>
      <c r="M641" s="21" t="s">
        <v>1842</v>
      </c>
      <c r="N641" s="12"/>
    </row>
    <row r="642" spans="1:14" ht="24.75" customHeight="1" x14ac:dyDescent="0.2">
      <c r="A642" s="1760" t="s">
        <v>93</v>
      </c>
      <c r="B642" s="1830" t="s">
        <v>2500</v>
      </c>
      <c r="C642" s="1830" t="s">
        <v>5143</v>
      </c>
      <c r="D642" s="1831" t="s">
        <v>26</v>
      </c>
      <c r="E642" s="1840" t="s">
        <v>2173</v>
      </c>
      <c r="F642" s="949" t="s">
        <v>2502</v>
      </c>
      <c r="G642" s="1831" t="s">
        <v>1200</v>
      </c>
      <c r="H642" s="1830" t="s">
        <v>1527</v>
      </c>
      <c r="I642" s="954">
        <v>722</v>
      </c>
      <c r="J642" s="954"/>
      <c r="K642" s="954"/>
      <c r="L642" s="150"/>
      <c r="M642" s="1" t="s">
        <v>1411</v>
      </c>
      <c r="N642" s="12"/>
    </row>
    <row r="643" spans="1:14" ht="24.75" customHeight="1" x14ac:dyDescent="0.2">
      <c r="A643" s="1526"/>
      <c r="B643" s="1547"/>
      <c r="C643" s="1547"/>
      <c r="D643" s="1548"/>
      <c r="E643" s="1554"/>
      <c r="F643" s="948" t="s">
        <v>2503</v>
      </c>
      <c r="G643" s="1838"/>
      <c r="H643" s="1832"/>
      <c r="I643" s="954"/>
      <c r="J643" s="954"/>
      <c r="K643" s="954"/>
      <c r="L643" s="150"/>
      <c r="M643" s="1"/>
      <c r="N643" s="12"/>
    </row>
    <row r="644" spans="1:14" ht="20.25" customHeight="1" x14ac:dyDescent="0.2">
      <c r="A644" s="1526"/>
      <c r="B644" s="1830" t="s">
        <v>2504</v>
      </c>
      <c r="C644" s="1830" t="s">
        <v>2505</v>
      </c>
      <c r="D644" s="1831" t="s">
        <v>26</v>
      </c>
      <c r="E644" s="1840" t="s">
        <v>2173</v>
      </c>
      <c r="F644" s="949" t="s">
        <v>2502</v>
      </c>
      <c r="G644" s="1831" t="s">
        <v>1200</v>
      </c>
      <c r="H644" s="1830" t="s">
        <v>2199</v>
      </c>
      <c r="I644" s="954">
        <v>72.5</v>
      </c>
      <c r="J644" s="954"/>
      <c r="K644" s="954"/>
      <c r="L644" s="150"/>
      <c r="M644" s="1" t="s">
        <v>1411</v>
      </c>
    </row>
    <row r="645" spans="1:14" ht="27" customHeight="1" x14ac:dyDescent="0.2">
      <c r="A645" s="1526"/>
      <c r="B645" s="1547"/>
      <c r="C645" s="1547"/>
      <c r="D645" s="1548"/>
      <c r="E645" s="1554"/>
      <c r="F645" s="948" t="s">
        <v>2503</v>
      </c>
      <c r="G645" s="1838"/>
      <c r="H645" s="1832"/>
      <c r="I645" s="954"/>
      <c r="J645" s="954"/>
      <c r="K645" s="954"/>
      <c r="L645" s="150"/>
      <c r="M645" s="1"/>
    </row>
    <row r="646" spans="1:14" ht="27" customHeight="1" x14ac:dyDescent="0.2">
      <c r="A646" s="1526"/>
      <c r="B646" s="1830" t="s">
        <v>2507</v>
      </c>
      <c r="C646" s="1830" t="s">
        <v>2508</v>
      </c>
      <c r="D646" s="1833" t="s">
        <v>21</v>
      </c>
      <c r="E646" s="1840" t="s">
        <v>42</v>
      </c>
      <c r="F646" s="948" t="s">
        <v>2264</v>
      </c>
      <c r="G646" s="941" t="s">
        <v>2186</v>
      </c>
      <c r="H646" s="1830" t="s">
        <v>2199</v>
      </c>
      <c r="I646" s="954"/>
      <c r="J646" s="954"/>
      <c r="K646" s="954"/>
      <c r="L646" s="150"/>
      <c r="M646" s="1"/>
    </row>
    <row r="647" spans="1:14" ht="27" customHeight="1" x14ac:dyDescent="0.2">
      <c r="A647" s="1526"/>
      <c r="B647" s="1547"/>
      <c r="C647" s="1547"/>
      <c r="D647" s="1559"/>
      <c r="E647" s="1554"/>
      <c r="F647" s="948" t="s">
        <v>2265</v>
      </c>
      <c r="G647" s="941" t="s">
        <v>1973</v>
      </c>
      <c r="H647" s="1547"/>
      <c r="I647" s="954"/>
      <c r="J647" s="954"/>
      <c r="K647" s="954"/>
      <c r="L647" s="150"/>
      <c r="M647" s="1"/>
    </row>
    <row r="648" spans="1:14" ht="27" customHeight="1" x14ac:dyDescent="0.2">
      <c r="A648" s="1526"/>
      <c r="B648" s="1832"/>
      <c r="C648" s="1832"/>
      <c r="D648" s="1834"/>
      <c r="E648" s="1841"/>
      <c r="F648" s="948" t="s">
        <v>2141</v>
      </c>
      <c r="G648" s="941" t="s">
        <v>1200</v>
      </c>
      <c r="H648" s="1832"/>
      <c r="I648" s="954"/>
      <c r="J648" s="954"/>
      <c r="K648" s="954"/>
      <c r="L648" s="150"/>
      <c r="M648" s="1"/>
    </row>
    <row r="649" spans="1:14" ht="22.5" customHeight="1" x14ac:dyDescent="0.2">
      <c r="A649" s="1526"/>
      <c r="B649" s="948" t="s">
        <v>223</v>
      </c>
      <c r="C649" s="431" t="s">
        <v>5144</v>
      </c>
      <c r="D649" s="941" t="s">
        <v>44</v>
      </c>
      <c r="E649" s="941" t="s">
        <v>22</v>
      </c>
      <c r="F649" s="948" t="s">
        <v>2484</v>
      </c>
      <c r="G649" s="941" t="s">
        <v>1200</v>
      </c>
      <c r="H649" s="948" t="s">
        <v>5145</v>
      </c>
      <c r="I649" s="453">
        <v>1000</v>
      </c>
      <c r="J649" s="454">
        <v>22800</v>
      </c>
      <c r="K649" s="455"/>
      <c r="L649" s="153"/>
      <c r="M649" s="1" t="s">
        <v>1842</v>
      </c>
      <c r="N649" s="12"/>
    </row>
    <row r="650" spans="1:14" ht="34.5" customHeight="1" x14ac:dyDescent="0.2">
      <c r="A650" s="1526"/>
      <c r="B650" s="948" t="s">
        <v>2511</v>
      </c>
      <c r="C650" s="431" t="s">
        <v>5146</v>
      </c>
      <c r="D650" s="941" t="s">
        <v>44</v>
      </c>
      <c r="E650" s="941" t="s">
        <v>22</v>
      </c>
      <c r="F650" s="948" t="s">
        <v>2471</v>
      </c>
      <c r="G650" s="941" t="s">
        <v>1200</v>
      </c>
      <c r="H650" s="948" t="s">
        <v>2513</v>
      </c>
      <c r="I650" s="954">
        <v>27000</v>
      </c>
      <c r="J650" s="456">
        <v>29899</v>
      </c>
      <c r="K650" s="455"/>
      <c r="L650" s="153"/>
      <c r="M650" s="1" t="s">
        <v>1842</v>
      </c>
      <c r="N650" s="12"/>
    </row>
    <row r="651" spans="1:14" ht="22.5" customHeight="1" x14ac:dyDescent="0.2">
      <c r="A651" s="1526"/>
      <c r="B651" s="948" t="s">
        <v>2514</v>
      </c>
      <c r="C651" s="457" t="s">
        <v>2515</v>
      </c>
      <c r="D651" s="941" t="s">
        <v>44</v>
      </c>
      <c r="E651" s="941" t="s">
        <v>22</v>
      </c>
      <c r="F651" s="948" t="s">
        <v>2484</v>
      </c>
      <c r="G651" s="941" t="s">
        <v>1200</v>
      </c>
      <c r="H651" s="948" t="s">
        <v>5147</v>
      </c>
      <c r="I651" s="458">
        <v>500</v>
      </c>
      <c r="J651" s="456">
        <v>29400</v>
      </c>
      <c r="K651" s="455"/>
      <c r="L651" s="153"/>
      <c r="M651" s="1" t="s">
        <v>1842</v>
      </c>
      <c r="N651" s="12"/>
    </row>
    <row r="652" spans="1:14" ht="20.25" customHeight="1" x14ac:dyDescent="0.2">
      <c r="A652" s="1526"/>
      <c r="B652" s="1842" t="s">
        <v>2517</v>
      </c>
      <c r="C652" s="1844" t="s">
        <v>5148</v>
      </c>
      <c r="D652" s="1831" t="s">
        <v>44</v>
      </c>
      <c r="E652" s="1839" t="s">
        <v>22</v>
      </c>
      <c r="F652" s="948" t="s">
        <v>2479</v>
      </c>
      <c r="G652" s="955" t="s">
        <v>2521</v>
      </c>
      <c r="H652" s="1830" t="s">
        <v>2522</v>
      </c>
      <c r="I652" s="453">
        <v>1500</v>
      </c>
      <c r="J652" s="456">
        <v>31500</v>
      </c>
      <c r="K652" s="455"/>
      <c r="L652" s="153"/>
      <c r="M652" s="1" t="s">
        <v>1842</v>
      </c>
      <c r="N652" s="12"/>
    </row>
    <row r="653" spans="1:14" ht="23.25" customHeight="1" x14ac:dyDescent="0.2">
      <c r="A653" s="1526"/>
      <c r="B653" s="1843"/>
      <c r="C653" s="1845"/>
      <c r="D653" s="1838"/>
      <c r="E653" s="1839"/>
      <c r="F653" s="948" t="s">
        <v>1117</v>
      </c>
      <c r="G653" s="941" t="s">
        <v>1200</v>
      </c>
      <c r="H653" s="1832"/>
      <c r="I653" s="453"/>
      <c r="J653" s="456"/>
      <c r="K653" s="455"/>
      <c r="L653" s="153"/>
      <c r="M653" s="1"/>
      <c r="N653" s="12"/>
    </row>
    <row r="654" spans="1:14" ht="22.5" customHeight="1" x14ac:dyDescent="0.2">
      <c r="A654" s="1526"/>
      <c r="B654" s="948" t="s">
        <v>2523</v>
      </c>
      <c r="C654" s="431" t="s">
        <v>5149</v>
      </c>
      <c r="D654" s="941" t="s">
        <v>44</v>
      </c>
      <c r="E654" s="941" t="s">
        <v>22</v>
      </c>
      <c r="F654" s="948" t="s">
        <v>2471</v>
      </c>
      <c r="G654" s="941" t="s">
        <v>1200</v>
      </c>
      <c r="H654" s="948" t="s">
        <v>2526</v>
      </c>
      <c r="I654" s="453">
        <v>5000</v>
      </c>
      <c r="J654" s="954">
        <v>8800</v>
      </c>
      <c r="K654" s="455"/>
      <c r="L654" s="153"/>
      <c r="M654" s="1" t="s">
        <v>1842</v>
      </c>
      <c r="N654" s="12"/>
    </row>
    <row r="655" spans="1:14" ht="45" customHeight="1" x14ac:dyDescent="0.2">
      <c r="A655" s="1526"/>
      <c r="B655" s="948" t="s">
        <v>2527</v>
      </c>
      <c r="C655" s="431" t="s">
        <v>2528</v>
      </c>
      <c r="D655" s="941" t="s">
        <v>44</v>
      </c>
      <c r="E655" s="941" t="s">
        <v>22</v>
      </c>
      <c r="F655" s="948" t="s">
        <v>2471</v>
      </c>
      <c r="G655" s="941" t="s">
        <v>2249</v>
      </c>
      <c r="H655" s="948" t="s">
        <v>2526</v>
      </c>
      <c r="I655" s="453">
        <v>3200</v>
      </c>
      <c r="J655" s="455"/>
      <c r="K655" s="455"/>
      <c r="L655" s="153"/>
      <c r="M655" s="1" t="s">
        <v>1842</v>
      </c>
      <c r="N655" s="12"/>
    </row>
    <row r="656" spans="1:14" ht="45" customHeight="1" x14ac:dyDescent="0.2">
      <c r="A656" s="1526"/>
      <c r="B656" s="948" t="s">
        <v>2529</v>
      </c>
      <c r="C656" s="431" t="s">
        <v>2530</v>
      </c>
      <c r="D656" s="941" t="s">
        <v>44</v>
      </c>
      <c r="E656" s="941" t="s">
        <v>22</v>
      </c>
      <c r="F656" s="948" t="s">
        <v>2471</v>
      </c>
      <c r="G656" s="941" t="s">
        <v>1200</v>
      </c>
      <c r="H656" s="948" t="s">
        <v>2526</v>
      </c>
      <c r="I656" s="453">
        <v>3300</v>
      </c>
      <c r="J656" s="455"/>
      <c r="K656" s="455"/>
      <c r="L656" s="153"/>
      <c r="M656" s="1" t="s">
        <v>1842</v>
      </c>
      <c r="N656" s="12"/>
    </row>
    <row r="657" spans="1:14" ht="22.5" customHeight="1" x14ac:dyDescent="0.2">
      <c r="A657" s="1526"/>
      <c r="B657" s="1830" t="s">
        <v>2531</v>
      </c>
      <c r="C657" s="1830" t="s">
        <v>2532</v>
      </c>
      <c r="D657" s="1831" t="s">
        <v>44</v>
      </c>
      <c r="E657" s="1831" t="s">
        <v>22</v>
      </c>
      <c r="F657" s="948" t="s">
        <v>2479</v>
      </c>
      <c r="G657" s="941" t="s">
        <v>1441</v>
      </c>
      <c r="H657" s="1830" t="s">
        <v>5147</v>
      </c>
      <c r="I657" s="453">
        <v>7700</v>
      </c>
      <c r="J657" s="456">
        <v>5000</v>
      </c>
      <c r="K657" s="455"/>
      <c r="L657" s="153"/>
      <c r="M657" s="1" t="s">
        <v>1842</v>
      </c>
      <c r="N657" s="12"/>
    </row>
    <row r="658" spans="1:14" ht="22.5" customHeight="1" x14ac:dyDescent="0.2">
      <c r="A658" s="1526"/>
      <c r="B658" s="1832"/>
      <c r="C658" s="1832"/>
      <c r="D658" s="1838"/>
      <c r="E658" s="1838"/>
      <c r="F658" s="948" t="s">
        <v>1117</v>
      </c>
      <c r="G658" s="941" t="s">
        <v>1200</v>
      </c>
      <c r="H658" s="1832"/>
      <c r="I658" s="453"/>
      <c r="J658" s="456"/>
      <c r="K658" s="455"/>
      <c r="L658" s="153"/>
      <c r="M658" s="1"/>
      <c r="N658" s="12"/>
    </row>
    <row r="659" spans="1:14" ht="33.75" customHeight="1" x14ac:dyDescent="0.2">
      <c r="A659" s="1526"/>
      <c r="B659" s="948" t="s">
        <v>2534</v>
      </c>
      <c r="C659" s="431" t="s">
        <v>2535</v>
      </c>
      <c r="D659" s="941" t="s">
        <v>44</v>
      </c>
      <c r="E659" s="941" t="s">
        <v>22</v>
      </c>
      <c r="F659" s="948" t="s">
        <v>2471</v>
      </c>
      <c r="G659" s="941" t="s">
        <v>1200</v>
      </c>
      <c r="H659" s="948" t="s">
        <v>5150</v>
      </c>
      <c r="I659" s="453">
        <v>147</v>
      </c>
      <c r="J659" s="456">
        <v>1500.4</v>
      </c>
      <c r="K659" s="455"/>
      <c r="L659" s="153"/>
      <c r="M659" s="1" t="s">
        <v>1842</v>
      </c>
      <c r="N659" s="12"/>
    </row>
    <row r="660" spans="1:14" ht="33.75" customHeight="1" x14ac:dyDescent="0.2">
      <c r="A660" s="1526"/>
      <c r="B660" s="948" t="s">
        <v>2536</v>
      </c>
      <c r="C660" s="431" t="s">
        <v>2537</v>
      </c>
      <c r="D660" s="941" t="s">
        <v>21</v>
      </c>
      <c r="E660" s="941" t="s">
        <v>22</v>
      </c>
      <c r="F660" s="948" t="s">
        <v>2471</v>
      </c>
      <c r="G660" s="941" t="s">
        <v>1200</v>
      </c>
      <c r="H660" s="948" t="s">
        <v>5150</v>
      </c>
      <c r="I660" s="453">
        <v>1036</v>
      </c>
      <c r="J660" s="456">
        <v>1000</v>
      </c>
      <c r="K660" s="455"/>
      <c r="L660" s="153"/>
      <c r="M660" s="1" t="s">
        <v>1842</v>
      </c>
      <c r="N660" s="12"/>
    </row>
    <row r="661" spans="1:14" ht="33.75" customHeight="1" x14ac:dyDescent="0.2">
      <c r="A661" s="1526"/>
      <c r="B661" s="948" t="s">
        <v>2538</v>
      </c>
      <c r="C661" s="431" t="s">
        <v>2539</v>
      </c>
      <c r="D661" s="941" t="s">
        <v>44</v>
      </c>
      <c r="E661" s="941" t="s">
        <v>22</v>
      </c>
      <c r="F661" s="948" t="s">
        <v>2471</v>
      </c>
      <c r="G661" s="941" t="s">
        <v>1200</v>
      </c>
      <c r="H661" s="948" t="s">
        <v>5150</v>
      </c>
      <c r="I661" s="453">
        <v>254</v>
      </c>
      <c r="J661" s="456">
        <v>814.8</v>
      </c>
      <c r="K661" s="455"/>
      <c r="L661" s="153"/>
      <c r="M661" s="1" t="s">
        <v>1842</v>
      </c>
      <c r="N661" s="12"/>
    </row>
    <row r="662" spans="1:14" ht="33.75" customHeight="1" x14ac:dyDescent="0.2">
      <c r="A662" s="1526"/>
      <c r="B662" s="948" t="s">
        <v>5151</v>
      </c>
      <c r="C662" s="431" t="s">
        <v>5152</v>
      </c>
      <c r="D662" s="941" t="s">
        <v>21</v>
      </c>
      <c r="E662" s="941" t="s">
        <v>22</v>
      </c>
      <c r="F662" s="948" t="s">
        <v>2471</v>
      </c>
      <c r="G662" s="941" t="s">
        <v>2249</v>
      </c>
      <c r="H662" s="948" t="s">
        <v>5150</v>
      </c>
      <c r="I662" s="453">
        <v>137</v>
      </c>
      <c r="J662" s="456">
        <v>1774.9</v>
      </c>
      <c r="K662" s="455"/>
      <c r="L662" s="153"/>
      <c r="M662" s="1" t="s">
        <v>1842</v>
      </c>
      <c r="N662" s="12"/>
    </row>
    <row r="663" spans="1:14" ht="33.75" customHeight="1" x14ac:dyDescent="0.2">
      <c r="A663" s="1526"/>
      <c r="B663" s="948" t="s">
        <v>2540</v>
      </c>
      <c r="C663" s="431" t="s">
        <v>2541</v>
      </c>
      <c r="D663" s="941" t="s">
        <v>44</v>
      </c>
      <c r="E663" s="941" t="s">
        <v>22</v>
      </c>
      <c r="F663" s="948" t="s">
        <v>2471</v>
      </c>
      <c r="G663" s="941" t="s">
        <v>2249</v>
      </c>
      <c r="H663" s="948" t="s">
        <v>5150</v>
      </c>
      <c r="I663" s="453">
        <v>400</v>
      </c>
      <c r="J663" s="456">
        <v>2676.8</v>
      </c>
      <c r="K663" s="455"/>
      <c r="L663" s="153"/>
      <c r="M663" s="1" t="s">
        <v>1842</v>
      </c>
      <c r="N663" s="12"/>
    </row>
    <row r="664" spans="1:14" ht="33.75" customHeight="1" x14ac:dyDescent="0.2">
      <c r="A664" s="1526"/>
      <c r="B664" s="948" t="s">
        <v>2542</v>
      </c>
      <c r="C664" s="431" t="s">
        <v>2543</v>
      </c>
      <c r="D664" s="941" t="s">
        <v>44</v>
      </c>
      <c r="E664" s="941" t="s">
        <v>22</v>
      </c>
      <c r="F664" s="459" t="s">
        <v>2545</v>
      </c>
      <c r="G664" s="460" t="s">
        <v>2249</v>
      </c>
      <c r="H664" s="459" t="s">
        <v>2546</v>
      </c>
      <c r="I664" s="453">
        <v>0</v>
      </c>
      <c r="J664" s="455">
        <v>1050.8</v>
      </c>
      <c r="K664" s="455"/>
      <c r="L664" s="153"/>
      <c r="M664" s="1" t="s">
        <v>1842</v>
      </c>
      <c r="N664" s="12"/>
    </row>
    <row r="665" spans="1:14" ht="33.75" customHeight="1" x14ac:dyDescent="0.2">
      <c r="A665" s="1526"/>
      <c r="B665" s="948" t="s">
        <v>5153</v>
      </c>
      <c r="C665" s="431" t="s">
        <v>5154</v>
      </c>
      <c r="D665" s="941" t="s">
        <v>21</v>
      </c>
      <c r="E665" s="941" t="s">
        <v>22</v>
      </c>
      <c r="F665" s="948" t="s">
        <v>2471</v>
      </c>
      <c r="G665" s="941" t="s">
        <v>1200</v>
      </c>
      <c r="H665" s="948" t="s">
        <v>5150</v>
      </c>
      <c r="I665" s="954">
        <v>248</v>
      </c>
      <c r="J665" s="456">
        <v>428.92</v>
      </c>
      <c r="K665" s="455"/>
      <c r="L665" s="153"/>
      <c r="M665" s="1" t="s">
        <v>1842</v>
      </c>
      <c r="N665" s="12"/>
    </row>
    <row r="666" spans="1:14" ht="33" customHeight="1" x14ac:dyDescent="0.2">
      <c r="A666" s="1526"/>
      <c r="B666" s="948" t="s">
        <v>2547</v>
      </c>
      <c r="C666" s="431" t="s">
        <v>2548</v>
      </c>
      <c r="D666" s="941" t="s">
        <v>44</v>
      </c>
      <c r="E666" s="941" t="s">
        <v>22</v>
      </c>
      <c r="F666" s="459" t="s">
        <v>2545</v>
      </c>
      <c r="G666" s="460" t="s">
        <v>1200</v>
      </c>
      <c r="H666" s="459" t="s">
        <v>2546</v>
      </c>
      <c r="I666" s="438"/>
      <c r="J666" s="455"/>
      <c r="K666" s="955"/>
      <c r="L666" s="156"/>
      <c r="M666" s="21" t="s">
        <v>1842</v>
      </c>
    </row>
    <row r="667" spans="1:14" ht="26.25" customHeight="1" x14ac:dyDescent="0.2">
      <c r="A667" s="1526"/>
      <c r="B667" s="1830" t="s">
        <v>2549</v>
      </c>
      <c r="C667" s="1830" t="s">
        <v>2550</v>
      </c>
      <c r="D667" s="1831" t="s">
        <v>44</v>
      </c>
      <c r="E667" s="1839" t="s">
        <v>22</v>
      </c>
      <c r="F667" s="948" t="s">
        <v>2479</v>
      </c>
      <c r="G667" s="941" t="s">
        <v>2551</v>
      </c>
      <c r="H667" s="948" t="s">
        <v>5155</v>
      </c>
      <c r="I667" s="453">
        <v>1810</v>
      </c>
      <c r="J667" s="453"/>
      <c r="K667" s="453"/>
      <c r="L667" s="153"/>
      <c r="M667" s="1" t="s">
        <v>1842</v>
      </c>
      <c r="N667" s="12"/>
    </row>
    <row r="668" spans="1:14" ht="26.25" customHeight="1" x14ac:dyDescent="0.2">
      <c r="A668" s="1526"/>
      <c r="B668" s="1832"/>
      <c r="C668" s="1832"/>
      <c r="D668" s="1838"/>
      <c r="E668" s="1839"/>
      <c r="F668" s="948" t="s">
        <v>1117</v>
      </c>
      <c r="G668" s="941" t="s">
        <v>1200</v>
      </c>
      <c r="H668" s="941"/>
      <c r="I668" s="453"/>
      <c r="J668" s="453"/>
      <c r="K668" s="453"/>
      <c r="L668" s="153"/>
      <c r="M668" s="1"/>
      <c r="N668" s="12"/>
    </row>
    <row r="669" spans="1:14" s="13" customFormat="1" ht="28.5" customHeight="1" x14ac:dyDescent="0.2">
      <c r="A669" s="1526"/>
      <c r="B669" s="1830" t="s">
        <v>2554</v>
      </c>
      <c r="C669" s="1830" t="s">
        <v>2555</v>
      </c>
      <c r="D669" s="1831" t="s">
        <v>26</v>
      </c>
      <c r="E669" s="1840" t="s">
        <v>2173</v>
      </c>
      <c r="F669" s="949" t="s">
        <v>2502</v>
      </c>
      <c r="G669" s="1831" t="s">
        <v>1200</v>
      </c>
      <c r="H669" s="1830" t="s">
        <v>2199</v>
      </c>
      <c r="I669" s="954">
        <v>33</v>
      </c>
      <c r="J669" s="954"/>
      <c r="K669" s="954"/>
      <c r="L669" s="150"/>
      <c r="M669" s="1" t="s">
        <v>1411</v>
      </c>
    </row>
    <row r="670" spans="1:14" s="13" customFormat="1" ht="28.5" customHeight="1" x14ac:dyDescent="0.2">
      <c r="A670" s="1526"/>
      <c r="B670" s="1547"/>
      <c r="C670" s="1547"/>
      <c r="D670" s="1548"/>
      <c r="E670" s="1554"/>
      <c r="F670" s="948" t="s">
        <v>2503</v>
      </c>
      <c r="G670" s="1838"/>
      <c r="H670" s="1832"/>
      <c r="I670" s="954"/>
      <c r="J670" s="954"/>
      <c r="K670" s="954"/>
      <c r="L670" s="150"/>
      <c r="M670" s="1"/>
    </row>
    <row r="671" spans="1:14" s="13" customFormat="1" ht="28.5" customHeight="1" x14ac:dyDescent="0.2">
      <c r="A671" s="1526"/>
      <c r="B671" s="1830" t="s">
        <v>2556</v>
      </c>
      <c r="C671" s="1830" t="s">
        <v>2557</v>
      </c>
      <c r="D671" s="1831" t="s">
        <v>26</v>
      </c>
      <c r="E671" s="1840" t="s">
        <v>2173</v>
      </c>
      <c r="F671" s="949" t="s">
        <v>2264</v>
      </c>
      <c r="G671" s="1831" t="s">
        <v>1145</v>
      </c>
      <c r="H671" s="1830" t="s">
        <v>2244</v>
      </c>
      <c r="I671" s="954">
        <v>116</v>
      </c>
      <c r="J671" s="954"/>
      <c r="K671" s="954"/>
      <c r="L671" s="150"/>
      <c r="M671" s="1"/>
    </row>
    <row r="672" spans="1:14" s="13" customFormat="1" ht="28.5" customHeight="1" x14ac:dyDescent="0.2">
      <c r="A672" s="1526"/>
      <c r="B672" s="1547"/>
      <c r="C672" s="1547"/>
      <c r="D672" s="1548"/>
      <c r="E672" s="1554"/>
      <c r="F672" s="948" t="s">
        <v>2265</v>
      </c>
      <c r="G672" s="1548"/>
      <c r="H672" s="1547"/>
      <c r="I672" s="954"/>
      <c r="J672" s="954"/>
      <c r="K672" s="954"/>
      <c r="L672" s="150"/>
      <c r="M672" s="1"/>
    </row>
    <row r="673" spans="1:14" s="13" customFormat="1" ht="28.5" customHeight="1" x14ac:dyDescent="0.2">
      <c r="A673" s="1526"/>
      <c r="B673" s="1832"/>
      <c r="C673" s="1832"/>
      <c r="D673" s="1838"/>
      <c r="E673" s="1841"/>
      <c r="F673" s="948" t="s">
        <v>2141</v>
      </c>
      <c r="G673" s="1838"/>
      <c r="H673" s="1832"/>
      <c r="I673" s="954"/>
      <c r="J673" s="954"/>
      <c r="K673" s="954"/>
      <c r="L673" s="150"/>
      <c r="M673" s="1"/>
    </row>
    <row r="674" spans="1:14" s="13" customFormat="1" ht="28.5" customHeight="1" x14ac:dyDescent="0.2">
      <c r="A674" s="1526"/>
      <c r="B674" s="1846" t="s">
        <v>336</v>
      </c>
      <c r="C674" s="1846" t="s">
        <v>337</v>
      </c>
      <c r="D674" s="1831" t="s">
        <v>46</v>
      </c>
      <c r="E674" s="1831" t="s">
        <v>328</v>
      </c>
      <c r="F674" s="948" t="s">
        <v>2264</v>
      </c>
      <c r="G674" s="1848" t="s">
        <v>2558</v>
      </c>
      <c r="H674" s="1830" t="s">
        <v>1338</v>
      </c>
      <c r="I674" s="954"/>
      <c r="J674" s="954"/>
      <c r="K674" s="954"/>
      <c r="L674" s="461"/>
      <c r="M674" s="1"/>
    </row>
    <row r="675" spans="1:14" s="13" customFormat="1" ht="28.5" customHeight="1" x14ac:dyDescent="0.2">
      <c r="A675" s="1526"/>
      <c r="B675" s="1563"/>
      <c r="C675" s="1563"/>
      <c r="D675" s="1548"/>
      <c r="E675" s="1548"/>
      <c r="F675" s="948" t="s">
        <v>2265</v>
      </c>
      <c r="G675" s="1565"/>
      <c r="H675" s="1547"/>
      <c r="I675" s="954"/>
      <c r="J675" s="954"/>
      <c r="K675" s="954"/>
      <c r="L675" s="461"/>
      <c r="M675" s="1"/>
    </row>
    <row r="676" spans="1:14" s="13" customFormat="1" ht="28.5" customHeight="1" x14ac:dyDescent="0.2">
      <c r="A676" s="1526"/>
      <c r="B676" s="1847"/>
      <c r="C676" s="1847"/>
      <c r="D676" s="1838"/>
      <c r="E676" s="1838"/>
      <c r="F676" s="948" t="s">
        <v>2141</v>
      </c>
      <c r="G676" s="1849"/>
      <c r="H676" s="1832"/>
      <c r="I676" s="954"/>
      <c r="J676" s="954"/>
      <c r="K676" s="954"/>
      <c r="L676" s="461"/>
      <c r="M676" s="1"/>
    </row>
    <row r="677" spans="1:14" s="13" customFormat="1" ht="25.5" customHeight="1" x14ac:dyDescent="0.2">
      <c r="A677" s="1526"/>
      <c r="B677" s="945" t="s">
        <v>2559</v>
      </c>
      <c r="C677" s="945" t="s">
        <v>2560</v>
      </c>
      <c r="D677" s="938" t="s">
        <v>329</v>
      </c>
      <c r="E677" s="938" t="s">
        <v>328</v>
      </c>
      <c r="F677" s="948" t="s">
        <v>2421</v>
      </c>
      <c r="G677" s="946" t="s">
        <v>1200</v>
      </c>
      <c r="H677" s="939" t="s">
        <v>2561</v>
      </c>
      <c r="I677" s="954"/>
      <c r="J677" s="954"/>
      <c r="K677" s="954"/>
      <c r="L677" s="461"/>
      <c r="M677" s="1"/>
    </row>
    <row r="678" spans="1:14" s="13" customFormat="1" ht="25.5" customHeight="1" x14ac:dyDescent="0.2">
      <c r="A678" s="1526"/>
      <c r="B678" s="945" t="s">
        <v>2562</v>
      </c>
      <c r="C678" s="462" t="s">
        <v>2563</v>
      </c>
      <c r="D678" s="938" t="s">
        <v>46</v>
      </c>
      <c r="E678" s="938" t="s">
        <v>328</v>
      </c>
      <c r="F678" s="948" t="s">
        <v>2421</v>
      </c>
      <c r="G678" s="946" t="s">
        <v>1200</v>
      </c>
      <c r="H678" s="939" t="s">
        <v>2564</v>
      </c>
      <c r="I678" s="954"/>
      <c r="J678" s="954"/>
      <c r="K678" s="954"/>
      <c r="L678" s="461"/>
      <c r="M678" s="1"/>
    </row>
    <row r="679" spans="1:14" s="13" customFormat="1" ht="25.5" customHeight="1" x14ac:dyDescent="0.2">
      <c r="A679" s="1526"/>
      <c r="B679" s="945" t="s">
        <v>2565</v>
      </c>
      <c r="C679" s="945" t="s">
        <v>2566</v>
      </c>
      <c r="D679" s="938" t="s">
        <v>46</v>
      </c>
      <c r="E679" s="938" t="s">
        <v>328</v>
      </c>
      <c r="F679" s="948" t="s">
        <v>2421</v>
      </c>
      <c r="G679" s="946" t="s">
        <v>1200</v>
      </c>
      <c r="H679" s="939" t="s">
        <v>2569</v>
      </c>
      <c r="I679" s="954"/>
      <c r="J679" s="954"/>
      <c r="K679" s="954"/>
      <c r="L679" s="461"/>
      <c r="M679" s="1"/>
    </row>
    <row r="680" spans="1:14" ht="36" customHeight="1" x14ac:dyDescent="0.2">
      <c r="A680" s="1830" t="s">
        <v>94</v>
      </c>
      <c r="B680" s="1830" t="s">
        <v>2592</v>
      </c>
      <c r="C680" s="1830" t="s">
        <v>2593</v>
      </c>
      <c r="D680" s="1831" t="s">
        <v>21</v>
      </c>
      <c r="E680" s="1848" t="s">
        <v>42</v>
      </c>
      <c r="F680" s="459" t="s">
        <v>2264</v>
      </c>
      <c r="G680" s="463" t="s">
        <v>1159</v>
      </c>
      <c r="H680" s="1850" t="s">
        <v>2594</v>
      </c>
      <c r="I680" s="954">
        <f>12352-767</f>
        <v>11585</v>
      </c>
      <c r="J680" s="954">
        <v>40000</v>
      </c>
      <c r="K680" s="954">
        <v>40000</v>
      </c>
      <c r="L680" s="464"/>
      <c r="M680" s="13" t="s">
        <v>1411</v>
      </c>
      <c r="N680" s="12"/>
    </row>
    <row r="681" spans="1:14" ht="22.5" customHeight="1" x14ac:dyDescent="0.2">
      <c r="A681" s="1547"/>
      <c r="B681" s="1547"/>
      <c r="C681" s="1547"/>
      <c r="D681" s="1548"/>
      <c r="E681" s="1565"/>
      <c r="F681" s="459" t="s">
        <v>2265</v>
      </c>
      <c r="G681" s="463" t="s">
        <v>2595</v>
      </c>
      <c r="H681" s="1572"/>
      <c r="I681" s="954"/>
      <c r="J681" s="954"/>
      <c r="K681" s="954"/>
      <c r="L681" s="464"/>
      <c r="M681" s="13"/>
      <c r="N681" s="12"/>
    </row>
    <row r="682" spans="1:14" ht="22.5" customHeight="1" x14ac:dyDescent="0.2">
      <c r="A682" s="1547"/>
      <c r="B682" s="1832"/>
      <c r="C682" s="1832"/>
      <c r="D682" s="1838"/>
      <c r="E682" s="1849"/>
      <c r="F682" s="459" t="s">
        <v>2141</v>
      </c>
      <c r="G682" s="463" t="s">
        <v>1200</v>
      </c>
      <c r="H682" s="1851"/>
      <c r="I682" s="954"/>
      <c r="J682" s="954"/>
      <c r="K682" s="954"/>
      <c r="L682" s="464"/>
      <c r="M682" s="13"/>
      <c r="N682" s="12"/>
    </row>
    <row r="683" spans="1:14" ht="30" customHeight="1" x14ac:dyDescent="0.2">
      <c r="A683" s="1547"/>
      <c r="B683" s="1830" t="s">
        <v>1213</v>
      </c>
      <c r="C683" s="1852" t="s">
        <v>1214</v>
      </c>
      <c r="D683" s="1831" t="s">
        <v>21</v>
      </c>
      <c r="E683" s="1848" t="s">
        <v>42</v>
      </c>
      <c r="F683" s="949" t="s">
        <v>2502</v>
      </c>
      <c r="G683" s="1831" t="s">
        <v>1200</v>
      </c>
      <c r="H683" s="1850" t="s">
        <v>1527</v>
      </c>
      <c r="I683" s="954">
        <v>5206.4549999999999</v>
      </c>
      <c r="J683" s="954"/>
      <c r="K683" s="954"/>
      <c r="L683" s="464"/>
      <c r="M683" s="13" t="s">
        <v>1411</v>
      </c>
      <c r="N683" s="12"/>
    </row>
    <row r="684" spans="1:14" ht="30" customHeight="1" x14ac:dyDescent="0.2">
      <c r="A684" s="1547"/>
      <c r="B684" s="1547"/>
      <c r="C684" s="1574"/>
      <c r="D684" s="1548"/>
      <c r="E684" s="1565"/>
      <c r="F684" s="948" t="s">
        <v>2503</v>
      </c>
      <c r="G684" s="1838"/>
      <c r="H684" s="1851"/>
      <c r="I684" s="954"/>
      <c r="J684" s="954"/>
      <c r="K684" s="954"/>
      <c r="L684" s="464"/>
      <c r="M684" s="13"/>
    </row>
    <row r="685" spans="1:14" ht="27" customHeight="1" x14ac:dyDescent="0.2">
      <c r="A685" s="1547"/>
      <c r="B685" s="1830" t="s">
        <v>2597</v>
      </c>
      <c r="C685" s="1830" t="s">
        <v>2598</v>
      </c>
      <c r="D685" s="1831" t="s">
        <v>21</v>
      </c>
      <c r="E685" s="1848" t="s">
        <v>42</v>
      </c>
      <c r="F685" s="949" t="s">
        <v>2502</v>
      </c>
      <c r="G685" s="1831" t="s">
        <v>1200</v>
      </c>
      <c r="H685" s="1850" t="s">
        <v>1506</v>
      </c>
      <c r="I685" s="954">
        <v>3700</v>
      </c>
      <c r="J685" s="954">
        <v>5615.4</v>
      </c>
      <c r="K685" s="954"/>
      <c r="L685" s="464"/>
      <c r="M685" s="13" t="s">
        <v>1411</v>
      </c>
    </row>
    <row r="686" spans="1:14" ht="36.75" customHeight="1" x14ac:dyDescent="0.2">
      <c r="A686" s="1547"/>
      <c r="B686" s="1547"/>
      <c r="C686" s="1547"/>
      <c r="D686" s="1548"/>
      <c r="E686" s="1565"/>
      <c r="F686" s="948" t="s">
        <v>2503</v>
      </c>
      <c r="G686" s="1838"/>
      <c r="H686" s="1851"/>
      <c r="I686" s="954"/>
      <c r="J686" s="954"/>
      <c r="K686" s="954"/>
      <c r="L686" s="464"/>
      <c r="M686" s="13"/>
    </row>
    <row r="687" spans="1:14" ht="28.5" customHeight="1" x14ac:dyDescent="0.2">
      <c r="A687" s="1547"/>
      <c r="B687" s="1830" t="s">
        <v>2599</v>
      </c>
      <c r="C687" s="1830" t="s">
        <v>2600</v>
      </c>
      <c r="D687" s="1831" t="s">
        <v>21</v>
      </c>
      <c r="E687" s="1848" t="s">
        <v>42</v>
      </c>
      <c r="F687" s="949" t="s">
        <v>2502</v>
      </c>
      <c r="G687" s="1831" t="s">
        <v>1200</v>
      </c>
      <c r="H687" s="1850" t="s">
        <v>1506</v>
      </c>
      <c r="I687" s="954">
        <v>4555.598</v>
      </c>
      <c r="J687" s="954"/>
      <c r="K687" s="954"/>
      <c r="L687" s="464"/>
      <c r="M687" s="13" t="s">
        <v>1411</v>
      </c>
    </row>
    <row r="688" spans="1:14" ht="36.75" customHeight="1" x14ac:dyDescent="0.2">
      <c r="A688" s="1547"/>
      <c r="B688" s="1547"/>
      <c r="C688" s="1547"/>
      <c r="D688" s="1548"/>
      <c r="E688" s="1565"/>
      <c r="F688" s="948" t="s">
        <v>2503</v>
      </c>
      <c r="G688" s="1838"/>
      <c r="H688" s="1851"/>
      <c r="I688" s="954"/>
      <c r="J688" s="954"/>
      <c r="K688" s="954"/>
      <c r="L688" s="464"/>
      <c r="M688" s="13"/>
    </row>
    <row r="689" spans="1:13" ht="23.25" customHeight="1" x14ac:dyDescent="0.2">
      <c r="A689" s="1547"/>
      <c r="B689" s="1830" t="s">
        <v>2601</v>
      </c>
      <c r="C689" s="1830" t="s">
        <v>2602</v>
      </c>
      <c r="D689" s="1831" t="s">
        <v>21</v>
      </c>
      <c r="E689" s="1848" t="s">
        <v>42</v>
      </c>
      <c r="F689" s="949" t="s">
        <v>2502</v>
      </c>
      <c r="G689" s="1831" t="s">
        <v>1200</v>
      </c>
      <c r="H689" s="1850" t="s">
        <v>2603</v>
      </c>
      <c r="I689" s="954">
        <v>5981.7</v>
      </c>
      <c r="J689" s="954"/>
      <c r="K689" s="954"/>
      <c r="L689" s="464"/>
      <c r="M689" s="13" t="s">
        <v>1411</v>
      </c>
    </row>
    <row r="690" spans="1:13" ht="23.25" customHeight="1" x14ac:dyDescent="0.2">
      <c r="A690" s="1547"/>
      <c r="B690" s="1547"/>
      <c r="C690" s="1547"/>
      <c r="D690" s="1548"/>
      <c r="E690" s="1565"/>
      <c r="F690" s="948" t="s">
        <v>2503</v>
      </c>
      <c r="G690" s="1838"/>
      <c r="H690" s="1851"/>
      <c r="I690" s="954"/>
      <c r="J690" s="954"/>
      <c r="K690" s="954"/>
      <c r="L690" s="464"/>
      <c r="M690" s="13"/>
    </row>
    <row r="691" spans="1:13" ht="29.25" customHeight="1" x14ac:dyDescent="0.2">
      <c r="A691" s="1547"/>
      <c r="B691" s="1830" t="s">
        <v>1215</v>
      </c>
      <c r="C691" s="1830" t="s">
        <v>1216</v>
      </c>
      <c r="D691" s="1831" t="s">
        <v>21</v>
      </c>
      <c r="E691" s="1848" t="s">
        <v>42</v>
      </c>
      <c r="F691" s="949" t="s">
        <v>2502</v>
      </c>
      <c r="G691" s="1831" t="s">
        <v>1200</v>
      </c>
      <c r="H691" s="1850" t="s">
        <v>2603</v>
      </c>
      <c r="I691" s="954">
        <v>4678.6289999999999</v>
      </c>
      <c r="J691" s="954"/>
      <c r="K691" s="954"/>
      <c r="L691" s="464">
        <v>42107.663999999997</v>
      </c>
      <c r="M691" s="13" t="s">
        <v>1411</v>
      </c>
    </row>
    <row r="692" spans="1:13" ht="29.25" customHeight="1" x14ac:dyDescent="0.2">
      <c r="A692" s="1547"/>
      <c r="B692" s="1547"/>
      <c r="C692" s="1547"/>
      <c r="D692" s="1548"/>
      <c r="E692" s="1565"/>
      <c r="F692" s="948" t="s">
        <v>2503</v>
      </c>
      <c r="G692" s="1838"/>
      <c r="H692" s="1851"/>
      <c r="I692" s="954"/>
      <c r="J692" s="954"/>
      <c r="K692" s="954"/>
      <c r="L692" s="464"/>
      <c r="M692" s="13"/>
    </row>
    <row r="693" spans="1:13" ht="22.5" customHeight="1" x14ac:dyDescent="0.2">
      <c r="A693" s="1547"/>
      <c r="B693" s="1830" t="s">
        <v>2605</v>
      </c>
      <c r="C693" s="1830" t="s">
        <v>2606</v>
      </c>
      <c r="D693" s="1831" t="s">
        <v>21</v>
      </c>
      <c r="E693" s="1848" t="s">
        <v>42</v>
      </c>
      <c r="F693" s="459" t="s">
        <v>2264</v>
      </c>
      <c r="G693" s="463" t="s">
        <v>1159</v>
      </c>
      <c r="H693" s="1850" t="s">
        <v>2244</v>
      </c>
      <c r="I693" s="954">
        <f>1534-767</f>
        <v>767</v>
      </c>
      <c r="J693" s="954"/>
      <c r="K693" s="954"/>
      <c r="L693" s="464"/>
      <c r="M693" s="13" t="s">
        <v>1411</v>
      </c>
    </row>
    <row r="694" spans="1:13" ht="22.5" customHeight="1" x14ac:dyDescent="0.2">
      <c r="A694" s="1547"/>
      <c r="B694" s="1547"/>
      <c r="C694" s="1547"/>
      <c r="D694" s="1548"/>
      <c r="E694" s="1565"/>
      <c r="F694" s="459" t="s">
        <v>2265</v>
      </c>
      <c r="G694" s="463" t="s">
        <v>2159</v>
      </c>
      <c r="H694" s="1572"/>
      <c r="I694" s="954"/>
      <c r="J694" s="954"/>
      <c r="K694" s="954"/>
      <c r="L694" s="464"/>
      <c r="M694" s="13"/>
    </row>
    <row r="695" spans="1:13" ht="22.5" customHeight="1" x14ac:dyDescent="0.2">
      <c r="A695" s="1547"/>
      <c r="B695" s="1832"/>
      <c r="C695" s="1832"/>
      <c r="D695" s="1838"/>
      <c r="E695" s="1849"/>
      <c r="F695" s="459" t="s">
        <v>2141</v>
      </c>
      <c r="G695" s="463" t="s">
        <v>2164</v>
      </c>
      <c r="H695" s="1851"/>
      <c r="I695" s="954"/>
      <c r="J695" s="954"/>
      <c r="K695" s="954"/>
      <c r="L695" s="464"/>
      <c r="M695" s="13"/>
    </row>
    <row r="696" spans="1:13" ht="22.5" customHeight="1" x14ac:dyDescent="0.2">
      <c r="A696" s="1547"/>
      <c r="B696" s="1830" t="s">
        <v>2607</v>
      </c>
      <c r="C696" s="1830" t="s">
        <v>2608</v>
      </c>
      <c r="D696" s="1840" t="s">
        <v>21</v>
      </c>
      <c r="E696" s="1840" t="s">
        <v>42</v>
      </c>
      <c r="F696" s="949" t="s">
        <v>2264</v>
      </c>
      <c r="G696" s="941" t="s">
        <v>2167</v>
      </c>
      <c r="H696" s="1830" t="s">
        <v>2199</v>
      </c>
      <c r="I696" s="954">
        <v>2400</v>
      </c>
      <c r="J696" s="954"/>
      <c r="K696" s="954"/>
      <c r="L696" s="464"/>
      <c r="M696" s="13" t="s">
        <v>1411</v>
      </c>
    </row>
    <row r="697" spans="1:13" ht="22.5" customHeight="1" x14ac:dyDescent="0.2">
      <c r="A697" s="1547"/>
      <c r="B697" s="1547"/>
      <c r="C697" s="1547"/>
      <c r="D697" s="1554"/>
      <c r="E697" s="1554"/>
      <c r="F697" s="948" t="s">
        <v>2265</v>
      </c>
      <c r="G697" s="941" t="s">
        <v>2155</v>
      </c>
      <c r="H697" s="1547"/>
      <c r="I697" s="954"/>
      <c r="J697" s="954"/>
      <c r="K697" s="954"/>
      <c r="L697" s="464"/>
      <c r="M697" s="13"/>
    </row>
    <row r="698" spans="1:13" ht="22.5" customHeight="1" x14ac:dyDescent="0.2">
      <c r="A698" s="1547"/>
      <c r="B698" s="1832"/>
      <c r="C698" s="1832"/>
      <c r="D698" s="1841"/>
      <c r="E698" s="1841"/>
      <c r="F698" s="948" t="s">
        <v>2141</v>
      </c>
      <c r="G698" s="941" t="s">
        <v>2164</v>
      </c>
      <c r="H698" s="1832"/>
      <c r="I698" s="954"/>
      <c r="J698" s="954"/>
      <c r="K698" s="954"/>
      <c r="L698" s="464"/>
      <c r="M698" s="13"/>
    </row>
    <row r="699" spans="1:13" ht="40.5" customHeight="1" x14ac:dyDescent="0.2">
      <c r="A699" s="1547"/>
      <c r="B699" s="1830" t="s">
        <v>2609</v>
      </c>
      <c r="C699" s="1830" t="s">
        <v>2610</v>
      </c>
      <c r="D699" s="1840" t="s">
        <v>21</v>
      </c>
      <c r="E699" s="1840" t="s">
        <v>42</v>
      </c>
      <c r="F699" s="948" t="s">
        <v>2264</v>
      </c>
      <c r="G699" s="941" t="s">
        <v>1159</v>
      </c>
      <c r="H699" s="1830" t="s">
        <v>1338</v>
      </c>
      <c r="I699" s="954">
        <v>367</v>
      </c>
      <c r="J699" s="954"/>
      <c r="K699" s="954"/>
      <c r="L699" s="464"/>
      <c r="M699" s="13" t="s">
        <v>1411</v>
      </c>
    </row>
    <row r="700" spans="1:13" ht="22.5" customHeight="1" x14ac:dyDescent="0.2">
      <c r="A700" s="1547"/>
      <c r="B700" s="1547"/>
      <c r="C700" s="1547"/>
      <c r="D700" s="1554"/>
      <c r="E700" s="1554"/>
      <c r="F700" s="948" t="s">
        <v>2265</v>
      </c>
      <c r="G700" s="941" t="s">
        <v>2611</v>
      </c>
      <c r="H700" s="1547"/>
      <c r="I700" s="954"/>
      <c r="J700" s="954"/>
      <c r="K700" s="954"/>
      <c r="L700" s="464"/>
      <c r="M700" s="13"/>
    </row>
    <row r="701" spans="1:13" ht="22.5" customHeight="1" x14ac:dyDescent="0.2">
      <c r="A701" s="1547"/>
      <c r="B701" s="1832"/>
      <c r="C701" s="1832"/>
      <c r="D701" s="1841"/>
      <c r="E701" s="1841"/>
      <c r="F701" s="948" t="s">
        <v>2141</v>
      </c>
      <c r="G701" s="941" t="s">
        <v>2249</v>
      </c>
      <c r="H701" s="1832"/>
      <c r="I701" s="954"/>
      <c r="J701" s="954"/>
      <c r="K701" s="954"/>
      <c r="L701" s="464"/>
      <c r="M701" s="13"/>
    </row>
    <row r="702" spans="1:13" ht="22.5" customHeight="1" x14ac:dyDescent="0.2">
      <c r="A702" s="1547"/>
      <c r="B702" s="1830" t="s">
        <v>2612</v>
      </c>
      <c r="C702" s="1830" t="s">
        <v>2613</v>
      </c>
      <c r="D702" s="1840" t="s">
        <v>21</v>
      </c>
      <c r="E702" s="1840" t="s">
        <v>42</v>
      </c>
      <c r="F702" s="948" t="s">
        <v>2264</v>
      </c>
      <c r="G702" s="941" t="s">
        <v>1159</v>
      </c>
      <c r="H702" s="1830" t="s">
        <v>1575</v>
      </c>
      <c r="I702" s="954">
        <v>1440</v>
      </c>
      <c r="J702" s="954"/>
      <c r="K702" s="954"/>
      <c r="L702" s="464"/>
      <c r="M702" s="13" t="s">
        <v>1411</v>
      </c>
    </row>
    <row r="703" spans="1:13" ht="22.5" customHeight="1" x14ac:dyDescent="0.2">
      <c r="A703" s="1547"/>
      <c r="B703" s="1547"/>
      <c r="C703" s="1547"/>
      <c r="D703" s="1554"/>
      <c r="E703" s="1554"/>
      <c r="F703" s="948" t="s">
        <v>2265</v>
      </c>
      <c r="G703" s="941" t="s">
        <v>1558</v>
      </c>
      <c r="H703" s="1547"/>
      <c r="I703" s="954"/>
      <c r="J703" s="954"/>
      <c r="K703" s="954"/>
      <c r="L703" s="464"/>
      <c r="M703" s="13"/>
    </row>
    <row r="704" spans="1:13" ht="22.5" customHeight="1" x14ac:dyDescent="0.2">
      <c r="A704" s="1547"/>
      <c r="B704" s="1832"/>
      <c r="C704" s="1832"/>
      <c r="D704" s="1841"/>
      <c r="E704" s="1841"/>
      <c r="F704" s="948" t="s">
        <v>2141</v>
      </c>
      <c r="G704" s="941" t="s">
        <v>1200</v>
      </c>
      <c r="H704" s="1832"/>
      <c r="I704" s="954"/>
      <c r="J704" s="954"/>
      <c r="K704" s="954"/>
      <c r="L704" s="464"/>
      <c r="M704" s="13"/>
    </row>
    <row r="705" spans="1:13" s="13" customFormat="1" ht="24.75" customHeight="1" x14ac:dyDescent="0.2">
      <c r="A705" s="1547"/>
      <c r="B705" s="1830" t="s">
        <v>2614</v>
      </c>
      <c r="C705" s="1830" t="s">
        <v>2615</v>
      </c>
      <c r="D705" s="1840" t="s">
        <v>21</v>
      </c>
      <c r="E705" s="1840" t="s">
        <v>42</v>
      </c>
      <c r="F705" s="948" t="s">
        <v>2264</v>
      </c>
      <c r="G705" s="941" t="s">
        <v>1159</v>
      </c>
      <c r="H705" s="1830" t="s">
        <v>1575</v>
      </c>
      <c r="I705" s="954">
        <v>1460</v>
      </c>
      <c r="J705" s="954"/>
      <c r="K705" s="954"/>
      <c r="L705" s="464"/>
      <c r="M705" s="13" t="s">
        <v>1411</v>
      </c>
    </row>
    <row r="706" spans="1:13" s="13" customFormat="1" ht="24.75" customHeight="1" x14ac:dyDescent="0.2">
      <c r="A706" s="1547"/>
      <c r="B706" s="1547"/>
      <c r="C706" s="1547"/>
      <c r="D706" s="1554"/>
      <c r="E706" s="1554"/>
      <c r="F706" s="948" t="s">
        <v>2265</v>
      </c>
      <c r="G706" s="941" t="s">
        <v>2003</v>
      </c>
      <c r="H706" s="1547"/>
      <c r="I706" s="954"/>
      <c r="J706" s="954"/>
      <c r="K706" s="954"/>
      <c r="L706" s="464"/>
    </row>
    <row r="707" spans="1:13" s="13" customFormat="1" ht="24.75" customHeight="1" x14ac:dyDescent="0.2">
      <c r="A707" s="1547"/>
      <c r="B707" s="1832"/>
      <c r="C707" s="1832"/>
      <c r="D707" s="1841"/>
      <c r="E707" s="1841"/>
      <c r="F707" s="948" t="s">
        <v>2141</v>
      </c>
      <c r="G707" s="941" t="s">
        <v>1200</v>
      </c>
      <c r="H707" s="1832"/>
      <c r="I707" s="954"/>
      <c r="J707" s="954"/>
      <c r="K707" s="954"/>
      <c r="L707" s="464"/>
    </row>
    <row r="708" spans="1:13" s="13" customFormat="1" ht="22.5" customHeight="1" x14ac:dyDescent="0.2">
      <c r="A708" s="1547"/>
      <c r="B708" s="1830" t="s">
        <v>2616</v>
      </c>
      <c r="C708" s="1830" t="s">
        <v>2617</v>
      </c>
      <c r="D708" s="1831" t="s">
        <v>21</v>
      </c>
      <c r="E708" s="1848" t="s">
        <v>42</v>
      </c>
      <c r="F708" s="459" t="s">
        <v>2264</v>
      </c>
      <c r="G708" s="463" t="s">
        <v>1159</v>
      </c>
      <c r="H708" s="1850" t="s">
        <v>1575</v>
      </c>
      <c r="I708" s="954">
        <v>767</v>
      </c>
      <c r="J708" s="954"/>
      <c r="K708" s="954"/>
      <c r="L708" s="464"/>
      <c r="M708" s="13" t="s">
        <v>1411</v>
      </c>
    </row>
    <row r="709" spans="1:13" s="13" customFormat="1" ht="22.5" customHeight="1" x14ac:dyDescent="0.2">
      <c r="A709" s="1547"/>
      <c r="B709" s="1547"/>
      <c r="C709" s="1547"/>
      <c r="D709" s="1548"/>
      <c r="E709" s="1565"/>
      <c r="F709" s="459" t="s">
        <v>2265</v>
      </c>
      <c r="G709" s="463" t="s">
        <v>1558</v>
      </c>
      <c r="H709" s="1572"/>
      <c r="I709" s="954"/>
      <c r="J709" s="954"/>
      <c r="K709" s="954"/>
      <c r="L709" s="464"/>
    </row>
    <row r="710" spans="1:13" s="13" customFormat="1" ht="22.5" customHeight="1" x14ac:dyDescent="0.2">
      <c r="A710" s="1547"/>
      <c r="B710" s="1832"/>
      <c r="C710" s="1832"/>
      <c r="D710" s="1838"/>
      <c r="E710" s="1849"/>
      <c r="F710" s="459" t="s">
        <v>2141</v>
      </c>
      <c r="G710" s="463" t="s">
        <v>2249</v>
      </c>
      <c r="H710" s="1851"/>
      <c r="I710" s="954"/>
      <c r="J710" s="954"/>
      <c r="K710" s="954"/>
      <c r="L710" s="464"/>
    </row>
    <row r="711" spans="1:13" s="13" customFormat="1" ht="22.5" customHeight="1" x14ac:dyDescent="0.2">
      <c r="A711" s="1547"/>
      <c r="B711" s="1830" t="s">
        <v>2618</v>
      </c>
      <c r="C711" s="1830" t="s">
        <v>2619</v>
      </c>
      <c r="D711" s="1831" t="s">
        <v>21</v>
      </c>
      <c r="E711" s="1848" t="s">
        <v>42</v>
      </c>
      <c r="F711" s="459" t="s">
        <v>2264</v>
      </c>
      <c r="G711" s="463" t="s">
        <v>1159</v>
      </c>
      <c r="H711" s="1850" t="s">
        <v>1338</v>
      </c>
      <c r="I711" s="954">
        <v>400</v>
      </c>
      <c r="J711" s="954"/>
      <c r="K711" s="954"/>
      <c r="L711" s="464"/>
      <c r="M711" s="13" t="s">
        <v>1411</v>
      </c>
    </row>
    <row r="712" spans="1:13" s="13" customFormat="1" ht="22.5" customHeight="1" x14ac:dyDescent="0.2">
      <c r="A712" s="1547"/>
      <c r="B712" s="1547"/>
      <c r="C712" s="1547"/>
      <c r="D712" s="1548"/>
      <c r="E712" s="1565"/>
      <c r="F712" s="459" t="s">
        <v>2265</v>
      </c>
      <c r="G712" s="463" t="s">
        <v>2611</v>
      </c>
      <c r="H712" s="1572"/>
      <c r="I712" s="954"/>
      <c r="J712" s="954"/>
      <c r="K712" s="954"/>
      <c r="L712" s="464"/>
    </row>
    <row r="713" spans="1:13" s="13" customFormat="1" ht="22.5" customHeight="1" x14ac:dyDescent="0.2">
      <c r="A713" s="1547"/>
      <c r="B713" s="1832"/>
      <c r="C713" s="1832"/>
      <c r="D713" s="1838"/>
      <c r="E713" s="1849"/>
      <c r="F713" s="459" t="s">
        <v>2141</v>
      </c>
      <c r="G713" s="463" t="s">
        <v>1200</v>
      </c>
      <c r="H713" s="1851"/>
      <c r="I713" s="954"/>
      <c r="J713" s="954"/>
      <c r="K713" s="954"/>
      <c r="L713" s="464"/>
    </row>
    <row r="714" spans="1:13" s="13" customFormat="1" ht="22.5" customHeight="1" x14ac:dyDescent="0.2">
      <c r="A714" s="1547"/>
      <c r="B714" s="1830" t="s">
        <v>2620</v>
      </c>
      <c r="C714" s="1830" t="s">
        <v>2621</v>
      </c>
      <c r="D714" s="1831" t="s">
        <v>21</v>
      </c>
      <c r="E714" s="1848" t="s">
        <v>42</v>
      </c>
      <c r="F714" s="459" t="s">
        <v>2264</v>
      </c>
      <c r="G714" s="463" t="s">
        <v>1159</v>
      </c>
      <c r="H714" s="1850" t="s">
        <v>1338</v>
      </c>
      <c r="I714" s="954">
        <v>367</v>
      </c>
      <c r="J714" s="954"/>
      <c r="K714" s="954"/>
      <c r="L714" s="464"/>
      <c r="M714" s="13" t="s">
        <v>1411</v>
      </c>
    </row>
    <row r="715" spans="1:13" s="13" customFormat="1" ht="22.5" customHeight="1" x14ac:dyDescent="0.2">
      <c r="A715" s="1547"/>
      <c r="B715" s="1547"/>
      <c r="C715" s="1547"/>
      <c r="D715" s="1548"/>
      <c r="E715" s="1565"/>
      <c r="F715" s="459" t="s">
        <v>2265</v>
      </c>
      <c r="G715" s="463" t="s">
        <v>1558</v>
      </c>
      <c r="H715" s="1572"/>
      <c r="I715" s="954"/>
      <c r="J715" s="954"/>
      <c r="K715" s="954"/>
      <c r="L715" s="464"/>
    </row>
    <row r="716" spans="1:13" s="13" customFormat="1" ht="22.5" customHeight="1" x14ac:dyDescent="0.2">
      <c r="A716" s="1547"/>
      <c r="B716" s="1832"/>
      <c r="C716" s="1832"/>
      <c r="D716" s="1838"/>
      <c r="E716" s="1849"/>
      <c r="F716" s="459" t="s">
        <v>2141</v>
      </c>
      <c r="G716" s="463" t="s">
        <v>1200</v>
      </c>
      <c r="H716" s="1851"/>
      <c r="I716" s="954"/>
      <c r="J716" s="954"/>
      <c r="K716" s="954"/>
      <c r="L716" s="464"/>
    </row>
    <row r="717" spans="1:13" s="13" customFormat="1" ht="29.25" customHeight="1" x14ac:dyDescent="0.2">
      <c r="A717" s="1547"/>
      <c r="B717" s="1830" t="s">
        <v>2622</v>
      </c>
      <c r="C717" s="1830" t="s">
        <v>2623</v>
      </c>
      <c r="D717" s="1840" t="s">
        <v>21</v>
      </c>
      <c r="E717" s="1840" t="s">
        <v>42</v>
      </c>
      <c r="F717" s="948" t="s">
        <v>2264</v>
      </c>
      <c r="G717" s="941" t="s">
        <v>1159</v>
      </c>
      <c r="H717" s="1830" t="s">
        <v>1338</v>
      </c>
      <c r="I717" s="954">
        <v>767</v>
      </c>
      <c r="J717" s="954"/>
      <c r="K717" s="954"/>
      <c r="L717" s="464"/>
      <c r="M717" s="13" t="s">
        <v>1411</v>
      </c>
    </row>
    <row r="718" spans="1:13" s="13" customFormat="1" ht="33.75" customHeight="1" x14ac:dyDescent="0.2">
      <c r="A718" s="1547"/>
      <c r="B718" s="1547"/>
      <c r="C718" s="1547"/>
      <c r="D718" s="1554"/>
      <c r="E718" s="1554"/>
      <c r="F718" s="948" t="s">
        <v>2265</v>
      </c>
      <c r="G718" s="941" t="s">
        <v>1558</v>
      </c>
      <c r="H718" s="1547"/>
      <c r="I718" s="954"/>
      <c r="J718" s="954"/>
      <c r="K718" s="954"/>
      <c r="L718" s="464"/>
    </row>
    <row r="719" spans="1:13" s="13" customFormat="1" ht="31.5" customHeight="1" x14ac:dyDescent="0.2">
      <c r="A719" s="1547"/>
      <c r="B719" s="1832"/>
      <c r="C719" s="1832"/>
      <c r="D719" s="1841"/>
      <c r="E719" s="1841"/>
      <c r="F719" s="948" t="s">
        <v>2141</v>
      </c>
      <c r="G719" s="941" t="s">
        <v>2164</v>
      </c>
      <c r="H719" s="1832"/>
      <c r="I719" s="954"/>
      <c r="J719" s="954"/>
      <c r="K719" s="954"/>
      <c r="L719" s="464"/>
    </row>
    <row r="720" spans="1:13" s="13" customFormat="1" ht="22.5" customHeight="1" x14ac:dyDescent="0.2">
      <c r="A720" s="1547"/>
      <c r="B720" s="1830" t="s">
        <v>2624</v>
      </c>
      <c r="C720" s="1830" t="s">
        <v>2625</v>
      </c>
      <c r="D720" s="1840" t="s">
        <v>21</v>
      </c>
      <c r="E720" s="1840" t="s">
        <v>42</v>
      </c>
      <c r="F720" s="948" t="s">
        <v>2264</v>
      </c>
      <c r="G720" s="941" t="s">
        <v>2158</v>
      </c>
      <c r="H720" s="1830" t="s">
        <v>1338</v>
      </c>
      <c r="I720" s="954">
        <f>1534+500</f>
        <v>2034</v>
      </c>
      <c r="J720" s="954">
        <v>1500</v>
      </c>
      <c r="K720" s="954">
        <f>2000-500</f>
        <v>1500</v>
      </c>
      <c r="L720" s="464"/>
      <c r="M720" s="13" t="s">
        <v>1411</v>
      </c>
    </row>
    <row r="721" spans="1:13" s="13" customFormat="1" ht="22.5" customHeight="1" x14ac:dyDescent="0.2">
      <c r="A721" s="1547"/>
      <c r="B721" s="1547"/>
      <c r="C721" s="1547"/>
      <c r="D721" s="1554"/>
      <c r="E721" s="1554"/>
      <c r="F721" s="948" t="s">
        <v>2265</v>
      </c>
      <c r="G721" s="941" t="s">
        <v>1973</v>
      </c>
      <c r="H721" s="1547"/>
      <c r="I721" s="954"/>
      <c r="J721" s="954"/>
      <c r="K721" s="954"/>
      <c r="L721" s="464"/>
    </row>
    <row r="722" spans="1:13" s="13" customFormat="1" ht="22.5" customHeight="1" x14ac:dyDescent="0.2">
      <c r="A722" s="1547"/>
      <c r="B722" s="1832"/>
      <c r="C722" s="1832"/>
      <c r="D722" s="1841"/>
      <c r="E722" s="1841"/>
      <c r="F722" s="948" t="s">
        <v>2141</v>
      </c>
      <c r="G722" s="941" t="s">
        <v>2164</v>
      </c>
      <c r="H722" s="1832"/>
      <c r="I722" s="954"/>
      <c r="J722" s="954"/>
      <c r="K722" s="954"/>
      <c r="L722" s="464"/>
    </row>
    <row r="723" spans="1:13" s="13" customFormat="1" ht="22.5" customHeight="1" x14ac:dyDescent="0.2">
      <c r="A723" s="1547"/>
      <c r="B723" s="1830" t="s">
        <v>2626</v>
      </c>
      <c r="C723" s="1830" t="s">
        <v>2627</v>
      </c>
      <c r="D723" s="1840" t="s">
        <v>21</v>
      </c>
      <c r="E723" s="1840" t="s">
        <v>42</v>
      </c>
      <c r="F723" s="948" t="s">
        <v>2264</v>
      </c>
      <c r="G723" s="941" t="s">
        <v>1159</v>
      </c>
      <c r="H723" s="1830" t="s">
        <v>1338</v>
      </c>
      <c r="I723" s="954">
        <v>1534</v>
      </c>
      <c r="J723" s="954">
        <v>1500</v>
      </c>
      <c r="K723" s="954">
        <v>2000</v>
      </c>
      <c r="L723" s="464"/>
      <c r="M723" s="13" t="s">
        <v>1411</v>
      </c>
    </row>
    <row r="724" spans="1:13" s="13" customFormat="1" ht="22.5" customHeight="1" x14ac:dyDescent="0.2">
      <c r="A724" s="1547"/>
      <c r="B724" s="1547"/>
      <c r="C724" s="1547"/>
      <c r="D724" s="1554"/>
      <c r="E724" s="1554"/>
      <c r="F724" s="948" t="s">
        <v>2265</v>
      </c>
      <c r="G724" s="941" t="s">
        <v>1558</v>
      </c>
      <c r="H724" s="1547"/>
      <c r="I724" s="954"/>
      <c r="J724" s="954"/>
      <c r="K724" s="954"/>
      <c r="L724" s="464"/>
    </row>
    <row r="725" spans="1:13" s="13" customFormat="1" ht="22.5" customHeight="1" x14ac:dyDescent="0.2">
      <c r="A725" s="1547"/>
      <c r="B725" s="1832"/>
      <c r="C725" s="1832"/>
      <c r="D725" s="1841"/>
      <c r="E725" s="1841"/>
      <c r="F725" s="948" t="s">
        <v>2141</v>
      </c>
      <c r="G725" s="941" t="s">
        <v>1200</v>
      </c>
      <c r="H725" s="1832"/>
      <c r="I725" s="954"/>
      <c r="J725" s="954"/>
      <c r="K725" s="954"/>
      <c r="L725" s="464"/>
    </row>
    <row r="726" spans="1:13" s="13" customFormat="1" ht="22.5" customHeight="1" x14ac:dyDescent="0.2">
      <c r="A726" s="1547"/>
      <c r="B726" s="1855" t="s">
        <v>1356</v>
      </c>
      <c r="C726" s="1855" t="s">
        <v>5156</v>
      </c>
      <c r="D726" s="1839" t="s">
        <v>44</v>
      </c>
      <c r="E726" s="1839" t="s">
        <v>22</v>
      </c>
      <c r="F726" s="948" t="s">
        <v>2479</v>
      </c>
      <c r="G726" s="955" t="s">
        <v>1744</v>
      </c>
      <c r="H726" s="1830" t="s">
        <v>2629</v>
      </c>
      <c r="I726" s="453">
        <v>11000</v>
      </c>
      <c r="J726" s="454">
        <v>13000</v>
      </c>
      <c r="K726" s="955"/>
      <c r="L726" s="955"/>
      <c r="M726" s="21" t="s">
        <v>1842</v>
      </c>
    </row>
    <row r="727" spans="1:13" s="13" customFormat="1" ht="22.5" customHeight="1" x14ac:dyDescent="0.2">
      <c r="A727" s="1547"/>
      <c r="B727" s="1855"/>
      <c r="C727" s="1855"/>
      <c r="D727" s="1839"/>
      <c r="E727" s="1839"/>
      <c r="F727" s="948" t="s">
        <v>1115</v>
      </c>
      <c r="G727" s="955" t="s">
        <v>1200</v>
      </c>
      <c r="H727" s="1832"/>
      <c r="I727" s="453"/>
      <c r="J727" s="454"/>
      <c r="K727" s="955"/>
      <c r="L727" s="955"/>
      <c r="M727" s="21"/>
    </row>
    <row r="728" spans="1:13" s="13" customFormat="1" ht="22.5" customHeight="1" x14ac:dyDescent="0.2">
      <c r="A728" s="1547"/>
      <c r="B728" s="948" t="s">
        <v>224</v>
      </c>
      <c r="C728" s="949" t="s">
        <v>2630</v>
      </c>
      <c r="D728" s="941" t="s">
        <v>44</v>
      </c>
      <c r="E728" s="941" t="s">
        <v>22</v>
      </c>
      <c r="F728" s="948" t="s">
        <v>2484</v>
      </c>
      <c r="G728" s="955" t="s">
        <v>1200</v>
      </c>
      <c r="H728" s="948" t="s">
        <v>2632</v>
      </c>
      <c r="I728" s="453">
        <v>1000</v>
      </c>
      <c r="J728" s="455"/>
      <c r="K728" s="955"/>
      <c r="L728" s="955"/>
      <c r="M728" s="21" t="s">
        <v>1842</v>
      </c>
    </row>
    <row r="729" spans="1:13" s="13" customFormat="1" ht="29.25" customHeight="1" x14ac:dyDescent="0.2">
      <c r="A729" s="1547"/>
      <c r="B729" s="1830" t="s">
        <v>2634</v>
      </c>
      <c r="C729" s="1830" t="s">
        <v>2635</v>
      </c>
      <c r="D729" s="1833" t="s">
        <v>21</v>
      </c>
      <c r="E729" s="1833" t="s">
        <v>42</v>
      </c>
      <c r="F729" s="465" t="s">
        <v>2264</v>
      </c>
      <c r="G729" s="466" t="s">
        <v>1159</v>
      </c>
      <c r="H729" s="1853" t="s">
        <v>1338</v>
      </c>
      <c r="I729" s="467">
        <v>979</v>
      </c>
      <c r="J729" s="954"/>
      <c r="K729" s="954"/>
      <c r="L729" s="955"/>
      <c r="M729" s="13" t="s">
        <v>1411</v>
      </c>
    </row>
    <row r="730" spans="1:13" s="13" customFormat="1" ht="27.75" customHeight="1" x14ac:dyDescent="0.2">
      <c r="A730" s="1547"/>
      <c r="B730" s="1547"/>
      <c r="C730" s="1547"/>
      <c r="D730" s="1559"/>
      <c r="E730" s="1559"/>
      <c r="F730" s="465" t="s">
        <v>2265</v>
      </c>
      <c r="G730" s="466" t="s">
        <v>1558</v>
      </c>
      <c r="H730" s="1580"/>
      <c r="I730" s="467"/>
      <c r="J730" s="954"/>
      <c r="K730" s="954"/>
      <c r="L730" s="955"/>
    </row>
    <row r="731" spans="1:13" s="13" customFormat="1" ht="22.5" customHeight="1" x14ac:dyDescent="0.2">
      <c r="A731" s="1547"/>
      <c r="B731" s="1832"/>
      <c r="C731" s="1832"/>
      <c r="D731" s="1834"/>
      <c r="E731" s="1834"/>
      <c r="F731" s="465" t="s">
        <v>2141</v>
      </c>
      <c r="G731" s="466" t="s">
        <v>1200</v>
      </c>
      <c r="H731" s="1854"/>
      <c r="I731" s="467"/>
      <c r="J731" s="954"/>
      <c r="K731" s="954"/>
      <c r="L731" s="955"/>
    </row>
    <row r="732" spans="1:13" s="13" customFormat="1" ht="26.25" customHeight="1" x14ac:dyDescent="0.2">
      <c r="A732" s="1547"/>
      <c r="B732" s="1830" t="s">
        <v>2636</v>
      </c>
      <c r="C732" s="1830" t="s">
        <v>2637</v>
      </c>
      <c r="D732" s="1833" t="s">
        <v>21</v>
      </c>
      <c r="E732" s="1833" t="s">
        <v>42</v>
      </c>
      <c r="F732" s="465" t="s">
        <v>2039</v>
      </c>
      <c r="G732" s="466" t="s">
        <v>1163</v>
      </c>
      <c r="H732" s="1853" t="s">
        <v>1339</v>
      </c>
      <c r="I732" s="467">
        <v>560</v>
      </c>
      <c r="J732" s="954"/>
      <c r="K732" s="954"/>
      <c r="L732" s="955"/>
      <c r="M732" s="13" t="s">
        <v>1411</v>
      </c>
    </row>
    <row r="733" spans="1:13" s="13" customFormat="1" ht="27" customHeight="1" x14ac:dyDescent="0.2">
      <c r="A733" s="1547"/>
      <c r="B733" s="1547"/>
      <c r="C733" s="1547"/>
      <c r="D733" s="1559"/>
      <c r="E733" s="1559"/>
      <c r="F733" s="465" t="s">
        <v>2140</v>
      </c>
      <c r="G733" s="466" t="s">
        <v>2179</v>
      </c>
      <c r="H733" s="1580"/>
      <c r="I733" s="467"/>
      <c r="J733" s="954"/>
      <c r="K733" s="954"/>
      <c r="L733" s="955"/>
    </row>
    <row r="734" spans="1:13" s="13" customFormat="1" ht="21.75" customHeight="1" x14ac:dyDescent="0.2">
      <c r="A734" s="1547"/>
      <c r="B734" s="1832"/>
      <c r="C734" s="1832"/>
      <c r="D734" s="1834"/>
      <c r="E734" s="1834"/>
      <c r="F734" s="465" t="s">
        <v>2141</v>
      </c>
      <c r="G734" s="466" t="s">
        <v>1200</v>
      </c>
      <c r="H734" s="1854"/>
      <c r="I734" s="467"/>
      <c r="J734" s="954"/>
      <c r="K734" s="954"/>
      <c r="L734" s="955"/>
    </row>
    <row r="735" spans="1:13" ht="24" customHeight="1" x14ac:dyDescent="0.2">
      <c r="A735" s="1547"/>
      <c r="B735" s="1830" t="s">
        <v>2638</v>
      </c>
      <c r="C735" s="1830" t="s">
        <v>2639</v>
      </c>
      <c r="D735" s="1831" t="s">
        <v>21</v>
      </c>
      <c r="E735" s="1848" t="s">
        <v>42</v>
      </c>
      <c r="F735" s="459" t="s">
        <v>2264</v>
      </c>
      <c r="G735" s="463" t="s">
        <v>1159</v>
      </c>
      <c r="H735" s="1850" t="s">
        <v>1339</v>
      </c>
      <c r="I735" s="456">
        <v>770</v>
      </c>
      <c r="J735" s="455"/>
      <c r="K735" s="955"/>
      <c r="L735" s="456">
        <f>1057.41-770</f>
        <v>287.41000000000008</v>
      </c>
      <c r="M735" s="21" t="s">
        <v>1411</v>
      </c>
    </row>
    <row r="736" spans="1:13" ht="26.25" customHeight="1" x14ac:dyDescent="0.2">
      <c r="A736" s="1547"/>
      <c r="B736" s="1547"/>
      <c r="C736" s="1547"/>
      <c r="D736" s="1548"/>
      <c r="E736" s="1565"/>
      <c r="F736" s="459" t="s">
        <v>2174</v>
      </c>
      <c r="G736" s="463" t="s">
        <v>1558</v>
      </c>
      <c r="H736" s="1572"/>
      <c r="I736" s="456"/>
      <c r="J736" s="455"/>
      <c r="K736" s="955"/>
      <c r="L736" s="456"/>
    </row>
    <row r="737" spans="1:13" ht="22.5" customHeight="1" x14ac:dyDescent="0.2">
      <c r="A737" s="1547"/>
      <c r="B737" s="1832"/>
      <c r="C737" s="1832"/>
      <c r="D737" s="1838"/>
      <c r="E737" s="1849"/>
      <c r="F737" s="459" t="s">
        <v>2141</v>
      </c>
      <c r="G737" s="463" t="s">
        <v>2164</v>
      </c>
      <c r="H737" s="1851"/>
      <c r="I737" s="456"/>
      <c r="J737" s="455"/>
      <c r="K737" s="955"/>
      <c r="L737" s="456"/>
    </row>
    <row r="738" spans="1:13" ht="26.25" customHeight="1" x14ac:dyDescent="0.2">
      <c r="A738" s="1547"/>
      <c r="B738" s="1830" t="s">
        <v>2640</v>
      </c>
      <c r="C738" s="1830" t="s">
        <v>2641</v>
      </c>
      <c r="D738" s="1831" t="s">
        <v>21</v>
      </c>
      <c r="E738" s="1848" t="s">
        <v>42</v>
      </c>
      <c r="F738" s="459" t="s">
        <v>2264</v>
      </c>
      <c r="G738" s="1848" t="s">
        <v>1145</v>
      </c>
      <c r="H738" s="1850" t="s">
        <v>1339</v>
      </c>
      <c r="I738" s="954">
        <v>2301</v>
      </c>
      <c r="J738" s="455"/>
      <c r="K738" s="955"/>
      <c r="L738" s="954">
        <v>1010.9</v>
      </c>
      <c r="M738" s="21" t="s">
        <v>1411</v>
      </c>
    </row>
    <row r="739" spans="1:13" ht="26.25" customHeight="1" x14ac:dyDescent="0.2">
      <c r="A739" s="1547"/>
      <c r="B739" s="1547"/>
      <c r="C739" s="1547"/>
      <c r="D739" s="1548"/>
      <c r="E739" s="1565"/>
      <c r="F739" s="459" t="s">
        <v>2265</v>
      </c>
      <c r="G739" s="1565"/>
      <c r="H739" s="1572"/>
      <c r="I739" s="954"/>
      <c r="J739" s="455"/>
      <c r="K739" s="955"/>
      <c r="L739" s="954"/>
    </row>
    <row r="740" spans="1:13" ht="26.25" customHeight="1" x14ac:dyDescent="0.2">
      <c r="A740" s="1547"/>
      <c r="B740" s="1832"/>
      <c r="C740" s="1832"/>
      <c r="D740" s="1838"/>
      <c r="E740" s="1849"/>
      <c r="F740" s="459" t="s">
        <v>2141</v>
      </c>
      <c r="G740" s="1849"/>
      <c r="H740" s="1851"/>
      <c r="I740" s="954"/>
      <c r="J740" s="455"/>
      <c r="K740" s="955"/>
      <c r="L740" s="954"/>
    </row>
    <row r="741" spans="1:13" ht="26.25" customHeight="1" x14ac:dyDescent="0.2">
      <c r="A741" s="1547"/>
      <c r="B741" s="1830" t="s">
        <v>2642</v>
      </c>
      <c r="C741" s="1830" t="s">
        <v>2643</v>
      </c>
      <c r="D741" s="1831" t="s">
        <v>21</v>
      </c>
      <c r="E741" s="1848" t="s">
        <v>42</v>
      </c>
      <c r="F741" s="459" t="s">
        <v>2264</v>
      </c>
      <c r="G741" s="463" t="s">
        <v>1159</v>
      </c>
      <c r="H741" s="1850" t="s">
        <v>1339</v>
      </c>
      <c r="I741" s="468">
        <v>1473.5</v>
      </c>
      <c r="J741" s="954"/>
      <c r="K741" s="955"/>
      <c r="L741" s="438"/>
      <c r="M741" s="21" t="s">
        <v>1411</v>
      </c>
    </row>
    <row r="742" spans="1:13" ht="26.25" customHeight="1" x14ac:dyDescent="0.2">
      <c r="A742" s="1547"/>
      <c r="B742" s="1547"/>
      <c r="C742" s="1547"/>
      <c r="D742" s="1548"/>
      <c r="E742" s="1565"/>
      <c r="F742" s="459" t="s">
        <v>2644</v>
      </c>
      <c r="G742" s="463" t="s">
        <v>1558</v>
      </c>
      <c r="H742" s="1572"/>
      <c r="I742" s="468"/>
      <c r="J742" s="954"/>
      <c r="K742" s="955"/>
      <c r="L742" s="438"/>
    </row>
    <row r="743" spans="1:13" ht="26.25" customHeight="1" x14ac:dyDescent="0.2">
      <c r="A743" s="1547"/>
      <c r="B743" s="1832"/>
      <c r="C743" s="1832"/>
      <c r="D743" s="1838"/>
      <c r="E743" s="1849"/>
      <c r="F743" s="459" t="s">
        <v>2141</v>
      </c>
      <c r="G743" s="463" t="s">
        <v>1200</v>
      </c>
      <c r="H743" s="1851"/>
      <c r="I743" s="468"/>
      <c r="J743" s="954"/>
      <c r="K743" s="955"/>
      <c r="L743" s="438"/>
    </row>
    <row r="744" spans="1:13" ht="23.25" customHeight="1" x14ac:dyDescent="0.2">
      <c r="A744" s="1547"/>
      <c r="B744" s="1830" t="s">
        <v>2645</v>
      </c>
      <c r="C744" s="1830" t="s">
        <v>2646</v>
      </c>
      <c r="D744" s="1840" t="s">
        <v>21</v>
      </c>
      <c r="E744" s="1840" t="s">
        <v>42</v>
      </c>
      <c r="F744" s="948" t="s">
        <v>2264</v>
      </c>
      <c r="G744" s="941" t="s">
        <v>1159</v>
      </c>
      <c r="H744" s="948" t="s">
        <v>2647</v>
      </c>
      <c r="I744" s="469">
        <v>767</v>
      </c>
      <c r="J744" s="455"/>
      <c r="K744" s="955"/>
      <c r="L744" s="469">
        <f>3000-767</f>
        <v>2233</v>
      </c>
      <c r="M744" s="21" t="s">
        <v>1411</v>
      </c>
    </row>
    <row r="745" spans="1:13" ht="23.25" customHeight="1" x14ac:dyDescent="0.2">
      <c r="A745" s="1547"/>
      <c r="B745" s="1547"/>
      <c r="C745" s="1547"/>
      <c r="D745" s="1554"/>
      <c r="E745" s="1554"/>
      <c r="F745" s="948" t="s">
        <v>2265</v>
      </c>
      <c r="G745" s="941" t="s">
        <v>2179</v>
      </c>
      <c r="H745" s="948" t="s">
        <v>2015</v>
      </c>
      <c r="I745" s="469"/>
      <c r="J745" s="455"/>
      <c r="K745" s="955"/>
      <c r="L745" s="469"/>
    </row>
    <row r="746" spans="1:13" ht="23.25" customHeight="1" x14ac:dyDescent="0.2">
      <c r="A746" s="1547"/>
      <c r="B746" s="1832"/>
      <c r="C746" s="1832"/>
      <c r="D746" s="1841"/>
      <c r="E746" s="1841"/>
      <c r="F746" s="948" t="s">
        <v>2141</v>
      </c>
      <c r="G746" s="941" t="s">
        <v>1200</v>
      </c>
      <c r="H746" s="948" t="s">
        <v>2648</v>
      </c>
      <c r="I746" s="469"/>
      <c r="J746" s="455"/>
      <c r="K746" s="955"/>
      <c r="L746" s="469"/>
    </row>
    <row r="747" spans="1:13" ht="24" customHeight="1" x14ac:dyDescent="0.2">
      <c r="A747" s="1547"/>
      <c r="B747" s="1830" t="s">
        <v>225</v>
      </c>
      <c r="C747" s="1830" t="s">
        <v>5157</v>
      </c>
      <c r="D747" s="1840" t="s">
        <v>21</v>
      </c>
      <c r="E747" s="1840" t="s">
        <v>42</v>
      </c>
      <c r="F747" s="949" t="s">
        <v>2039</v>
      </c>
      <c r="G747" s="1831" t="s">
        <v>1145</v>
      </c>
      <c r="H747" s="1830" t="s">
        <v>2649</v>
      </c>
      <c r="I747" s="469">
        <v>70</v>
      </c>
      <c r="J747" s="455"/>
      <c r="K747" s="955"/>
      <c r="L747" s="469">
        <v>70</v>
      </c>
      <c r="M747" s="21" t="s">
        <v>1411</v>
      </c>
    </row>
    <row r="748" spans="1:13" ht="35.25" customHeight="1" x14ac:dyDescent="0.2">
      <c r="A748" s="1547"/>
      <c r="B748" s="1547"/>
      <c r="C748" s="1547"/>
      <c r="D748" s="1554"/>
      <c r="E748" s="1554"/>
      <c r="F748" s="948" t="s">
        <v>2174</v>
      </c>
      <c r="G748" s="1548"/>
      <c r="H748" s="1547"/>
      <c r="I748" s="469"/>
      <c r="J748" s="455"/>
      <c r="K748" s="955"/>
      <c r="L748" s="469"/>
    </row>
    <row r="749" spans="1:13" ht="25.5" customHeight="1" x14ac:dyDescent="0.2">
      <c r="A749" s="1547"/>
      <c r="B749" s="1832"/>
      <c r="C749" s="1832"/>
      <c r="D749" s="1841"/>
      <c r="E749" s="1841"/>
      <c r="F749" s="948" t="s">
        <v>2160</v>
      </c>
      <c r="G749" s="1838"/>
      <c r="H749" s="1832"/>
      <c r="I749" s="469"/>
      <c r="J749" s="455"/>
      <c r="K749" s="955"/>
      <c r="L749" s="469"/>
    </row>
    <row r="750" spans="1:13" ht="27" customHeight="1" x14ac:dyDescent="0.2">
      <c r="A750" s="1547"/>
      <c r="B750" s="1830" t="s">
        <v>2650</v>
      </c>
      <c r="C750" s="1842" t="s">
        <v>2651</v>
      </c>
      <c r="D750" s="1831" t="s">
        <v>21</v>
      </c>
      <c r="E750" s="1848" t="s">
        <v>42</v>
      </c>
      <c r="F750" s="470" t="s">
        <v>2039</v>
      </c>
      <c r="G750" s="1831" t="s">
        <v>1145</v>
      </c>
      <c r="H750" s="1850" t="s">
        <v>1339</v>
      </c>
      <c r="I750" s="954">
        <v>117</v>
      </c>
      <c r="J750" s="954"/>
      <c r="K750" s="954"/>
      <c r="L750" s="464"/>
      <c r="M750" s="21" t="s">
        <v>1411</v>
      </c>
    </row>
    <row r="751" spans="1:13" ht="27" customHeight="1" x14ac:dyDescent="0.2">
      <c r="A751" s="1547"/>
      <c r="B751" s="1547"/>
      <c r="C751" s="1578"/>
      <c r="D751" s="1548"/>
      <c r="E751" s="1565"/>
      <c r="F751" s="459" t="s">
        <v>2042</v>
      </c>
      <c r="G751" s="1548"/>
      <c r="H751" s="1572"/>
      <c r="I751" s="954"/>
      <c r="J751" s="954"/>
      <c r="K751" s="954"/>
      <c r="L751" s="464"/>
    </row>
    <row r="752" spans="1:13" ht="27" customHeight="1" x14ac:dyDescent="0.2">
      <c r="A752" s="1547"/>
      <c r="B752" s="1832"/>
      <c r="C752" s="1843"/>
      <c r="D752" s="1838"/>
      <c r="E752" s="1849"/>
      <c r="F752" s="459" t="s">
        <v>2141</v>
      </c>
      <c r="G752" s="1838"/>
      <c r="H752" s="1851"/>
      <c r="I752" s="954"/>
      <c r="J752" s="954"/>
      <c r="K752" s="954"/>
      <c r="L752" s="464"/>
    </row>
    <row r="753" spans="1:14" ht="27" customHeight="1" x14ac:dyDescent="0.2">
      <c r="A753" s="1547"/>
      <c r="B753" s="1830" t="s">
        <v>2652</v>
      </c>
      <c r="C753" s="1842" t="s">
        <v>2653</v>
      </c>
      <c r="D753" s="1831" t="s">
        <v>21</v>
      </c>
      <c r="E753" s="1848" t="s">
        <v>42</v>
      </c>
      <c r="F753" s="470" t="s">
        <v>2039</v>
      </c>
      <c r="G753" s="1831" t="s">
        <v>1145</v>
      </c>
      <c r="H753" s="1850" t="s">
        <v>1339</v>
      </c>
      <c r="I753" s="954">
        <v>116</v>
      </c>
      <c r="J753" s="954"/>
      <c r="K753" s="954"/>
      <c r="L753" s="464"/>
      <c r="M753" s="21" t="s">
        <v>1411</v>
      </c>
    </row>
    <row r="754" spans="1:14" ht="27" customHeight="1" x14ac:dyDescent="0.2">
      <c r="A754" s="1547"/>
      <c r="B754" s="1547"/>
      <c r="C754" s="1578"/>
      <c r="D754" s="1548"/>
      <c r="E754" s="1565"/>
      <c r="F754" s="459" t="s">
        <v>2174</v>
      </c>
      <c r="G754" s="1548"/>
      <c r="H754" s="1572"/>
      <c r="I754" s="954"/>
      <c r="J754" s="954"/>
      <c r="K754" s="954"/>
      <c r="L754" s="464"/>
    </row>
    <row r="755" spans="1:14" ht="27" customHeight="1" x14ac:dyDescent="0.2">
      <c r="A755" s="1547"/>
      <c r="B755" s="1832"/>
      <c r="C755" s="1843"/>
      <c r="D755" s="1838"/>
      <c r="E755" s="1849"/>
      <c r="F755" s="459" t="s">
        <v>2141</v>
      </c>
      <c r="G755" s="1838"/>
      <c r="H755" s="1851"/>
      <c r="I755" s="954"/>
      <c r="J755" s="954"/>
      <c r="K755" s="954"/>
      <c r="L755" s="464"/>
    </row>
    <row r="756" spans="1:14" ht="22.5" customHeight="1" x14ac:dyDescent="0.2">
      <c r="A756" s="1547"/>
      <c r="B756" s="948" t="s">
        <v>2654</v>
      </c>
      <c r="C756" s="949" t="s">
        <v>2655</v>
      </c>
      <c r="D756" s="941" t="s">
        <v>44</v>
      </c>
      <c r="E756" s="941" t="s">
        <v>22</v>
      </c>
      <c r="F756" s="948" t="s">
        <v>2484</v>
      </c>
      <c r="G756" s="941" t="s">
        <v>1200</v>
      </c>
      <c r="H756" s="948" t="s">
        <v>2656</v>
      </c>
      <c r="I756" s="453">
        <v>500</v>
      </c>
      <c r="J756" s="455"/>
      <c r="K756" s="955"/>
      <c r="L756" s="955"/>
      <c r="M756" s="21" t="s">
        <v>1842</v>
      </c>
    </row>
    <row r="757" spans="1:14" s="13" customFormat="1" ht="24" customHeight="1" x14ac:dyDescent="0.2">
      <c r="A757" s="1547"/>
      <c r="B757" s="1830" t="s">
        <v>2657</v>
      </c>
      <c r="C757" s="1830" t="s">
        <v>2658</v>
      </c>
      <c r="D757" s="1833" t="s">
        <v>21</v>
      </c>
      <c r="E757" s="1833" t="s">
        <v>42</v>
      </c>
      <c r="F757" s="471" t="s">
        <v>2225</v>
      </c>
      <c r="G757" s="1831" t="s">
        <v>1145</v>
      </c>
      <c r="H757" s="1853" t="s">
        <v>2659</v>
      </c>
      <c r="I757" s="954">
        <v>200</v>
      </c>
      <c r="J757" s="954"/>
      <c r="K757" s="954"/>
      <c r="L757" s="464"/>
      <c r="M757" s="21" t="s">
        <v>1411</v>
      </c>
    </row>
    <row r="758" spans="1:14" s="13" customFormat="1" ht="24" customHeight="1" x14ac:dyDescent="0.2">
      <c r="A758" s="1547"/>
      <c r="B758" s="1547"/>
      <c r="C758" s="1547"/>
      <c r="D758" s="1559"/>
      <c r="E758" s="1559"/>
      <c r="F758" s="465" t="s">
        <v>2226</v>
      </c>
      <c r="G758" s="1548"/>
      <c r="H758" s="1580"/>
      <c r="I758" s="954"/>
      <c r="J758" s="954"/>
      <c r="K758" s="954"/>
      <c r="L758" s="464"/>
      <c r="M758" s="21"/>
    </row>
    <row r="759" spans="1:14" s="13" customFormat="1" ht="24" customHeight="1" x14ac:dyDescent="0.2">
      <c r="A759" s="1547"/>
      <c r="B759" s="1832"/>
      <c r="C759" s="1832"/>
      <c r="D759" s="1834"/>
      <c r="E759" s="1834"/>
      <c r="F759" s="465" t="s">
        <v>2141</v>
      </c>
      <c r="G759" s="1838"/>
      <c r="H759" s="1854"/>
      <c r="I759" s="954"/>
      <c r="J759" s="954"/>
      <c r="K759" s="954"/>
      <c r="L759" s="464"/>
      <c r="M759" s="21"/>
    </row>
    <row r="760" spans="1:14" ht="24" customHeight="1" x14ac:dyDescent="0.2">
      <c r="A760" s="1547"/>
      <c r="B760" s="1830" t="s">
        <v>2660</v>
      </c>
      <c r="C760" s="1830" t="s">
        <v>2661</v>
      </c>
      <c r="D760" s="1833" t="s">
        <v>21</v>
      </c>
      <c r="E760" s="1833" t="s">
        <v>42</v>
      </c>
      <c r="F760" s="471" t="s">
        <v>2225</v>
      </c>
      <c r="G760" s="1831" t="s">
        <v>1145</v>
      </c>
      <c r="H760" s="1853" t="s">
        <v>1338</v>
      </c>
      <c r="I760" s="954">
        <v>200</v>
      </c>
      <c r="J760" s="954"/>
      <c r="K760" s="954"/>
      <c r="L760" s="464"/>
      <c r="M760" s="21" t="s">
        <v>1411</v>
      </c>
      <c r="N760" s="12"/>
    </row>
    <row r="761" spans="1:14" ht="24" customHeight="1" x14ac:dyDescent="0.2">
      <c r="A761" s="1547"/>
      <c r="B761" s="1547"/>
      <c r="C761" s="1547"/>
      <c r="D761" s="1559"/>
      <c r="E761" s="1559"/>
      <c r="F761" s="465" t="s">
        <v>2226</v>
      </c>
      <c r="G761" s="1548"/>
      <c r="H761" s="1580"/>
      <c r="I761" s="954"/>
      <c r="J761" s="954"/>
      <c r="K761" s="954"/>
      <c r="L761" s="464"/>
      <c r="N761" s="12"/>
    </row>
    <row r="762" spans="1:14" ht="24" customHeight="1" x14ac:dyDescent="0.2">
      <c r="A762" s="1547"/>
      <c r="B762" s="1832"/>
      <c r="C762" s="1832"/>
      <c r="D762" s="1834"/>
      <c r="E762" s="1834"/>
      <c r="F762" s="465" t="s">
        <v>2141</v>
      </c>
      <c r="G762" s="1838"/>
      <c r="H762" s="1854"/>
      <c r="I762" s="954"/>
      <c r="J762" s="954"/>
      <c r="K762" s="954"/>
      <c r="L762" s="464"/>
      <c r="N762" s="12"/>
    </row>
    <row r="763" spans="1:14" ht="26.25" customHeight="1" x14ac:dyDescent="0.2">
      <c r="A763" s="1547"/>
      <c r="B763" s="1830" t="s">
        <v>2662</v>
      </c>
      <c r="C763" s="1830" t="s">
        <v>2663</v>
      </c>
      <c r="D763" s="1833" t="s">
        <v>21</v>
      </c>
      <c r="E763" s="1833" t="s">
        <v>42</v>
      </c>
      <c r="F763" s="471" t="s">
        <v>2225</v>
      </c>
      <c r="G763" s="1831" t="s">
        <v>1145</v>
      </c>
      <c r="H763" s="1853" t="s">
        <v>1338</v>
      </c>
      <c r="I763" s="954">
        <v>200</v>
      </c>
      <c r="J763" s="954"/>
      <c r="K763" s="954"/>
      <c r="L763" s="464"/>
      <c r="M763" s="21" t="s">
        <v>1411</v>
      </c>
    </row>
    <row r="764" spans="1:14" ht="26.25" customHeight="1" x14ac:dyDescent="0.2">
      <c r="A764" s="1547"/>
      <c r="B764" s="1547"/>
      <c r="C764" s="1547"/>
      <c r="D764" s="1559"/>
      <c r="E764" s="1559"/>
      <c r="F764" s="465" t="s">
        <v>2226</v>
      </c>
      <c r="G764" s="1548"/>
      <c r="H764" s="1580"/>
      <c r="I764" s="954"/>
      <c r="J764" s="954"/>
      <c r="K764" s="954"/>
      <c r="L764" s="464"/>
    </row>
    <row r="765" spans="1:14" ht="26.25" customHeight="1" x14ac:dyDescent="0.2">
      <c r="A765" s="1547"/>
      <c r="B765" s="1832"/>
      <c r="C765" s="1832"/>
      <c r="D765" s="1834"/>
      <c r="E765" s="1834"/>
      <c r="F765" s="465" t="s">
        <v>2141</v>
      </c>
      <c r="G765" s="1838"/>
      <c r="H765" s="1854"/>
      <c r="I765" s="954"/>
      <c r="J765" s="954"/>
      <c r="K765" s="954"/>
      <c r="L765" s="464"/>
    </row>
    <row r="766" spans="1:14" s="13" customFormat="1" ht="36" customHeight="1" x14ac:dyDescent="0.2">
      <c r="A766" s="1547"/>
      <c r="B766" s="1830" t="s">
        <v>226</v>
      </c>
      <c r="C766" s="1830" t="s">
        <v>45</v>
      </c>
      <c r="D766" s="1833" t="s">
        <v>21</v>
      </c>
      <c r="E766" s="1833" t="s">
        <v>42</v>
      </c>
      <c r="F766" s="471" t="s">
        <v>2225</v>
      </c>
      <c r="G766" s="1831" t="s">
        <v>1145</v>
      </c>
      <c r="H766" s="1853" t="s">
        <v>1338</v>
      </c>
      <c r="I766" s="954">
        <v>600</v>
      </c>
      <c r="J766" s="954"/>
      <c r="K766" s="954"/>
      <c r="L766" s="464"/>
      <c r="M766" s="21" t="s">
        <v>1411</v>
      </c>
    </row>
    <row r="767" spans="1:14" s="13" customFormat="1" ht="36" customHeight="1" x14ac:dyDescent="0.2">
      <c r="A767" s="1547"/>
      <c r="B767" s="1547"/>
      <c r="C767" s="1547"/>
      <c r="D767" s="1559"/>
      <c r="E767" s="1559"/>
      <c r="F767" s="465" t="s">
        <v>2226</v>
      </c>
      <c r="G767" s="1548"/>
      <c r="H767" s="1580"/>
      <c r="I767" s="954"/>
      <c r="J767" s="954"/>
      <c r="K767" s="954"/>
      <c r="L767" s="464"/>
      <c r="M767" s="21"/>
    </row>
    <row r="768" spans="1:14" s="13" customFormat="1" ht="36" customHeight="1" x14ac:dyDescent="0.2">
      <c r="A768" s="1547"/>
      <c r="B768" s="1832"/>
      <c r="C768" s="1832"/>
      <c r="D768" s="1834"/>
      <c r="E768" s="1834"/>
      <c r="F768" s="465" t="s">
        <v>2141</v>
      </c>
      <c r="G768" s="1838"/>
      <c r="H768" s="1854"/>
      <c r="I768" s="954"/>
      <c r="J768" s="954"/>
      <c r="K768" s="954"/>
      <c r="L768" s="464"/>
      <c r="M768" s="21"/>
    </row>
    <row r="769" spans="1:13" s="13" customFormat="1" ht="36" customHeight="1" x14ac:dyDescent="0.2">
      <c r="A769" s="1547"/>
      <c r="B769" s="1830" t="s">
        <v>2664</v>
      </c>
      <c r="C769" s="1830" t="s">
        <v>2665</v>
      </c>
      <c r="D769" s="1833" t="s">
        <v>21</v>
      </c>
      <c r="E769" s="1833" t="s">
        <v>42</v>
      </c>
      <c r="F769" s="471" t="s">
        <v>2225</v>
      </c>
      <c r="G769" s="1831" t="s">
        <v>1145</v>
      </c>
      <c r="H769" s="1853" t="s">
        <v>5158</v>
      </c>
      <c r="I769" s="954">
        <v>225.6</v>
      </c>
      <c r="J769" s="954"/>
      <c r="K769" s="954"/>
      <c r="L769" s="464"/>
      <c r="M769" s="21" t="s">
        <v>1411</v>
      </c>
    </row>
    <row r="770" spans="1:13" s="13" customFormat="1" ht="36" customHeight="1" x14ac:dyDescent="0.2">
      <c r="A770" s="1547"/>
      <c r="B770" s="1547"/>
      <c r="C770" s="1547"/>
      <c r="D770" s="1559"/>
      <c r="E770" s="1559"/>
      <c r="F770" s="465" t="s">
        <v>2226</v>
      </c>
      <c r="G770" s="1548"/>
      <c r="H770" s="1580"/>
      <c r="I770" s="954"/>
      <c r="J770" s="954"/>
      <c r="K770" s="954"/>
      <c r="L770" s="464"/>
      <c r="M770" s="21"/>
    </row>
    <row r="771" spans="1:13" s="13" customFormat="1" ht="36" customHeight="1" x14ac:dyDescent="0.2">
      <c r="A771" s="1547"/>
      <c r="B771" s="1832"/>
      <c r="C771" s="1832"/>
      <c r="D771" s="1834"/>
      <c r="E771" s="1834"/>
      <c r="F771" s="465" t="s">
        <v>2141</v>
      </c>
      <c r="G771" s="1838"/>
      <c r="H771" s="1854"/>
      <c r="I771" s="954"/>
      <c r="J771" s="954"/>
      <c r="K771" s="954"/>
      <c r="L771" s="464"/>
      <c r="M771" s="21"/>
    </row>
    <row r="772" spans="1:13" s="13" customFormat="1" ht="24" customHeight="1" x14ac:dyDescent="0.2">
      <c r="A772" s="1547"/>
      <c r="B772" s="1830" t="s">
        <v>2666</v>
      </c>
      <c r="C772" s="1830" t="s">
        <v>2667</v>
      </c>
      <c r="D772" s="1833" t="s">
        <v>21</v>
      </c>
      <c r="E772" s="1833" t="s">
        <v>42</v>
      </c>
      <c r="F772" s="471" t="s">
        <v>2225</v>
      </c>
      <c r="G772" s="1831" t="s">
        <v>1145</v>
      </c>
      <c r="H772" s="1853" t="s">
        <v>1338</v>
      </c>
      <c r="I772" s="954">
        <v>225.7</v>
      </c>
      <c r="J772" s="954"/>
      <c r="K772" s="954"/>
      <c r="L772" s="464"/>
      <c r="M772" s="21" t="s">
        <v>1411</v>
      </c>
    </row>
    <row r="773" spans="1:13" s="13" customFormat="1" ht="24" customHeight="1" x14ac:dyDescent="0.2">
      <c r="A773" s="1547"/>
      <c r="B773" s="1547"/>
      <c r="C773" s="1547"/>
      <c r="D773" s="1559"/>
      <c r="E773" s="1559"/>
      <c r="F773" s="465" t="s">
        <v>2226</v>
      </c>
      <c r="G773" s="1548"/>
      <c r="H773" s="1580"/>
      <c r="I773" s="954"/>
      <c r="J773" s="954"/>
      <c r="K773" s="954"/>
      <c r="L773" s="464"/>
      <c r="M773" s="21"/>
    </row>
    <row r="774" spans="1:13" s="13" customFormat="1" ht="24" customHeight="1" x14ac:dyDescent="0.2">
      <c r="A774" s="1547"/>
      <c r="B774" s="1832"/>
      <c r="C774" s="1832"/>
      <c r="D774" s="1834"/>
      <c r="E774" s="1834"/>
      <c r="F774" s="465" t="s">
        <v>2141</v>
      </c>
      <c r="G774" s="1838"/>
      <c r="H774" s="1854"/>
      <c r="I774" s="954"/>
      <c r="J774" s="954"/>
      <c r="K774" s="954"/>
      <c r="L774" s="464"/>
      <c r="M774" s="21"/>
    </row>
    <row r="775" spans="1:13" s="13" customFormat="1" ht="22.5" customHeight="1" x14ac:dyDescent="0.2">
      <c r="A775" s="1547"/>
      <c r="B775" s="1830" t="s">
        <v>2668</v>
      </c>
      <c r="C775" s="1830" t="s">
        <v>2669</v>
      </c>
      <c r="D775" s="1840" t="s">
        <v>21</v>
      </c>
      <c r="E775" s="1840" t="s">
        <v>42</v>
      </c>
      <c r="F775" s="471" t="s">
        <v>2225</v>
      </c>
      <c r="G775" s="1831" t="s">
        <v>1145</v>
      </c>
      <c r="H775" s="1830" t="s">
        <v>1338</v>
      </c>
      <c r="I775" s="954">
        <v>153.4</v>
      </c>
      <c r="J775" s="954"/>
      <c r="K775" s="954"/>
      <c r="L775" s="464"/>
      <c r="M775" s="21" t="s">
        <v>1411</v>
      </c>
    </row>
    <row r="776" spans="1:13" s="13" customFormat="1" ht="22.5" customHeight="1" x14ac:dyDescent="0.2">
      <c r="A776" s="1547"/>
      <c r="B776" s="1547"/>
      <c r="C776" s="1547"/>
      <c r="D776" s="1554"/>
      <c r="E776" s="1554"/>
      <c r="F776" s="465" t="s">
        <v>2226</v>
      </c>
      <c r="G776" s="1548"/>
      <c r="H776" s="1547"/>
      <c r="I776" s="954"/>
      <c r="J776" s="954"/>
      <c r="K776" s="954"/>
      <c r="L776" s="464"/>
      <c r="M776" s="21"/>
    </row>
    <row r="777" spans="1:13" s="13" customFormat="1" ht="22.5" customHeight="1" x14ac:dyDescent="0.2">
      <c r="A777" s="1547"/>
      <c r="B777" s="1832"/>
      <c r="C777" s="1832"/>
      <c r="D777" s="1841"/>
      <c r="E777" s="1841"/>
      <c r="F777" s="465" t="s">
        <v>2141</v>
      </c>
      <c r="G777" s="1838"/>
      <c r="H777" s="1832"/>
      <c r="I777" s="954"/>
      <c r="J777" s="954"/>
      <c r="K777" s="954"/>
      <c r="L777" s="464"/>
      <c r="M777" s="21"/>
    </row>
    <row r="778" spans="1:13" s="13" customFormat="1" ht="22.5" customHeight="1" x14ac:dyDescent="0.2">
      <c r="A778" s="1547"/>
      <c r="B778" s="1842" t="s">
        <v>2670</v>
      </c>
      <c r="C778" s="1830" t="s">
        <v>2671</v>
      </c>
      <c r="D778" s="1840" t="s">
        <v>21</v>
      </c>
      <c r="E778" s="1840" t="s">
        <v>42</v>
      </c>
      <c r="F778" s="471" t="s">
        <v>2225</v>
      </c>
      <c r="G778" s="1831" t="s">
        <v>1145</v>
      </c>
      <c r="H778" s="1830" t="s">
        <v>2672</v>
      </c>
      <c r="I778" s="954">
        <v>153.4</v>
      </c>
      <c r="J778" s="954"/>
      <c r="K778" s="954"/>
      <c r="L778" s="464"/>
      <c r="M778" s="21" t="s">
        <v>1411</v>
      </c>
    </row>
    <row r="779" spans="1:13" s="13" customFormat="1" ht="22.5" customHeight="1" x14ac:dyDescent="0.2">
      <c r="A779" s="1547"/>
      <c r="B779" s="1578"/>
      <c r="C779" s="1547"/>
      <c r="D779" s="1554"/>
      <c r="E779" s="1554"/>
      <c r="F779" s="465" t="s">
        <v>2226</v>
      </c>
      <c r="G779" s="1548"/>
      <c r="H779" s="1547"/>
      <c r="I779" s="954"/>
      <c r="J779" s="954"/>
      <c r="K779" s="954"/>
      <c r="L779" s="464"/>
      <c r="M779" s="21"/>
    </row>
    <row r="780" spans="1:13" s="13" customFormat="1" ht="22.5" customHeight="1" x14ac:dyDescent="0.2">
      <c r="A780" s="1547"/>
      <c r="B780" s="1843"/>
      <c r="C780" s="1832"/>
      <c r="D780" s="1841"/>
      <c r="E780" s="1841"/>
      <c r="F780" s="465" t="s">
        <v>2141</v>
      </c>
      <c r="G780" s="1838"/>
      <c r="H780" s="1832"/>
      <c r="I780" s="954"/>
      <c r="J780" s="954"/>
      <c r="K780" s="954"/>
      <c r="L780" s="464"/>
      <c r="M780" s="21"/>
    </row>
    <row r="781" spans="1:13" s="13" customFormat="1" ht="22.5" customHeight="1" x14ac:dyDescent="0.2">
      <c r="A781" s="1547"/>
      <c r="B781" s="1830" t="s">
        <v>2673</v>
      </c>
      <c r="C781" s="1830" t="s">
        <v>2674</v>
      </c>
      <c r="D781" s="1840" t="s">
        <v>21</v>
      </c>
      <c r="E781" s="1840" t="s">
        <v>42</v>
      </c>
      <c r="F781" s="471" t="s">
        <v>2225</v>
      </c>
      <c r="G781" s="1831" t="s">
        <v>1145</v>
      </c>
      <c r="H781" s="1830" t="s">
        <v>2675</v>
      </c>
      <c r="I781" s="954">
        <v>1534</v>
      </c>
      <c r="J781" s="954"/>
      <c r="K781" s="954"/>
      <c r="L781" s="464"/>
      <c r="M781" s="21" t="s">
        <v>1411</v>
      </c>
    </row>
    <row r="782" spans="1:13" s="13" customFormat="1" ht="22.5" customHeight="1" x14ac:dyDescent="0.2">
      <c r="A782" s="1547"/>
      <c r="B782" s="1547"/>
      <c r="C782" s="1547"/>
      <c r="D782" s="1554"/>
      <c r="E782" s="1554"/>
      <c r="F782" s="465" t="s">
        <v>2226</v>
      </c>
      <c r="G782" s="1548"/>
      <c r="H782" s="1547"/>
      <c r="I782" s="954"/>
      <c r="J782" s="954"/>
      <c r="K782" s="954"/>
      <c r="L782" s="464"/>
      <c r="M782" s="21"/>
    </row>
    <row r="783" spans="1:13" s="13" customFormat="1" ht="22.5" customHeight="1" x14ac:dyDescent="0.2">
      <c r="A783" s="1547"/>
      <c r="B783" s="1832"/>
      <c r="C783" s="1832"/>
      <c r="D783" s="1841"/>
      <c r="E783" s="1841"/>
      <c r="F783" s="465" t="s">
        <v>2141</v>
      </c>
      <c r="G783" s="1838"/>
      <c r="H783" s="1832"/>
      <c r="I783" s="954"/>
      <c r="J783" s="954"/>
      <c r="K783" s="954"/>
      <c r="L783" s="464"/>
      <c r="M783" s="21"/>
    </row>
    <row r="784" spans="1:13" s="13" customFormat="1" ht="22.5" customHeight="1" x14ac:dyDescent="0.2">
      <c r="A784" s="1547"/>
      <c r="B784" s="1830" t="s">
        <v>2676</v>
      </c>
      <c r="C784" s="1830" t="s">
        <v>2677</v>
      </c>
      <c r="D784" s="1840" t="s">
        <v>21</v>
      </c>
      <c r="E784" s="1840" t="s">
        <v>42</v>
      </c>
      <c r="F784" s="471" t="s">
        <v>2225</v>
      </c>
      <c r="G784" s="1831" t="s">
        <v>1145</v>
      </c>
      <c r="H784" s="1830" t="s">
        <v>2675</v>
      </c>
      <c r="I784" s="954">
        <v>350</v>
      </c>
      <c r="J784" s="455"/>
      <c r="K784" s="955"/>
      <c r="L784" s="954"/>
      <c r="M784" s="21" t="s">
        <v>1411</v>
      </c>
    </row>
    <row r="785" spans="1:13" s="13" customFormat="1" ht="22.5" customHeight="1" x14ac:dyDescent="0.2">
      <c r="A785" s="1547"/>
      <c r="B785" s="1547"/>
      <c r="C785" s="1547"/>
      <c r="D785" s="1554"/>
      <c r="E785" s="1554"/>
      <c r="F785" s="465" t="s">
        <v>2226</v>
      </c>
      <c r="G785" s="1548"/>
      <c r="H785" s="1547"/>
      <c r="I785" s="954"/>
      <c r="J785" s="455"/>
      <c r="K785" s="955"/>
      <c r="L785" s="954"/>
      <c r="M785" s="21"/>
    </row>
    <row r="786" spans="1:13" s="13" customFormat="1" ht="22.5" customHeight="1" x14ac:dyDescent="0.2">
      <c r="A786" s="1547"/>
      <c r="B786" s="1832"/>
      <c r="C786" s="1832"/>
      <c r="D786" s="1841"/>
      <c r="E786" s="1841"/>
      <c r="F786" s="465" t="s">
        <v>2141</v>
      </c>
      <c r="G786" s="1838"/>
      <c r="H786" s="1832"/>
      <c r="I786" s="954"/>
      <c r="J786" s="455"/>
      <c r="K786" s="955"/>
      <c r="L786" s="954"/>
      <c r="M786" s="21"/>
    </row>
    <row r="787" spans="1:13" s="13" customFormat="1" ht="22.5" customHeight="1" x14ac:dyDescent="0.2">
      <c r="A787" s="1547"/>
      <c r="B787" s="1830" t="s">
        <v>2678</v>
      </c>
      <c r="C787" s="1830" t="s">
        <v>2679</v>
      </c>
      <c r="D787" s="1840" t="s">
        <v>21</v>
      </c>
      <c r="E787" s="1840" t="s">
        <v>42</v>
      </c>
      <c r="F787" s="471" t="s">
        <v>2225</v>
      </c>
      <c r="G787" s="1831" t="s">
        <v>1145</v>
      </c>
      <c r="H787" s="1830" t="s">
        <v>2675</v>
      </c>
      <c r="I787" s="954">
        <v>100</v>
      </c>
      <c r="J787" s="455"/>
      <c r="K787" s="955"/>
      <c r="L787" s="954"/>
      <c r="M787" s="21" t="s">
        <v>1411</v>
      </c>
    </row>
    <row r="788" spans="1:13" s="13" customFormat="1" ht="22.5" customHeight="1" x14ac:dyDescent="0.2">
      <c r="A788" s="1547"/>
      <c r="B788" s="1547"/>
      <c r="C788" s="1547"/>
      <c r="D788" s="1554"/>
      <c r="E788" s="1554"/>
      <c r="F788" s="465" t="s">
        <v>2226</v>
      </c>
      <c r="G788" s="1548"/>
      <c r="H788" s="1547"/>
      <c r="I788" s="954"/>
      <c r="J788" s="455"/>
      <c r="K788" s="955"/>
      <c r="L788" s="954"/>
      <c r="M788" s="21"/>
    </row>
    <row r="789" spans="1:13" s="13" customFormat="1" ht="22.5" customHeight="1" x14ac:dyDescent="0.2">
      <c r="A789" s="1547"/>
      <c r="B789" s="1832"/>
      <c r="C789" s="1832"/>
      <c r="D789" s="1841"/>
      <c r="E789" s="1841"/>
      <c r="F789" s="465" t="s">
        <v>2141</v>
      </c>
      <c r="G789" s="1838"/>
      <c r="H789" s="1832"/>
      <c r="I789" s="954"/>
      <c r="J789" s="455"/>
      <c r="K789" s="955"/>
      <c r="L789" s="954"/>
      <c r="M789" s="21"/>
    </row>
    <row r="790" spans="1:13" s="13" customFormat="1" ht="31.5" customHeight="1" x14ac:dyDescent="0.2">
      <c r="A790" s="1547"/>
      <c r="B790" s="1830" t="s">
        <v>2680</v>
      </c>
      <c r="C790" s="1830" t="s">
        <v>2681</v>
      </c>
      <c r="D790" s="1856" t="s">
        <v>21</v>
      </c>
      <c r="E790" s="1858" t="s">
        <v>42</v>
      </c>
      <c r="F790" s="471" t="s">
        <v>2225</v>
      </c>
      <c r="G790" s="1831" t="s">
        <v>1145</v>
      </c>
      <c r="H790" s="1860" t="s">
        <v>1338</v>
      </c>
      <c r="I790" s="954">
        <v>210</v>
      </c>
      <c r="J790" s="455"/>
      <c r="K790" s="955"/>
      <c r="L790" s="954"/>
      <c r="M790" s="21" t="s">
        <v>1411</v>
      </c>
    </row>
    <row r="791" spans="1:13" s="13" customFormat="1" ht="35.25" customHeight="1" x14ac:dyDescent="0.2">
      <c r="A791" s="1547"/>
      <c r="B791" s="1547"/>
      <c r="C791" s="1547"/>
      <c r="D791" s="1824"/>
      <c r="E791" s="1591"/>
      <c r="F791" s="465" t="s">
        <v>2226</v>
      </c>
      <c r="G791" s="1548"/>
      <c r="H791" s="1585"/>
      <c r="I791" s="954"/>
      <c r="J791" s="455"/>
      <c r="K791" s="955"/>
      <c r="L791" s="954"/>
      <c r="M791" s="21"/>
    </row>
    <row r="792" spans="1:13" s="13" customFormat="1" ht="21" customHeight="1" x14ac:dyDescent="0.2">
      <c r="A792" s="1547"/>
      <c r="B792" s="1832"/>
      <c r="C792" s="1832"/>
      <c r="D792" s="1857"/>
      <c r="E792" s="1859"/>
      <c r="F792" s="465" t="s">
        <v>2141</v>
      </c>
      <c r="G792" s="1838"/>
      <c r="H792" s="1861"/>
      <c r="I792" s="954"/>
      <c r="J792" s="455"/>
      <c r="K792" s="955"/>
      <c r="L792" s="954"/>
      <c r="M792" s="21"/>
    </row>
    <row r="793" spans="1:13" s="13" customFormat="1" ht="22.5" customHeight="1" x14ac:dyDescent="0.2">
      <c r="A793" s="1547"/>
      <c r="B793" s="1830" t="s">
        <v>2682</v>
      </c>
      <c r="C793" s="1830" t="s">
        <v>2683</v>
      </c>
      <c r="D793" s="1856" t="s">
        <v>21</v>
      </c>
      <c r="E793" s="1858" t="s">
        <v>42</v>
      </c>
      <c r="F793" s="471" t="s">
        <v>2225</v>
      </c>
      <c r="G793" s="1831" t="s">
        <v>1145</v>
      </c>
      <c r="H793" s="1860" t="s">
        <v>1338</v>
      </c>
      <c r="I793" s="954">
        <v>100</v>
      </c>
      <c r="J793" s="455"/>
      <c r="K793" s="955"/>
      <c r="L793" s="954"/>
      <c r="M793" s="21" t="s">
        <v>1411</v>
      </c>
    </row>
    <row r="794" spans="1:13" s="13" customFormat="1" ht="22.5" customHeight="1" x14ac:dyDescent="0.2">
      <c r="A794" s="1547"/>
      <c r="B794" s="1547"/>
      <c r="C794" s="1547"/>
      <c r="D794" s="1824"/>
      <c r="E794" s="1591"/>
      <c r="F794" s="465" t="s">
        <v>2226</v>
      </c>
      <c r="G794" s="1548"/>
      <c r="H794" s="1585"/>
      <c r="I794" s="954"/>
      <c r="J794" s="455"/>
      <c r="K794" s="955"/>
      <c r="L794" s="954"/>
      <c r="M794" s="21"/>
    </row>
    <row r="795" spans="1:13" s="13" customFormat="1" ht="22.5" customHeight="1" x14ac:dyDescent="0.2">
      <c r="A795" s="1547"/>
      <c r="B795" s="1832"/>
      <c r="C795" s="1832"/>
      <c r="D795" s="1857"/>
      <c r="E795" s="1859"/>
      <c r="F795" s="465" t="s">
        <v>2141</v>
      </c>
      <c r="G795" s="1838"/>
      <c r="H795" s="1861"/>
      <c r="I795" s="954"/>
      <c r="J795" s="455"/>
      <c r="K795" s="955"/>
      <c r="L795" s="954"/>
      <c r="M795" s="21"/>
    </row>
    <row r="796" spans="1:13" s="13" customFormat="1" ht="22.5" customHeight="1" x14ac:dyDescent="0.2">
      <c r="A796" s="1547"/>
      <c r="B796" s="1830" t="s">
        <v>2684</v>
      </c>
      <c r="C796" s="1830" t="s">
        <v>2685</v>
      </c>
      <c r="D796" s="1856" t="s">
        <v>21</v>
      </c>
      <c r="E796" s="1858" t="s">
        <v>42</v>
      </c>
      <c r="F796" s="471" t="s">
        <v>2225</v>
      </c>
      <c r="G796" s="1831" t="s">
        <v>1145</v>
      </c>
      <c r="H796" s="1862" t="s">
        <v>1338</v>
      </c>
      <c r="I796" s="954">
        <v>100</v>
      </c>
      <c r="J796" s="455"/>
      <c r="K796" s="955"/>
      <c r="L796" s="954"/>
      <c r="M796" s="21" t="s">
        <v>1411</v>
      </c>
    </row>
    <row r="797" spans="1:13" s="13" customFormat="1" ht="22.5" customHeight="1" x14ac:dyDescent="0.2">
      <c r="A797" s="1547"/>
      <c r="B797" s="1547"/>
      <c r="C797" s="1547"/>
      <c r="D797" s="1824"/>
      <c r="E797" s="1591"/>
      <c r="F797" s="465" t="s">
        <v>2226</v>
      </c>
      <c r="G797" s="1548"/>
      <c r="H797" s="1863"/>
      <c r="I797" s="954"/>
      <c r="J797" s="455"/>
      <c r="K797" s="955"/>
      <c r="L797" s="954"/>
      <c r="M797" s="21"/>
    </row>
    <row r="798" spans="1:13" s="13" customFormat="1" ht="22.5" customHeight="1" x14ac:dyDescent="0.2">
      <c r="A798" s="1547"/>
      <c r="B798" s="1832"/>
      <c r="C798" s="1832"/>
      <c r="D798" s="1857"/>
      <c r="E798" s="1859"/>
      <c r="F798" s="465" t="s">
        <v>2141</v>
      </c>
      <c r="G798" s="1838"/>
      <c r="H798" s="1864"/>
      <c r="I798" s="954"/>
      <c r="J798" s="455"/>
      <c r="K798" s="955"/>
      <c r="L798" s="954"/>
      <c r="M798" s="21"/>
    </row>
    <row r="799" spans="1:13" s="13" customFormat="1" ht="22.5" customHeight="1" x14ac:dyDescent="0.2">
      <c r="A799" s="1547"/>
      <c r="B799" s="1830" t="s">
        <v>2686</v>
      </c>
      <c r="C799" s="1830" t="s">
        <v>2687</v>
      </c>
      <c r="D799" s="1856" t="s">
        <v>21</v>
      </c>
      <c r="E799" s="1858" t="s">
        <v>42</v>
      </c>
      <c r="F799" s="471" t="s">
        <v>2225</v>
      </c>
      <c r="G799" s="1831" t="s">
        <v>1145</v>
      </c>
      <c r="H799" s="1860" t="s">
        <v>1338</v>
      </c>
      <c r="I799" s="954">
        <v>100</v>
      </c>
      <c r="J799" s="455"/>
      <c r="K799" s="955"/>
      <c r="L799" s="954"/>
      <c r="M799" s="21" t="s">
        <v>1411</v>
      </c>
    </row>
    <row r="800" spans="1:13" s="13" customFormat="1" ht="22.5" customHeight="1" x14ac:dyDescent="0.2">
      <c r="A800" s="1547"/>
      <c r="B800" s="1547"/>
      <c r="C800" s="1547"/>
      <c r="D800" s="1824"/>
      <c r="E800" s="1591"/>
      <c r="F800" s="465" t="s">
        <v>2226</v>
      </c>
      <c r="G800" s="1548"/>
      <c r="H800" s="1585"/>
      <c r="I800" s="954"/>
      <c r="J800" s="455"/>
      <c r="K800" s="955"/>
      <c r="L800" s="954"/>
      <c r="M800" s="21"/>
    </row>
    <row r="801" spans="1:13" s="13" customFormat="1" ht="22.5" customHeight="1" x14ac:dyDescent="0.2">
      <c r="A801" s="1547"/>
      <c r="B801" s="1832"/>
      <c r="C801" s="1832"/>
      <c r="D801" s="1857"/>
      <c r="E801" s="1859"/>
      <c r="F801" s="465" t="s">
        <v>2141</v>
      </c>
      <c r="G801" s="1838"/>
      <c r="H801" s="1861"/>
      <c r="I801" s="954"/>
      <c r="J801" s="455"/>
      <c r="K801" s="955"/>
      <c r="L801" s="954"/>
      <c r="M801" s="21"/>
    </row>
    <row r="802" spans="1:13" s="13" customFormat="1" ht="22.5" customHeight="1" x14ac:dyDescent="0.2">
      <c r="A802" s="1547"/>
      <c r="B802" s="1830" t="s">
        <v>2689</v>
      </c>
      <c r="C802" s="1830" t="s">
        <v>2690</v>
      </c>
      <c r="D802" s="1856" t="s">
        <v>21</v>
      </c>
      <c r="E802" s="1858" t="s">
        <v>42</v>
      </c>
      <c r="F802" s="471" t="s">
        <v>2225</v>
      </c>
      <c r="G802" s="1831" t="s">
        <v>1145</v>
      </c>
      <c r="H802" s="1860" t="s">
        <v>1338</v>
      </c>
      <c r="I802" s="954">
        <v>100</v>
      </c>
      <c r="J802" s="455"/>
      <c r="K802" s="955"/>
      <c r="L802" s="954"/>
      <c r="M802" s="21" t="s">
        <v>1411</v>
      </c>
    </row>
    <row r="803" spans="1:13" s="13" customFormat="1" ht="22.5" customHeight="1" x14ac:dyDescent="0.2">
      <c r="A803" s="1547"/>
      <c r="B803" s="1547"/>
      <c r="C803" s="1547"/>
      <c r="D803" s="1824"/>
      <c r="E803" s="1591"/>
      <c r="F803" s="465" t="s">
        <v>2226</v>
      </c>
      <c r="G803" s="1548"/>
      <c r="H803" s="1585"/>
      <c r="I803" s="954"/>
      <c r="J803" s="455"/>
      <c r="K803" s="955"/>
      <c r="L803" s="954"/>
      <c r="M803" s="21"/>
    </row>
    <row r="804" spans="1:13" s="13" customFormat="1" ht="22.5" customHeight="1" x14ac:dyDescent="0.2">
      <c r="A804" s="1547"/>
      <c r="B804" s="1832"/>
      <c r="C804" s="1832"/>
      <c r="D804" s="1857"/>
      <c r="E804" s="1859"/>
      <c r="F804" s="465" t="s">
        <v>2141</v>
      </c>
      <c r="G804" s="1838"/>
      <c r="H804" s="1861"/>
      <c r="I804" s="954"/>
      <c r="J804" s="455"/>
      <c r="K804" s="955"/>
      <c r="L804" s="954"/>
      <c r="M804" s="21"/>
    </row>
    <row r="805" spans="1:13" s="13" customFormat="1" ht="22.5" customHeight="1" x14ac:dyDescent="0.2">
      <c r="A805" s="1547"/>
      <c r="B805" s="1830" t="s">
        <v>2691</v>
      </c>
      <c r="C805" s="1830" t="s">
        <v>5159</v>
      </c>
      <c r="D805" s="1856" t="s">
        <v>21</v>
      </c>
      <c r="E805" s="1858" t="s">
        <v>42</v>
      </c>
      <c r="F805" s="471" t="s">
        <v>2225</v>
      </c>
      <c r="G805" s="1831" t="s">
        <v>1145</v>
      </c>
      <c r="H805" s="1860" t="s">
        <v>1338</v>
      </c>
      <c r="I805" s="954">
        <v>100</v>
      </c>
      <c r="J805" s="455"/>
      <c r="K805" s="955"/>
      <c r="L805" s="954"/>
      <c r="M805" s="21" t="s">
        <v>1411</v>
      </c>
    </row>
    <row r="806" spans="1:13" s="13" customFormat="1" ht="22.5" customHeight="1" x14ac:dyDescent="0.2">
      <c r="A806" s="1547"/>
      <c r="B806" s="1547"/>
      <c r="C806" s="1547"/>
      <c r="D806" s="1824"/>
      <c r="E806" s="1591"/>
      <c r="F806" s="465" t="s">
        <v>2226</v>
      </c>
      <c r="G806" s="1548"/>
      <c r="H806" s="1585"/>
      <c r="I806" s="954"/>
      <c r="J806" s="455"/>
      <c r="K806" s="955"/>
      <c r="L806" s="954"/>
      <c r="M806" s="21"/>
    </row>
    <row r="807" spans="1:13" s="13" customFormat="1" ht="22.5" customHeight="1" x14ac:dyDescent="0.2">
      <c r="A807" s="1547"/>
      <c r="B807" s="1832"/>
      <c r="C807" s="1832"/>
      <c r="D807" s="1857"/>
      <c r="E807" s="1859"/>
      <c r="F807" s="465" t="s">
        <v>2141</v>
      </c>
      <c r="G807" s="1838"/>
      <c r="H807" s="1861"/>
      <c r="I807" s="954"/>
      <c r="J807" s="455"/>
      <c r="K807" s="955"/>
      <c r="L807" s="954"/>
      <c r="M807" s="21"/>
    </row>
    <row r="808" spans="1:13" s="13" customFormat="1" ht="36" customHeight="1" x14ac:dyDescent="0.2">
      <c r="A808" s="1547"/>
      <c r="B808" s="1830" t="s">
        <v>2693</v>
      </c>
      <c r="C808" s="1830" t="s">
        <v>2694</v>
      </c>
      <c r="D808" s="1856" t="s">
        <v>21</v>
      </c>
      <c r="E808" s="1858" t="s">
        <v>42</v>
      </c>
      <c r="F808" s="471" t="s">
        <v>2225</v>
      </c>
      <c r="G808" s="1831" t="s">
        <v>1145</v>
      </c>
      <c r="H808" s="1860" t="s">
        <v>1338</v>
      </c>
      <c r="I808" s="954">
        <f>810-250</f>
        <v>560</v>
      </c>
      <c r="J808" s="455"/>
      <c r="K808" s="955"/>
      <c r="L808" s="954"/>
      <c r="M808" s="21" t="s">
        <v>1411</v>
      </c>
    </row>
    <row r="809" spans="1:13" s="13" customFormat="1" ht="36" customHeight="1" x14ac:dyDescent="0.2">
      <c r="A809" s="1547"/>
      <c r="B809" s="1547"/>
      <c r="C809" s="1547"/>
      <c r="D809" s="1824"/>
      <c r="E809" s="1591"/>
      <c r="F809" s="465" t="s">
        <v>2226</v>
      </c>
      <c r="G809" s="1548"/>
      <c r="H809" s="1585"/>
      <c r="I809" s="954"/>
      <c r="J809" s="455"/>
      <c r="K809" s="955"/>
      <c r="L809" s="954"/>
      <c r="M809" s="21"/>
    </row>
    <row r="810" spans="1:13" s="13" customFormat="1" ht="36" customHeight="1" x14ac:dyDescent="0.2">
      <c r="A810" s="1547"/>
      <c r="B810" s="1832"/>
      <c r="C810" s="1832"/>
      <c r="D810" s="1857"/>
      <c r="E810" s="1859"/>
      <c r="F810" s="465" t="s">
        <v>2141</v>
      </c>
      <c r="G810" s="1838"/>
      <c r="H810" s="1861"/>
      <c r="I810" s="954"/>
      <c r="J810" s="455"/>
      <c r="K810" s="955"/>
      <c r="L810" s="954"/>
      <c r="M810" s="21"/>
    </row>
    <row r="811" spans="1:13" s="13" customFormat="1" ht="36" customHeight="1" x14ac:dyDescent="0.2">
      <c r="A811" s="1547"/>
      <c r="B811" s="1830" t="s">
        <v>2695</v>
      </c>
      <c r="C811" s="1830" t="s">
        <v>2251</v>
      </c>
      <c r="D811" s="1856" t="s">
        <v>21</v>
      </c>
      <c r="E811" s="1858" t="s">
        <v>42</v>
      </c>
      <c r="F811" s="471" t="s">
        <v>2225</v>
      </c>
      <c r="G811" s="1831" t="s">
        <v>1145</v>
      </c>
      <c r="H811" s="1860" t="s">
        <v>1338</v>
      </c>
      <c r="I811" s="954">
        <v>767</v>
      </c>
      <c r="J811" s="455"/>
      <c r="K811" s="955"/>
      <c r="L811" s="954"/>
      <c r="M811" s="21" t="s">
        <v>1411</v>
      </c>
    </row>
    <row r="812" spans="1:13" s="13" customFormat="1" ht="36" customHeight="1" x14ac:dyDescent="0.2">
      <c r="A812" s="1547"/>
      <c r="B812" s="1547"/>
      <c r="C812" s="1547"/>
      <c r="D812" s="1824"/>
      <c r="E812" s="1591"/>
      <c r="F812" s="465" t="s">
        <v>2226</v>
      </c>
      <c r="G812" s="1548"/>
      <c r="H812" s="1585"/>
      <c r="I812" s="954"/>
      <c r="J812" s="455"/>
      <c r="K812" s="955"/>
      <c r="L812" s="954"/>
      <c r="M812" s="21"/>
    </row>
    <row r="813" spans="1:13" s="13" customFormat="1" ht="36" customHeight="1" x14ac:dyDescent="0.2">
      <c r="A813" s="1547"/>
      <c r="B813" s="1832"/>
      <c r="C813" s="1832"/>
      <c r="D813" s="1857"/>
      <c r="E813" s="1859"/>
      <c r="F813" s="465" t="s">
        <v>2141</v>
      </c>
      <c r="G813" s="1838"/>
      <c r="H813" s="1861"/>
      <c r="I813" s="954"/>
      <c r="J813" s="455"/>
      <c r="K813" s="955"/>
      <c r="L813" s="954"/>
      <c r="M813" s="21"/>
    </row>
    <row r="814" spans="1:13" ht="33.75" customHeight="1" x14ac:dyDescent="0.2">
      <c r="A814" s="1547"/>
      <c r="B814" s="948" t="s">
        <v>2699</v>
      </c>
      <c r="C814" s="949" t="s">
        <v>2700</v>
      </c>
      <c r="D814" s="941" t="s">
        <v>44</v>
      </c>
      <c r="E814" s="941" t="s">
        <v>22</v>
      </c>
      <c r="F814" s="459" t="s">
        <v>2701</v>
      </c>
      <c r="G814" s="460" t="s">
        <v>1200</v>
      </c>
      <c r="H814" s="459" t="s">
        <v>4600</v>
      </c>
      <c r="I814" s="438"/>
      <c r="J814" s="455"/>
      <c r="K814" s="955"/>
      <c r="L814" s="472"/>
      <c r="M814" s="21" t="s">
        <v>1842</v>
      </c>
    </row>
    <row r="815" spans="1:13" ht="37.5" customHeight="1" x14ac:dyDescent="0.2">
      <c r="A815" s="1547"/>
      <c r="B815" s="948" t="s">
        <v>2702</v>
      </c>
      <c r="C815" s="949" t="s">
        <v>2703</v>
      </c>
      <c r="D815" s="941" t="s">
        <v>21</v>
      </c>
      <c r="E815" s="941" t="s">
        <v>22</v>
      </c>
      <c r="F815" s="459" t="s">
        <v>2701</v>
      </c>
      <c r="G815" s="460" t="s">
        <v>1200</v>
      </c>
      <c r="H815" s="459" t="s">
        <v>4600</v>
      </c>
      <c r="I815" s="438"/>
      <c r="J815" s="455"/>
      <c r="K815" s="955"/>
      <c r="L815" s="472"/>
      <c r="M815" s="21" t="s">
        <v>1842</v>
      </c>
    </row>
    <row r="816" spans="1:13" ht="33.75" customHeight="1" x14ac:dyDescent="0.2">
      <c r="A816" s="1547"/>
      <c r="B816" s="1830" t="s">
        <v>2704</v>
      </c>
      <c r="C816" s="1830" t="s">
        <v>2705</v>
      </c>
      <c r="D816" s="1833" t="s">
        <v>21</v>
      </c>
      <c r="E816" s="1833" t="s">
        <v>42</v>
      </c>
      <c r="F816" s="471" t="s">
        <v>2225</v>
      </c>
      <c r="G816" s="1831" t="s">
        <v>1145</v>
      </c>
      <c r="H816" s="1853" t="s">
        <v>1338</v>
      </c>
      <c r="I816" s="954">
        <v>460</v>
      </c>
      <c r="J816" s="455"/>
      <c r="K816" s="955"/>
      <c r="L816" s="473"/>
      <c r="M816" s="21" t="s">
        <v>1411</v>
      </c>
    </row>
    <row r="817" spans="1:14" ht="31.5" customHeight="1" x14ac:dyDescent="0.2">
      <c r="A817" s="1547"/>
      <c r="B817" s="1547"/>
      <c r="C817" s="1547"/>
      <c r="D817" s="1559"/>
      <c r="E817" s="1559"/>
      <c r="F817" s="465" t="s">
        <v>2226</v>
      </c>
      <c r="G817" s="1548"/>
      <c r="H817" s="1580"/>
      <c r="I817" s="954"/>
      <c r="J817" s="455"/>
      <c r="K817" s="955"/>
      <c r="L817" s="473"/>
    </row>
    <row r="818" spans="1:14" ht="22.5" customHeight="1" x14ac:dyDescent="0.2">
      <c r="A818" s="1547"/>
      <c r="B818" s="1832"/>
      <c r="C818" s="1832"/>
      <c r="D818" s="1834"/>
      <c r="E818" s="1834"/>
      <c r="F818" s="465" t="s">
        <v>2141</v>
      </c>
      <c r="G818" s="1838"/>
      <c r="H818" s="1854"/>
      <c r="I818" s="954"/>
      <c r="J818" s="455"/>
      <c r="K818" s="955"/>
      <c r="L818" s="473"/>
    </row>
    <row r="819" spans="1:14" ht="36" customHeight="1" x14ac:dyDescent="0.2">
      <c r="A819" s="1547"/>
      <c r="B819" s="1830" t="s">
        <v>2707</v>
      </c>
      <c r="C819" s="1830" t="s">
        <v>2708</v>
      </c>
      <c r="D819" s="1831" t="s">
        <v>21</v>
      </c>
      <c r="E819" s="1848" t="s">
        <v>42</v>
      </c>
      <c r="F819" s="471" t="s">
        <v>2225</v>
      </c>
      <c r="G819" s="1831" t="s">
        <v>1145</v>
      </c>
      <c r="H819" s="1850" t="s">
        <v>1575</v>
      </c>
      <c r="I819" s="954">
        <v>1650</v>
      </c>
      <c r="J819" s="464"/>
      <c r="K819" s="954"/>
      <c r="L819" s="438"/>
      <c r="M819" s="21" t="s">
        <v>1411</v>
      </c>
      <c r="N819" s="12"/>
    </row>
    <row r="820" spans="1:14" ht="33.75" customHeight="1" x14ac:dyDescent="0.2">
      <c r="A820" s="1547"/>
      <c r="B820" s="1547"/>
      <c r="C820" s="1547"/>
      <c r="D820" s="1548"/>
      <c r="E820" s="1565"/>
      <c r="F820" s="465" t="s">
        <v>2226</v>
      </c>
      <c r="G820" s="1548"/>
      <c r="H820" s="1572"/>
      <c r="I820" s="954"/>
      <c r="J820" s="464"/>
      <c r="K820" s="954"/>
      <c r="L820" s="438"/>
      <c r="N820" s="12"/>
    </row>
    <row r="821" spans="1:14" ht="20.25" customHeight="1" x14ac:dyDescent="0.2">
      <c r="A821" s="1547"/>
      <c r="B821" s="1832"/>
      <c r="C821" s="1832"/>
      <c r="D821" s="1838"/>
      <c r="E821" s="1849"/>
      <c r="F821" s="465" t="s">
        <v>2141</v>
      </c>
      <c r="G821" s="1838"/>
      <c r="H821" s="1851"/>
      <c r="I821" s="954"/>
      <c r="J821" s="464"/>
      <c r="K821" s="954"/>
      <c r="L821" s="438"/>
      <c r="N821" s="12"/>
    </row>
    <row r="822" spans="1:14" ht="22.5" customHeight="1" x14ac:dyDescent="0.2">
      <c r="A822" s="1547"/>
      <c r="B822" s="1830" t="s">
        <v>2709</v>
      </c>
      <c r="C822" s="1830" t="s">
        <v>2710</v>
      </c>
      <c r="D822" s="1831" t="s">
        <v>21</v>
      </c>
      <c r="E822" s="1848" t="s">
        <v>42</v>
      </c>
      <c r="F822" s="471" t="s">
        <v>2225</v>
      </c>
      <c r="G822" s="1831" t="s">
        <v>1145</v>
      </c>
      <c r="H822" s="1850" t="s">
        <v>5160</v>
      </c>
      <c r="I822" s="954">
        <v>750</v>
      </c>
      <c r="J822" s="954"/>
      <c r="K822" s="954"/>
      <c r="L822" s="464"/>
      <c r="M822" s="21" t="s">
        <v>1411</v>
      </c>
    </row>
    <row r="823" spans="1:14" ht="29.25" customHeight="1" x14ac:dyDescent="0.2">
      <c r="A823" s="1547"/>
      <c r="B823" s="1547"/>
      <c r="C823" s="1547"/>
      <c r="D823" s="1548"/>
      <c r="E823" s="1565"/>
      <c r="F823" s="465" t="s">
        <v>2226</v>
      </c>
      <c r="G823" s="1548"/>
      <c r="H823" s="1572"/>
      <c r="I823" s="954"/>
      <c r="J823" s="954"/>
      <c r="K823" s="954"/>
      <c r="L823" s="464"/>
    </row>
    <row r="824" spans="1:14" ht="22.5" customHeight="1" x14ac:dyDescent="0.2">
      <c r="A824" s="1547"/>
      <c r="B824" s="1832"/>
      <c r="C824" s="1832"/>
      <c r="D824" s="1838"/>
      <c r="E824" s="1849"/>
      <c r="F824" s="465" t="s">
        <v>2141</v>
      </c>
      <c r="G824" s="1838"/>
      <c r="H824" s="1851"/>
      <c r="I824" s="954"/>
      <c r="J824" s="954"/>
      <c r="K824" s="954"/>
      <c r="L824" s="464"/>
    </row>
    <row r="825" spans="1:14" ht="27.75" customHeight="1" x14ac:dyDescent="0.2">
      <c r="A825" s="1547"/>
      <c r="B825" s="1830" t="s">
        <v>2711</v>
      </c>
      <c r="C825" s="1842" t="s">
        <v>2712</v>
      </c>
      <c r="D825" s="1831" t="s">
        <v>21</v>
      </c>
      <c r="E825" s="1848" t="s">
        <v>42</v>
      </c>
      <c r="F825" s="471" t="s">
        <v>2225</v>
      </c>
      <c r="G825" s="1831" t="s">
        <v>1145</v>
      </c>
      <c r="H825" s="1850" t="s">
        <v>1527</v>
      </c>
      <c r="I825" s="954">
        <v>357</v>
      </c>
      <c r="J825" s="954"/>
      <c r="K825" s="954"/>
      <c r="L825" s="464"/>
      <c r="M825" s="21" t="s">
        <v>1411</v>
      </c>
    </row>
    <row r="826" spans="1:14" ht="33.75" customHeight="1" x14ac:dyDescent="0.2">
      <c r="A826" s="1547"/>
      <c r="B826" s="1547"/>
      <c r="C826" s="1578"/>
      <c r="D826" s="1548"/>
      <c r="E826" s="1565"/>
      <c r="F826" s="465" t="s">
        <v>2226</v>
      </c>
      <c r="G826" s="1548"/>
      <c r="H826" s="1572"/>
      <c r="I826" s="954"/>
      <c r="J826" s="954"/>
      <c r="K826" s="954"/>
      <c r="L826" s="464"/>
    </row>
    <row r="827" spans="1:14" ht="33.75" customHeight="1" x14ac:dyDescent="0.2">
      <c r="A827" s="1547"/>
      <c r="B827" s="1832"/>
      <c r="C827" s="1843"/>
      <c r="D827" s="1838"/>
      <c r="E827" s="1849"/>
      <c r="F827" s="465" t="s">
        <v>2141</v>
      </c>
      <c r="G827" s="1838"/>
      <c r="H827" s="1851"/>
      <c r="I827" s="954"/>
      <c r="J827" s="954"/>
      <c r="K827" s="954"/>
      <c r="L827" s="464"/>
    </row>
    <row r="828" spans="1:14" ht="33.75" customHeight="1" x14ac:dyDescent="0.2">
      <c r="A828" s="1547"/>
      <c r="B828" s="1830" t="s">
        <v>228</v>
      </c>
      <c r="C828" s="1830" t="s">
        <v>2715</v>
      </c>
      <c r="D828" s="1840" t="s">
        <v>21</v>
      </c>
      <c r="E828" s="1840" t="s">
        <v>42</v>
      </c>
      <c r="F828" s="471" t="s">
        <v>2225</v>
      </c>
      <c r="G828" s="1831" t="s">
        <v>1145</v>
      </c>
      <c r="H828" s="1830" t="s">
        <v>1338</v>
      </c>
      <c r="I828" s="954">
        <v>232</v>
      </c>
      <c r="J828" s="954"/>
      <c r="K828" s="954"/>
      <c r="L828" s="464"/>
      <c r="M828" s="21" t="s">
        <v>1411</v>
      </c>
    </row>
    <row r="829" spans="1:14" ht="33.75" customHeight="1" x14ac:dyDescent="0.2">
      <c r="A829" s="1547"/>
      <c r="B829" s="1547"/>
      <c r="C829" s="1547"/>
      <c r="D829" s="1554"/>
      <c r="E829" s="1554"/>
      <c r="F829" s="465" t="s">
        <v>2226</v>
      </c>
      <c r="G829" s="1548"/>
      <c r="H829" s="1547"/>
      <c r="I829" s="954"/>
      <c r="J829" s="954"/>
      <c r="K829" s="954"/>
      <c r="L829" s="464"/>
    </row>
    <row r="830" spans="1:14" ht="21.75" customHeight="1" x14ac:dyDescent="0.2">
      <c r="A830" s="1547"/>
      <c r="B830" s="1832"/>
      <c r="C830" s="1832"/>
      <c r="D830" s="1841"/>
      <c r="E830" s="1841"/>
      <c r="F830" s="465" t="s">
        <v>2141</v>
      </c>
      <c r="G830" s="1838"/>
      <c r="H830" s="1832"/>
      <c r="I830" s="954"/>
      <c r="J830" s="954"/>
      <c r="K830" s="954"/>
      <c r="L830" s="464"/>
    </row>
    <row r="831" spans="1:14" s="13" customFormat="1" ht="33.75" customHeight="1" x14ac:dyDescent="0.2">
      <c r="A831" s="1547"/>
      <c r="B831" s="1830" t="s">
        <v>2716</v>
      </c>
      <c r="C831" s="1830" t="s">
        <v>2717</v>
      </c>
      <c r="D831" s="1840" t="s">
        <v>21</v>
      </c>
      <c r="E831" s="1840" t="s">
        <v>42</v>
      </c>
      <c r="F831" s="471" t="s">
        <v>2225</v>
      </c>
      <c r="G831" s="1831" t="s">
        <v>1145</v>
      </c>
      <c r="H831" s="1830" t="s">
        <v>1338</v>
      </c>
      <c r="I831" s="954">
        <v>116</v>
      </c>
      <c r="J831" s="954"/>
      <c r="K831" s="954"/>
      <c r="L831" s="464"/>
      <c r="M831" s="21" t="s">
        <v>1411</v>
      </c>
    </row>
    <row r="832" spans="1:14" s="13" customFormat="1" ht="33.75" customHeight="1" x14ac:dyDescent="0.2">
      <c r="A832" s="1547"/>
      <c r="B832" s="1547"/>
      <c r="C832" s="1547"/>
      <c r="D832" s="1554"/>
      <c r="E832" s="1554"/>
      <c r="F832" s="465" t="s">
        <v>2226</v>
      </c>
      <c r="G832" s="1548"/>
      <c r="H832" s="1547"/>
      <c r="I832" s="954"/>
      <c r="J832" s="954"/>
      <c r="K832" s="954"/>
      <c r="L832" s="464"/>
      <c r="M832" s="21"/>
    </row>
    <row r="833" spans="1:13" s="13" customFormat="1" ht="33.75" customHeight="1" x14ac:dyDescent="0.2">
      <c r="A833" s="1547"/>
      <c r="B833" s="1832"/>
      <c r="C833" s="1832"/>
      <c r="D833" s="1841"/>
      <c r="E833" s="1841"/>
      <c r="F833" s="465" t="s">
        <v>2141</v>
      </c>
      <c r="G833" s="1838"/>
      <c r="H833" s="1832"/>
      <c r="I833" s="954"/>
      <c r="J833" s="954"/>
      <c r="K833" s="954"/>
      <c r="L833" s="464"/>
      <c r="M833" s="21"/>
    </row>
    <row r="834" spans="1:13" s="13" customFormat="1" ht="27.75" customHeight="1" x14ac:dyDescent="0.2">
      <c r="A834" s="1547"/>
      <c r="B834" s="1830" t="s">
        <v>2718</v>
      </c>
      <c r="C834" s="1830" t="s">
        <v>2719</v>
      </c>
      <c r="D834" s="1831" t="s">
        <v>21</v>
      </c>
      <c r="E834" s="1848" t="s">
        <v>42</v>
      </c>
      <c r="F834" s="471" t="s">
        <v>2225</v>
      </c>
      <c r="G834" s="1831" t="s">
        <v>1145</v>
      </c>
      <c r="H834" s="1850" t="s">
        <v>1338</v>
      </c>
      <c r="I834" s="954">
        <v>603</v>
      </c>
      <c r="J834" s="954"/>
      <c r="K834" s="954"/>
      <c r="L834" s="464"/>
      <c r="M834" s="21" t="s">
        <v>1411</v>
      </c>
    </row>
    <row r="835" spans="1:13" s="13" customFormat="1" ht="27.75" customHeight="1" x14ac:dyDescent="0.2">
      <c r="A835" s="1547"/>
      <c r="B835" s="1547"/>
      <c r="C835" s="1547"/>
      <c r="D835" s="1548"/>
      <c r="E835" s="1565"/>
      <c r="F835" s="465" t="s">
        <v>2226</v>
      </c>
      <c r="G835" s="1548"/>
      <c r="H835" s="1572"/>
      <c r="I835" s="954"/>
      <c r="J835" s="954"/>
      <c r="K835" s="954"/>
      <c r="L835" s="464"/>
      <c r="M835" s="21"/>
    </row>
    <row r="836" spans="1:13" s="13" customFormat="1" ht="27.75" customHeight="1" x14ac:dyDescent="0.2">
      <c r="A836" s="1547"/>
      <c r="B836" s="1832"/>
      <c r="C836" s="1832"/>
      <c r="D836" s="1838"/>
      <c r="E836" s="1849"/>
      <c r="F836" s="465" t="s">
        <v>2141</v>
      </c>
      <c r="G836" s="1838"/>
      <c r="H836" s="1851"/>
      <c r="I836" s="954"/>
      <c r="J836" s="954"/>
      <c r="K836" s="954"/>
      <c r="L836" s="464"/>
      <c r="M836" s="21"/>
    </row>
    <row r="837" spans="1:13" s="13" customFormat="1" ht="24.75" customHeight="1" x14ac:dyDescent="0.2">
      <c r="A837" s="1547"/>
      <c r="B837" s="1830" t="s">
        <v>1322</v>
      </c>
      <c r="C837" s="1830" t="s">
        <v>1323</v>
      </c>
      <c r="D837" s="1831" t="s">
        <v>21</v>
      </c>
      <c r="E837" s="1848" t="s">
        <v>42</v>
      </c>
      <c r="F837" s="471" t="s">
        <v>2225</v>
      </c>
      <c r="G837" s="1831" t="s">
        <v>1145</v>
      </c>
      <c r="H837" s="1850" t="s">
        <v>1338</v>
      </c>
      <c r="I837" s="954">
        <v>220</v>
      </c>
      <c r="J837" s="954"/>
      <c r="K837" s="954"/>
      <c r="L837" s="464"/>
      <c r="M837" s="21" t="s">
        <v>1411</v>
      </c>
    </row>
    <row r="838" spans="1:13" s="13" customFormat="1" ht="24.75" customHeight="1" x14ac:dyDescent="0.2">
      <c r="A838" s="1547"/>
      <c r="B838" s="1547"/>
      <c r="C838" s="1547"/>
      <c r="D838" s="1548"/>
      <c r="E838" s="1565"/>
      <c r="F838" s="465" t="s">
        <v>2226</v>
      </c>
      <c r="G838" s="1548"/>
      <c r="H838" s="1572"/>
      <c r="I838" s="954"/>
      <c r="J838" s="954"/>
      <c r="K838" s="954"/>
      <c r="L838" s="464"/>
      <c r="M838" s="21"/>
    </row>
    <row r="839" spans="1:13" s="13" customFormat="1" ht="24.75" customHeight="1" x14ac:dyDescent="0.2">
      <c r="A839" s="1547"/>
      <c r="B839" s="1832"/>
      <c r="C839" s="1832"/>
      <c r="D839" s="1838"/>
      <c r="E839" s="1849"/>
      <c r="F839" s="465" t="s">
        <v>2141</v>
      </c>
      <c r="G839" s="1838"/>
      <c r="H839" s="1851"/>
      <c r="I839" s="954"/>
      <c r="J839" s="954"/>
      <c r="K839" s="954"/>
      <c r="L839" s="464"/>
      <c r="M839" s="21"/>
    </row>
    <row r="840" spans="1:13" s="13" customFormat="1" ht="33.75" customHeight="1" x14ac:dyDescent="0.2">
      <c r="A840" s="1547"/>
      <c r="B840" s="1830" t="s">
        <v>1324</v>
      </c>
      <c r="C840" s="1830" t="s">
        <v>1325</v>
      </c>
      <c r="D840" s="1831" t="s">
        <v>21</v>
      </c>
      <c r="E840" s="1848" t="s">
        <v>42</v>
      </c>
      <c r="F840" s="471" t="s">
        <v>2225</v>
      </c>
      <c r="G840" s="1831" t="s">
        <v>1145</v>
      </c>
      <c r="H840" s="1850" t="s">
        <v>1527</v>
      </c>
      <c r="I840" s="954">
        <v>127</v>
      </c>
      <c r="J840" s="954"/>
      <c r="K840" s="954"/>
      <c r="L840" s="464"/>
      <c r="M840" s="21" t="s">
        <v>1411</v>
      </c>
    </row>
    <row r="841" spans="1:13" s="13" customFormat="1" ht="33.75" customHeight="1" x14ac:dyDescent="0.2">
      <c r="A841" s="1547"/>
      <c r="B841" s="1547"/>
      <c r="C841" s="1547"/>
      <c r="D841" s="1548"/>
      <c r="E841" s="1565"/>
      <c r="F841" s="465" t="s">
        <v>2226</v>
      </c>
      <c r="G841" s="1548"/>
      <c r="H841" s="1572"/>
      <c r="I841" s="954"/>
      <c r="J841" s="954"/>
      <c r="K841" s="954"/>
      <c r="L841" s="464"/>
      <c r="M841" s="21"/>
    </row>
    <row r="842" spans="1:13" s="13" customFormat="1" ht="33.75" customHeight="1" x14ac:dyDescent="0.2">
      <c r="A842" s="1547"/>
      <c r="B842" s="1832"/>
      <c r="C842" s="1832"/>
      <c r="D842" s="1838"/>
      <c r="E842" s="1849"/>
      <c r="F842" s="465" t="s">
        <v>2141</v>
      </c>
      <c r="G842" s="1838"/>
      <c r="H842" s="1851"/>
      <c r="I842" s="954"/>
      <c r="J842" s="954"/>
      <c r="K842" s="954"/>
      <c r="L842" s="464"/>
      <c r="M842" s="21"/>
    </row>
    <row r="843" spans="1:13" s="13" customFormat="1" ht="25.5" customHeight="1" x14ac:dyDescent="0.2">
      <c r="A843" s="1547"/>
      <c r="B843" s="1830" t="s">
        <v>2722</v>
      </c>
      <c r="C843" s="1830" t="s">
        <v>2723</v>
      </c>
      <c r="D843" s="1831" t="s">
        <v>21</v>
      </c>
      <c r="E843" s="1848" t="s">
        <v>42</v>
      </c>
      <c r="F843" s="459" t="s">
        <v>2039</v>
      </c>
      <c r="G843" s="463" t="s">
        <v>2158</v>
      </c>
      <c r="H843" s="1850" t="s">
        <v>1527</v>
      </c>
      <c r="I843" s="954">
        <v>480</v>
      </c>
      <c r="J843" s="954"/>
      <c r="K843" s="954"/>
      <c r="L843" s="464"/>
      <c r="M843" s="21" t="s">
        <v>1411</v>
      </c>
    </row>
    <row r="844" spans="1:13" s="13" customFormat="1" ht="25.5" customHeight="1" x14ac:dyDescent="0.2">
      <c r="A844" s="1547"/>
      <c r="B844" s="1547"/>
      <c r="C844" s="1547"/>
      <c r="D844" s="1548"/>
      <c r="E844" s="1565"/>
      <c r="F844" s="459" t="s">
        <v>2174</v>
      </c>
      <c r="G844" s="463" t="s">
        <v>1558</v>
      </c>
      <c r="H844" s="1572"/>
      <c r="I844" s="954"/>
      <c r="J844" s="954"/>
      <c r="K844" s="954"/>
      <c r="L844" s="464"/>
      <c r="M844" s="21"/>
    </row>
    <row r="845" spans="1:13" s="13" customFormat="1" ht="25.5" customHeight="1" x14ac:dyDescent="0.2">
      <c r="A845" s="1547"/>
      <c r="B845" s="1832"/>
      <c r="C845" s="1832"/>
      <c r="D845" s="1838"/>
      <c r="E845" s="1849"/>
      <c r="F845" s="459" t="s">
        <v>2160</v>
      </c>
      <c r="G845" s="463" t="s">
        <v>1200</v>
      </c>
      <c r="H845" s="1851"/>
      <c r="I845" s="954"/>
      <c r="J845" s="954"/>
      <c r="K845" s="954"/>
      <c r="L845" s="464"/>
      <c r="M845" s="21"/>
    </row>
    <row r="846" spans="1:13" s="13" customFormat="1" ht="22.5" customHeight="1" x14ac:dyDescent="0.2">
      <c r="A846" s="1547"/>
      <c r="B846" s="1830" t="s">
        <v>2724</v>
      </c>
      <c r="C846" s="1830" t="s">
        <v>2725</v>
      </c>
      <c r="D846" s="1831" t="s">
        <v>21</v>
      </c>
      <c r="E846" s="1848" t="s">
        <v>42</v>
      </c>
      <c r="F846" s="471" t="s">
        <v>2225</v>
      </c>
      <c r="G846" s="1831" t="s">
        <v>1145</v>
      </c>
      <c r="H846" s="1850" t="s">
        <v>1338</v>
      </c>
      <c r="I846" s="954">
        <f>118+193</f>
        <v>311</v>
      </c>
      <c r="J846" s="954"/>
      <c r="K846" s="954"/>
      <c r="L846" s="464"/>
      <c r="M846" s="21" t="s">
        <v>1411</v>
      </c>
    </row>
    <row r="847" spans="1:13" s="13" customFormat="1" ht="28.5" customHeight="1" x14ac:dyDescent="0.2">
      <c r="A847" s="1547"/>
      <c r="B847" s="1547"/>
      <c r="C847" s="1547"/>
      <c r="D847" s="1548"/>
      <c r="E847" s="1565"/>
      <c r="F847" s="465" t="s">
        <v>2226</v>
      </c>
      <c r="G847" s="1548"/>
      <c r="H847" s="1572"/>
      <c r="I847" s="954"/>
      <c r="J847" s="954"/>
      <c r="K847" s="954"/>
      <c r="L847" s="464"/>
      <c r="M847" s="21"/>
    </row>
    <row r="848" spans="1:13" s="13" customFormat="1" ht="22.5" customHeight="1" x14ac:dyDescent="0.2">
      <c r="A848" s="1547"/>
      <c r="B848" s="1832"/>
      <c r="C848" s="1832"/>
      <c r="D848" s="1838"/>
      <c r="E848" s="1849"/>
      <c r="F848" s="465" t="s">
        <v>2141</v>
      </c>
      <c r="G848" s="1838"/>
      <c r="H848" s="1851"/>
      <c r="I848" s="954"/>
      <c r="J848" s="954"/>
      <c r="K848" s="954"/>
      <c r="L848" s="464"/>
      <c r="M848" s="21"/>
    </row>
    <row r="849" spans="1:14" s="13" customFormat="1" ht="22.5" customHeight="1" x14ac:dyDescent="0.2">
      <c r="A849" s="1547"/>
      <c r="B849" s="1830" t="s">
        <v>2726</v>
      </c>
      <c r="C849" s="1830" t="s">
        <v>2727</v>
      </c>
      <c r="D849" s="1831" t="s">
        <v>21</v>
      </c>
      <c r="E849" s="1848" t="s">
        <v>42</v>
      </c>
      <c r="F849" s="471" t="s">
        <v>2225</v>
      </c>
      <c r="G849" s="1831" t="s">
        <v>1145</v>
      </c>
      <c r="H849" s="1850" t="s">
        <v>1575</v>
      </c>
      <c r="I849" s="954">
        <v>232</v>
      </c>
      <c r="J849" s="954"/>
      <c r="K849" s="954"/>
      <c r="L849" s="464"/>
      <c r="M849" s="21" t="s">
        <v>1411</v>
      </c>
    </row>
    <row r="850" spans="1:14" s="13" customFormat="1" ht="29.25" customHeight="1" x14ac:dyDescent="0.2">
      <c r="A850" s="1547"/>
      <c r="B850" s="1547"/>
      <c r="C850" s="1547"/>
      <c r="D850" s="1548"/>
      <c r="E850" s="1565"/>
      <c r="F850" s="465" t="s">
        <v>2226</v>
      </c>
      <c r="G850" s="1548"/>
      <c r="H850" s="1572"/>
      <c r="I850" s="954"/>
      <c r="J850" s="954"/>
      <c r="K850" s="954"/>
      <c r="L850" s="464"/>
      <c r="M850" s="21"/>
    </row>
    <row r="851" spans="1:14" s="13" customFormat="1" ht="22.5" customHeight="1" x14ac:dyDescent="0.2">
      <c r="A851" s="1547"/>
      <c r="B851" s="1832"/>
      <c r="C851" s="1832"/>
      <c r="D851" s="1838"/>
      <c r="E851" s="1849"/>
      <c r="F851" s="465" t="s">
        <v>2141</v>
      </c>
      <c r="G851" s="1838"/>
      <c r="H851" s="1851"/>
      <c r="I851" s="954"/>
      <c r="J851" s="954"/>
      <c r="K851" s="954"/>
      <c r="L851" s="464"/>
      <c r="M851" s="21"/>
    </row>
    <row r="852" spans="1:14" s="13" customFormat="1" ht="22.5" customHeight="1" x14ac:dyDescent="0.2">
      <c r="A852" s="1547"/>
      <c r="B852" s="1840" t="s">
        <v>2728</v>
      </c>
      <c r="C852" s="1830" t="s">
        <v>2729</v>
      </c>
      <c r="D852" s="1831" t="s">
        <v>21</v>
      </c>
      <c r="E852" s="1848" t="s">
        <v>42</v>
      </c>
      <c r="F852" s="471" t="s">
        <v>2225</v>
      </c>
      <c r="G852" s="1831" t="s">
        <v>1145</v>
      </c>
      <c r="H852" s="1850" t="s">
        <v>1575</v>
      </c>
      <c r="I852" s="954">
        <v>118</v>
      </c>
      <c r="J852" s="954"/>
      <c r="K852" s="954"/>
      <c r="L852" s="464"/>
      <c r="M852" s="21" t="s">
        <v>1411</v>
      </c>
    </row>
    <row r="853" spans="1:14" s="13" customFormat="1" ht="27" customHeight="1" x14ac:dyDescent="0.2">
      <c r="A853" s="1547"/>
      <c r="B853" s="1554"/>
      <c r="C853" s="1547"/>
      <c r="D853" s="1548"/>
      <c r="E853" s="1565"/>
      <c r="F853" s="465" t="s">
        <v>2226</v>
      </c>
      <c r="G853" s="1548"/>
      <c r="H853" s="1572"/>
      <c r="I853" s="954"/>
      <c r="J853" s="954"/>
      <c r="K853" s="954"/>
      <c r="L853" s="464"/>
      <c r="M853" s="21"/>
    </row>
    <row r="854" spans="1:14" s="13" customFormat="1" ht="22.5" customHeight="1" x14ac:dyDescent="0.2">
      <c r="A854" s="1547"/>
      <c r="B854" s="1841"/>
      <c r="C854" s="1832"/>
      <c r="D854" s="1838"/>
      <c r="E854" s="1849"/>
      <c r="F854" s="465" t="s">
        <v>2141</v>
      </c>
      <c r="G854" s="1838"/>
      <c r="H854" s="1851"/>
      <c r="I854" s="954"/>
      <c r="J854" s="954"/>
      <c r="K854" s="954"/>
      <c r="L854" s="464"/>
      <c r="M854" s="21"/>
    </row>
    <row r="855" spans="1:14" s="13" customFormat="1" ht="22.5" customHeight="1" x14ac:dyDescent="0.2">
      <c r="A855" s="1547"/>
      <c r="B855" s="1855" t="s">
        <v>2730</v>
      </c>
      <c r="C855" s="1865" t="s">
        <v>2731</v>
      </c>
      <c r="D855" s="1839" t="s">
        <v>21</v>
      </c>
      <c r="E855" s="1839" t="s">
        <v>22</v>
      </c>
      <c r="F855" s="948" t="s">
        <v>2733</v>
      </c>
      <c r="G855" s="941" t="s">
        <v>1744</v>
      </c>
      <c r="H855" s="1830" t="s">
        <v>2734</v>
      </c>
      <c r="I855" s="453">
        <v>900</v>
      </c>
      <c r="J855" s="455"/>
      <c r="K855" s="955"/>
      <c r="L855" s="955"/>
      <c r="M855" s="21" t="s">
        <v>1842</v>
      </c>
    </row>
    <row r="856" spans="1:14" s="13" customFormat="1" ht="22.5" customHeight="1" x14ac:dyDescent="0.2">
      <c r="A856" s="1547"/>
      <c r="B856" s="1855"/>
      <c r="C856" s="1865"/>
      <c r="D856" s="1839"/>
      <c r="E856" s="1839"/>
      <c r="F856" s="948" t="s">
        <v>1117</v>
      </c>
      <c r="G856" s="941" t="s">
        <v>1510</v>
      </c>
      <c r="H856" s="1832"/>
      <c r="I856" s="453"/>
      <c r="J856" s="455"/>
      <c r="K856" s="955"/>
      <c r="L856" s="955"/>
      <c r="M856" s="21"/>
    </row>
    <row r="857" spans="1:14" ht="45" customHeight="1" x14ac:dyDescent="0.2">
      <c r="A857" s="1547"/>
      <c r="B857" s="948" t="s">
        <v>2735</v>
      </c>
      <c r="C857" s="949" t="s">
        <v>2736</v>
      </c>
      <c r="D857" s="941" t="s">
        <v>44</v>
      </c>
      <c r="E857" s="941" t="s">
        <v>22</v>
      </c>
      <c r="F857" s="459" t="s">
        <v>2545</v>
      </c>
      <c r="G857" s="460" t="s">
        <v>1200</v>
      </c>
      <c r="H857" s="459" t="s">
        <v>4600</v>
      </c>
      <c r="I857" s="438"/>
      <c r="J857" s="455"/>
      <c r="K857" s="955"/>
      <c r="L857" s="472"/>
      <c r="M857" s="21" t="s">
        <v>1842</v>
      </c>
    </row>
    <row r="858" spans="1:14" ht="36" customHeight="1" x14ac:dyDescent="0.2">
      <c r="A858" s="1547"/>
      <c r="B858" s="948" t="s">
        <v>2737</v>
      </c>
      <c r="C858" s="949" t="s">
        <v>2738</v>
      </c>
      <c r="D858" s="941" t="s">
        <v>21</v>
      </c>
      <c r="E858" s="941" t="s">
        <v>22</v>
      </c>
      <c r="F858" s="459" t="s">
        <v>2545</v>
      </c>
      <c r="G858" s="460" t="s">
        <v>2249</v>
      </c>
      <c r="H858" s="459" t="s">
        <v>4600</v>
      </c>
      <c r="I858" s="438"/>
      <c r="J858" s="455"/>
      <c r="K858" s="955"/>
      <c r="L858" s="472"/>
      <c r="M858" s="21" t="s">
        <v>1842</v>
      </c>
    </row>
    <row r="859" spans="1:14" s="438" customFormat="1" ht="24" customHeight="1" x14ac:dyDescent="0.2">
      <c r="A859" s="1547"/>
      <c r="B859" s="1830" t="s">
        <v>2739</v>
      </c>
      <c r="C859" s="1830" t="s">
        <v>2740</v>
      </c>
      <c r="D859" s="1856" t="s">
        <v>21</v>
      </c>
      <c r="E859" s="1858" t="s">
        <v>42</v>
      </c>
      <c r="F859" s="471" t="s">
        <v>2225</v>
      </c>
      <c r="G859" s="1831" t="s">
        <v>1145</v>
      </c>
      <c r="H859" s="1860" t="s">
        <v>2741</v>
      </c>
      <c r="I859" s="954">
        <v>150</v>
      </c>
      <c r="J859" s="469"/>
      <c r="K859" s="474"/>
      <c r="L859" s="474"/>
      <c r="M859" s="431" t="s">
        <v>1411</v>
      </c>
      <c r="N859" s="475"/>
    </row>
    <row r="860" spans="1:14" s="438" customFormat="1" ht="24" customHeight="1" x14ac:dyDescent="0.2">
      <c r="A860" s="1547"/>
      <c r="B860" s="1547"/>
      <c r="C860" s="1547"/>
      <c r="D860" s="1824"/>
      <c r="E860" s="1591"/>
      <c r="F860" s="465" t="s">
        <v>2226</v>
      </c>
      <c r="G860" s="1548"/>
      <c r="H860" s="1585"/>
      <c r="I860" s="954"/>
      <c r="J860" s="469"/>
      <c r="K860" s="474"/>
      <c r="L860" s="474"/>
      <c r="M860" s="431"/>
      <c r="N860" s="475"/>
    </row>
    <row r="861" spans="1:14" s="438" customFormat="1" ht="24" customHeight="1" x14ac:dyDescent="0.2">
      <c r="A861" s="1547"/>
      <c r="B861" s="1832"/>
      <c r="C861" s="1832"/>
      <c r="D861" s="1857"/>
      <c r="E861" s="1859"/>
      <c r="F861" s="465" t="s">
        <v>2141</v>
      </c>
      <c r="G861" s="1838"/>
      <c r="H861" s="1861"/>
      <c r="I861" s="954"/>
      <c r="J861" s="469"/>
      <c r="K861" s="474"/>
      <c r="L861" s="474"/>
      <c r="M861" s="431"/>
      <c r="N861" s="475"/>
    </row>
    <row r="862" spans="1:14" ht="24" customHeight="1" x14ac:dyDescent="0.2">
      <c r="A862" s="1547"/>
      <c r="B862" s="1840" t="s">
        <v>2742</v>
      </c>
      <c r="C862" s="1842" t="s">
        <v>5161</v>
      </c>
      <c r="D862" s="1840" t="s">
        <v>21</v>
      </c>
      <c r="E862" s="1840" t="s">
        <v>42</v>
      </c>
      <c r="F862" s="471" t="s">
        <v>2225</v>
      </c>
      <c r="G862" s="941" t="s">
        <v>1163</v>
      </c>
      <c r="H862" s="1830" t="s">
        <v>1527</v>
      </c>
      <c r="I862" s="473">
        <v>240</v>
      </c>
      <c r="J862" s="455"/>
      <c r="K862" s="955"/>
      <c r="L862" s="473"/>
      <c r="M862" s="431" t="s">
        <v>1411</v>
      </c>
    </row>
    <row r="863" spans="1:14" ht="30.75" customHeight="1" x14ac:dyDescent="0.2">
      <c r="A863" s="1547"/>
      <c r="B863" s="1554"/>
      <c r="C863" s="1578"/>
      <c r="D863" s="1554"/>
      <c r="E863" s="1554"/>
      <c r="F863" s="465" t="s">
        <v>2226</v>
      </c>
      <c r="G863" s="941" t="s">
        <v>1558</v>
      </c>
      <c r="H863" s="1547"/>
      <c r="I863" s="473"/>
      <c r="J863" s="455"/>
      <c r="K863" s="955"/>
      <c r="L863" s="473"/>
      <c r="M863" s="431"/>
    </row>
    <row r="864" spans="1:14" ht="20.25" customHeight="1" x14ac:dyDescent="0.2">
      <c r="A864" s="1547"/>
      <c r="B864" s="1841"/>
      <c r="C864" s="1843"/>
      <c r="D864" s="1841"/>
      <c r="E864" s="1841"/>
      <c r="F864" s="465" t="s">
        <v>2141</v>
      </c>
      <c r="G864" s="941" t="s">
        <v>1200</v>
      </c>
      <c r="H864" s="1832"/>
      <c r="I864" s="473"/>
      <c r="J864" s="455"/>
      <c r="K864" s="955"/>
      <c r="L864" s="473"/>
      <c r="M864" s="431"/>
    </row>
    <row r="865" spans="1:13" ht="27" customHeight="1" x14ac:dyDescent="0.2">
      <c r="A865" s="1547"/>
      <c r="B865" s="1830" t="s">
        <v>2744</v>
      </c>
      <c r="C865" s="1830" t="s">
        <v>5162</v>
      </c>
      <c r="D865" s="1840" t="s">
        <v>21</v>
      </c>
      <c r="E865" s="1840" t="s">
        <v>42</v>
      </c>
      <c r="F865" s="948" t="s">
        <v>2039</v>
      </c>
      <c r="G865" s="941" t="s">
        <v>1159</v>
      </c>
      <c r="H865" s="1830" t="s">
        <v>1527</v>
      </c>
      <c r="I865" s="954">
        <v>450</v>
      </c>
      <c r="J865" s="455"/>
      <c r="K865" s="955"/>
      <c r="L865" s="453"/>
      <c r="M865" s="431" t="s">
        <v>1411</v>
      </c>
    </row>
    <row r="866" spans="1:13" ht="35.25" customHeight="1" x14ac:dyDescent="0.2">
      <c r="A866" s="1547"/>
      <c r="B866" s="1547"/>
      <c r="C866" s="1547"/>
      <c r="D866" s="1554"/>
      <c r="E866" s="1554"/>
      <c r="F866" s="948" t="s">
        <v>2174</v>
      </c>
      <c r="G866" s="941" t="s">
        <v>1558</v>
      </c>
      <c r="H866" s="1547"/>
      <c r="I866" s="954"/>
      <c r="J866" s="455"/>
      <c r="K866" s="955"/>
      <c r="L866" s="453"/>
      <c r="M866" s="431"/>
    </row>
    <row r="867" spans="1:13" ht="24" customHeight="1" x14ac:dyDescent="0.2">
      <c r="A867" s="1547"/>
      <c r="B867" s="1832"/>
      <c r="C867" s="1832"/>
      <c r="D867" s="1841"/>
      <c r="E867" s="1841"/>
      <c r="F867" s="948" t="s">
        <v>2141</v>
      </c>
      <c r="G867" s="941" t="s">
        <v>1200</v>
      </c>
      <c r="H867" s="1832"/>
      <c r="I867" s="954"/>
      <c r="J867" s="455"/>
      <c r="K867" s="955"/>
      <c r="L867" s="453"/>
      <c r="M867" s="431"/>
    </row>
    <row r="868" spans="1:13" ht="31.5" customHeight="1" x14ac:dyDescent="0.2">
      <c r="A868" s="1547"/>
      <c r="B868" s="1830" t="s">
        <v>2747</v>
      </c>
      <c r="C868" s="1830" t="s">
        <v>2748</v>
      </c>
      <c r="D868" s="1856" t="s">
        <v>21</v>
      </c>
      <c r="E868" s="1858" t="s">
        <v>42</v>
      </c>
      <c r="F868" s="471" t="s">
        <v>2225</v>
      </c>
      <c r="G868" s="1831" t="s">
        <v>1145</v>
      </c>
      <c r="H868" s="1860" t="s">
        <v>1338</v>
      </c>
      <c r="I868" s="954">
        <v>240</v>
      </c>
      <c r="J868" s="954"/>
      <c r="K868" s="955"/>
      <c r="L868" s="453"/>
      <c r="M868" s="431" t="s">
        <v>1411</v>
      </c>
    </row>
    <row r="869" spans="1:13" ht="29.25" customHeight="1" x14ac:dyDescent="0.2">
      <c r="A869" s="1547"/>
      <c r="B869" s="1547"/>
      <c r="C869" s="1547"/>
      <c r="D869" s="1824"/>
      <c r="E869" s="1591"/>
      <c r="F869" s="465" t="s">
        <v>2140</v>
      </c>
      <c r="G869" s="1548"/>
      <c r="H869" s="1585"/>
      <c r="I869" s="954"/>
      <c r="J869" s="954"/>
      <c r="K869" s="955"/>
      <c r="L869" s="453"/>
      <c r="M869" s="431"/>
    </row>
    <row r="870" spans="1:13" ht="21.75" customHeight="1" x14ac:dyDescent="0.2">
      <c r="A870" s="1547"/>
      <c r="B870" s="1832"/>
      <c r="C870" s="1832"/>
      <c r="D870" s="1857"/>
      <c r="E870" s="1859"/>
      <c r="F870" s="465" t="s">
        <v>2141</v>
      </c>
      <c r="G870" s="1838"/>
      <c r="H870" s="1861"/>
      <c r="I870" s="954"/>
      <c r="J870" s="954"/>
      <c r="K870" s="955"/>
      <c r="L870" s="453"/>
      <c r="M870" s="431"/>
    </row>
    <row r="871" spans="1:13" ht="33.75" customHeight="1" x14ac:dyDescent="0.2">
      <c r="A871" s="1547"/>
      <c r="B871" s="1830" t="s">
        <v>2749</v>
      </c>
      <c r="C871" s="1830" t="s">
        <v>2750</v>
      </c>
      <c r="D871" s="1856" t="s">
        <v>21</v>
      </c>
      <c r="E871" s="1858" t="s">
        <v>42</v>
      </c>
      <c r="F871" s="471" t="s">
        <v>2225</v>
      </c>
      <c r="G871" s="1831" t="s">
        <v>1145</v>
      </c>
      <c r="H871" s="1860" t="s">
        <v>2672</v>
      </c>
      <c r="I871" s="954">
        <v>133</v>
      </c>
      <c r="J871" s="954"/>
      <c r="K871" s="955"/>
      <c r="L871" s="453"/>
      <c r="M871" s="431" t="s">
        <v>1411</v>
      </c>
    </row>
    <row r="872" spans="1:13" ht="33.75" customHeight="1" x14ac:dyDescent="0.2">
      <c r="A872" s="1547"/>
      <c r="B872" s="1547"/>
      <c r="C872" s="1547"/>
      <c r="D872" s="1824"/>
      <c r="E872" s="1591"/>
      <c r="F872" s="465" t="s">
        <v>2140</v>
      </c>
      <c r="G872" s="1548"/>
      <c r="H872" s="1585"/>
      <c r="I872" s="954"/>
      <c r="J872" s="954"/>
      <c r="K872" s="955"/>
      <c r="L872" s="453"/>
      <c r="M872" s="431"/>
    </row>
    <row r="873" spans="1:13" ht="29.25" customHeight="1" x14ac:dyDescent="0.2">
      <c r="A873" s="1547"/>
      <c r="B873" s="1832"/>
      <c r="C873" s="1832"/>
      <c r="D873" s="1857"/>
      <c r="E873" s="1859"/>
      <c r="F873" s="465" t="s">
        <v>2141</v>
      </c>
      <c r="G873" s="1838"/>
      <c r="H873" s="1861"/>
      <c r="I873" s="954"/>
      <c r="J873" s="954"/>
      <c r="K873" s="955"/>
      <c r="L873" s="453"/>
      <c r="M873" s="431"/>
    </row>
    <row r="874" spans="1:13" ht="25.5" customHeight="1" x14ac:dyDescent="0.2">
      <c r="A874" s="1547"/>
      <c r="B874" s="1830" t="s">
        <v>2751</v>
      </c>
      <c r="C874" s="1830" t="s">
        <v>2752</v>
      </c>
      <c r="D874" s="1856" t="s">
        <v>21</v>
      </c>
      <c r="E874" s="1858" t="s">
        <v>42</v>
      </c>
      <c r="F874" s="471" t="s">
        <v>2225</v>
      </c>
      <c r="G874" s="1831" t="s">
        <v>1145</v>
      </c>
      <c r="H874" s="1860" t="s">
        <v>1338</v>
      </c>
      <c r="I874" s="954">
        <v>133</v>
      </c>
      <c r="J874" s="954"/>
      <c r="K874" s="955"/>
      <c r="L874" s="453"/>
      <c r="M874" s="431" t="s">
        <v>1411</v>
      </c>
    </row>
    <row r="875" spans="1:13" ht="25.5" customHeight="1" x14ac:dyDescent="0.2">
      <c r="A875" s="1547"/>
      <c r="B875" s="1547"/>
      <c r="C875" s="1547"/>
      <c r="D875" s="1824"/>
      <c r="E875" s="1591"/>
      <c r="F875" s="465" t="s">
        <v>2140</v>
      </c>
      <c r="G875" s="1548"/>
      <c r="H875" s="1585"/>
      <c r="I875" s="954"/>
      <c r="J875" s="954"/>
      <c r="K875" s="955"/>
      <c r="L875" s="453"/>
      <c r="M875" s="431"/>
    </row>
    <row r="876" spans="1:13" ht="25.5" customHeight="1" x14ac:dyDescent="0.2">
      <c r="A876" s="1547"/>
      <c r="B876" s="1832"/>
      <c r="C876" s="1832"/>
      <c r="D876" s="1857"/>
      <c r="E876" s="1859"/>
      <c r="F876" s="465" t="s">
        <v>2141</v>
      </c>
      <c r="G876" s="1838"/>
      <c r="H876" s="1861"/>
      <c r="I876" s="954"/>
      <c r="J876" s="954"/>
      <c r="K876" s="955"/>
      <c r="L876" s="453"/>
      <c r="M876" s="431"/>
    </row>
    <row r="877" spans="1:13" ht="33.75" customHeight="1" x14ac:dyDescent="0.2">
      <c r="A877" s="1547"/>
      <c r="B877" s="1830" t="s">
        <v>2753</v>
      </c>
      <c r="C877" s="1830" t="s">
        <v>2754</v>
      </c>
      <c r="D877" s="1856" t="s">
        <v>21</v>
      </c>
      <c r="E877" s="1858" t="s">
        <v>42</v>
      </c>
      <c r="F877" s="471" t="s">
        <v>2225</v>
      </c>
      <c r="G877" s="1831" t="s">
        <v>1145</v>
      </c>
      <c r="H877" s="1860" t="s">
        <v>1338</v>
      </c>
      <c r="I877" s="954">
        <v>133</v>
      </c>
      <c r="J877" s="954"/>
      <c r="K877" s="955"/>
      <c r="L877" s="453"/>
      <c r="M877" s="431" t="s">
        <v>1411</v>
      </c>
    </row>
    <row r="878" spans="1:13" ht="21.75" customHeight="1" x14ac:dyDescent="0.2">
      <c r="A878" s="1547"/>
      <c r="B878" s="1547"/>
      <c r="C878" s="1547"/>
      <c r="D878" s="1824"/>
      <c r="E878" s="1591"/>
      <c r="F878" s="465" t="s">
        <v>2140</v>
      </c>
      <c r="G878" s="1548"/>
      <c r="H878" s="1585"/>
      <c r="I878" s="954"/>
      <c r="J878" s="954"/>
      <c r="K878" s="955"/>
      <c r="L878" s="453"/>
      <c r="M878" s="431"/>
    </row>
    <row r="879" spans="1:13" ht="21.75" customHeight="1" x14ac:dyDescent="0.2">
      <c r="A879" s="1547"/>
      <c r="B879" s="1832"/>
      <c r="C879" s="1832"/>
      <c r="D879" s="1857"/>
      <c r="E879" s="1859"/>
      <c r="F879" s="465" t="s">
        <v>2141</v>
      </c>
      <c r="G879" s="1838"/>
      <c r="H879" s="1861"/>
      <c r="I879" s="954"/>
      <c r="J879" s="954"/>
      <c r="K879" s="955"/>
      <c r="L879" s="453"/>
      <c r="M879" s="431"/>
    </row>
    <row r="880" spans="1:13" ht="22.5" customHeight="1" x14ac:dyDescent="0.2">
      <c r="A880" s="1547"/>
      <c r="B880" s="1830" t="s">
        <v>2755</v>
      </c>
      <c r="C880" s="1830" t="s">
        <v>2756</v>
      </c>
      <c r="D880" s="1856" t="s">
        <v>21</v>
      </c>
      <c r="E880" s="1858" t="s">
        <v>42</v>
      </c>
      <c r="F880" s="471" t="s">
        <v>2225</v>
      </c>
      <c r="G880" s="1831" t="s">
        <v>1145</v>
      </c>
      <c r="H880" s="1860" t="s">
        <v>2672</v>
      </c>
      <c r="I880" s="954">
        <v>133</v>
      </c>
      <c r="J880" s="954"/>
      <c r="K880" s="955"/>
      <c r="L880" s="453"/>
      <c r="M880" s="431" t="s">
        <v>1411</v>
      </c>
    </row>
    <row r="881" spans="1:13" ht="34.5" customHeight="1" x14ac:dyDescent="0.2">
      <c r="A881" s="1547"/>
      <c r="B881" s="1547"/>
      <c r="C881" s="1547"/>
      <c r="D881" s="1824"/>
      <c r="E881" s="1591"/>
      <c r="F881" s="465" t="s">
        <v>2140</v>
      </c>
      <c r="G881" s="1548"/>
      <c r="H881" s="1585"/>
      <c r="I881" s="954"/>
      <c r="J881" s="954"/>
      <c r="K881" s="955"/>
      <c r="L881" s="453"/>
      <c r="M881" s="431"/>
    </row>
    <row r="882" spans="1:13" ht="24.75" customHeight="1" x14ac:dyDescent="0.2">
      <c r="A882" s="1547"/>
      <c r="B882" s="1832"/>
      <c r="C882" s="1832"/>
      <c r="D882" s="1857"/>
      <c r="E882" s="1859"/>
      <c r="F882" s="465" t="s">
        <v>2141</v>
      </c>
      <c r="G882" s="1838"/>
      <c r="H882" s="1861"/>
      <c r="I882" s="954"/>
      <c r="J882" s="954"/>
      <c r="K882" s="955"/>
      <c r="L882" s="453"/>
      <c r="M882" s="431"/>
    </row>
    <row r="883" spans="1:13" ht="33.75" customHeight="1" x14ac:dyDescent="0.2">
      <c r="A883" s="1547"/>
      <c r="B883" s="1830" t="s">
        <v>2757</v>
      </c>
      <c r="C883" s="1830" t="s">
        <v>2758</v>
      </c>
      <c r="D883" s="1856" t="s">
        <v>21</v>
      </c>
      <c r="E883" s="1858" t="s">
        <v>42</v>
      </c>
      <c r="F883" s="471" t="s">
        <v>2225</v>
      </c>
      <c r="G883" s="1831" t="s">
        <v>1145</v>
      </c>
      <c r="H883" s="1860" t="s">
        <v>2672</v>
      </c>
      <c r="I883" s="954">
        <v>116</v>
      </c>
      <c r="J883" s="954"/>
      <c r="K883" s="955"/>
      <c r="L883" s="453"/>
      <c r="M883" s="431" t="s">
        <v>1411</v>
      </c>
    </row>
    <row r="884" spans="1:13" ht="30.75" customHeight="1" x14ac:dyDescent="0.2">
      <c r="A884" s="1547"/>
      <c r="B884" s="1547"/>
      <c r="C884" s="1547"/>
      <c r="D884" s="1824"/>
      <c r="E884" s="1591"/>
      <c r="F884" s="465" t="s">
        <v>2140</v>
      </c>
      <c r="G884" s="1548"/>
      <c r="H884" s="1585"/>
      <c r="I884" s="954"/>
      <c r="J884" s="954"/>
      <c r="K884" s="955"/>
      <c r="L884" s="453"/>
      <c r="M884" s="431"/>
    </row>
    <row r="885" spans="1:13" ht="30.75" customHeight="1" x14ac:dyDescent="0.2">
      <c r="A885" s="1547"/>
      <c r="B885" s="1832"/>
      <c r="C885" s="1832"/>
      <c r="D885" s="1857"/>
      <c r="E885" s="1859"/>
      <c r="F885" s="465" t="s">
        <v>2141</v>
      </c>
      <c r="G885" s="1838"/>
      <c r="H885" s="1861"/>
      <c r="I885" s="954"/>
      <c r="J885" s="954"/>
      <c r="K885" s="955"/>
      <c r="L885" s="453"/>
      <c r="M885" s="431"/>
    </row>
    <row r="886" spans="1:13" ht="33.75" customHeight="1" x14ac:dyDescent="0.2">
      <c r="A886" s="1547"/>
      <c r="B886" s="1830" t="s">
        <v>2759</v>
      </c>
      <c r="C886" s="1830" t="s">
        <v>2760</v>
      </c>
      <c r="D886" s="1856" t="s">
        <v>21</v>
      </c>
      <c r="E886" s="1858" t="s">
        <v>42</v>
      </c>
      <c r="F886" s="471" t="s">
        <v>2225</v>
      </c>
      <c r="G886" s="1831" t="s">
        <v>1145</v>
      </c>
      <c r="H886" s="1860" t="s">
        <v>1575</v>
      </c>
      <c r="I886" s="954">
        <v>116</v>
      </c>
      <c r="J886" s="954">
        <v>300</v>
      </c>
      <c r="K886" s="955"/>
      <c r="L886" s="453"/>
      <c r="M886" s="431" t="s">
        <v>1411</v>
      </c>
    </row>
    <row r="887" spans="1:13" ht="25.5" customHeight="1" x14ac:dyDescent="0.2">
      <c r="A887" s="1547"/>
      <c r="B887" s="1547"/>
      <c r="C887" s="1547"/>
      <c r="D887" s="1824"/>
      <c r="E887" s="1591"/>
      <c r="F887" s="465" t="s">
        <v>2140</v>
      </c>
      <c r="G887" s="1548"/>
      <c r="H887" s="1585"/>
      <c r="I887" s="954"/>
      <c r="J887" s="954"/>
      <c r="K887" s="955"/>
      <c r="L887" s="453"/>
    </row>
    <row r="888" spans="1:13" ht="25.5" customHeight="1" x14ac:dyDescent="0.2">
      <c r="A888" s="1547"/>
      <c r="B888" s="1832"/>
      <c r="C888" s="1832"/>
      <c r="D888" s="1857"/>
      <c r="E888" s="1859"/>
      <c r="F888" s="465" t="s">
        <v>2141</v>
      </c>
      <c r="G888" s="1838"/>
      <c r="H888" s="1861"/>
      <c r="I888" s="954"/>
      <c r="J888" s="954"/>
      <c r="K888" s="955"/>
      <c r="L888" s="453"/>
    </row>
    <row r="889" spans="1:13" ht="25.5" customHeight="1" x14ac:dyDescent="0.2">
      <c r="A889" s="1547"/>
      <c r="B889" s="1830" t="s">
        <v>2761</v>
      </c>
      <c r="C889" s="1830" t="s">
        <v>2762</v>
      </c>
      <c r="D889" s="1856" t="s">
        <v>58</v>
      </c>
      <c r="E889" s="1858" t="s">
        <v>16</v>
      </c>
      <c r="F889" s="476" t="s">
        <v>1231</v>
      </c>
      <c r="G889" s="1858" t="s">
        <v>1594</v>
      </c>
      <c r="H889" s="1860" t="s">
        <v>2672</v>
      </c>
      <c r="I889" s="954"/>
      <c r="J889" s="954"/>
      <c r="K889" s="955"/>
      <c r="L889" s="453"/>
    </row>
    <row r="890" spans="1:13" ht="25.5" customHeight="1" x14ac:dyDescent="0.2">
      <c r="A890" s="1547"/>
      <c r="B890" s="1547"/>
      <c r="C890" s="1547"/>
      <c r="D890" s="1824"/>
      <c r="E890" s="1591"/>
      <c r="F890" s="476" t="s">
        <v>2265</v>
      </c>
      <c r="G890" s="1591"/>
      <c r="H890" s="1585"/>
      <c r="I890" s="954"/>
      <c r="J890" s="954"/>
      <c r="K890" s="955"/>
      <c r="L890" s="453"/>
    </row>
    <row r="891" spans="1:13" ht="25.5" customHeight="1" x14ac:dyDescent="0.2">
      <c r="A891" s="1547"/>
      <c r="B891" s="1832"/>
      <c r="C891" s="1832"/>
      <c r="D891" s="1857"/>
      <c r="E891" s="1859"/>
      <c r="F891" s="476" t="s">
        <v>2141</v>
      </c>
      <c r="G891" s="1859"/>
      <c r="H891" s="1861"/>
      <c r="I891" s="954"/>
      <c r="J891" s="954"/>
      <c r="K891" s="955"/>
      <c r="L891" s="453"/>
    </row>
    <row r="892" spans="1:13" ht="25.5" customHeight="1" x14ac:dyDescent="0.2">
      <c r="A892" s="1547"/>
      <c r="B892" s="1830" t="s">
        <v>2763</v>
      </c>
      <c r="C892" s="1830" t="s">
        <v>2764</v>
      </c>
      <c r="D892" s="1856" t="s">
        <v>58</v>
      </c>
      <c r="E892" s="1858" t="s">
        <v>16</v>
      </c>
      <c r="F892" s="476" t="s">
        <v>1231</v>
      </c>
      <c r="G892" s="1858" t="s">
        <v>1145</v>
      </c>
      <c r="H892" s="1860" t="s">
        <v>2672</v>
      </c>
      <c r="I892" s="954"/>
      <c r="J892" s="954"/>
      <c r="K892" s="955"/>
      <c r="L892" s="453"/>
    </row>
    <row r="893" spans="1:13" ht="25.5" customHeight="1" x14ac:dyDescent="0.2">
      <c r="A893" s="1547"/>
      <c r="B893" s="1547"/>
      <c r="C893" s="1547"/>
      <c r="D893" s="1824"/>
      <c r="E893" s="1591"/>
      <c r="F893" s="476" t="s">
        <v>2265</v>
      </c>
      <c r="G893" s="1591"/>
      <c r="H893" s="1585"/>
      <c r="I893" s="954"/>
      <c r="J893" s="954"/>
      <c r="K893" s="955"/>
      <c r="L893" s="453"/>
    </row>
    <row r="894" spans="1:13" ht="25.5" customHeight="1" x14ac:dyDescent="0.2">
      <c r="A894" s="1547"/>
      <c r="B894" s="1832"/>
      <c r="C894" s="1832"/>
      <c r="D894" s="1857"/>
      <c r="E894" s="1859"/>
      <c r="F894" s="476" t="s">
        <v>2141</v>
      </c>
      <c r="G894" s="1859"/>
      <c r="H894" s="1861"/>
      <c r="I894" s="954"/>
      <c r="J894" s="954"/>
      <c r="K894" s="955"/>
      <c r="L894" s="453"/>
    </row>
    <row r="895" spans="1:13" ht="25.5" customHeight="1" x14ac:dyDescent="0.2">
      <c r="A895" s="1547"/>
      <c r="B895" s="1830" t="s">
        <v>2765</v>
      </c>
      <c r="C895" s="1830" t="s">
        <v>2766</v>
      </c>
      <c r="D895" s="1856" t="s">
        <v>58</v>
      </c>
      <c r="E895" s="1858" t="s">
        <v>16</v>
      </c>
      <c r="F895" s="476" t="s">
        <v>1231</v>
      </c>
      <c r="G895" s="1858" t="s">
        <v>1145</v>
      </c>
      <c r="H895" s="1860" t="s">
        <v>1575</v>
      </c>
      <c r="I895" s="954"/>
      <c r="J895" s="954"/>
      <c r="K895" s="955"/>
      <c r="L895" s="453"/>
    </row>
    <row r="896" spans="1:13" ht="25.5" customHeight="1" x14ac:dyDescent="0.2">
      <c r="A896" s="1547"/>
      <c r="B896" s="1547"/>
      <c r="C896" s="1547"/>
      <c r="D896" s="1824"/>
      <c r="E896" s="1591"/>
      <c r="F896" s="476" t="s">
        <v>2265</v>
      </c>
      <c r="G896" s="1591"/>
      <c r="H896" s="1585"/>
      <c r="I896" s="954"/>
      <c r="J896" s="954"/>
      <c r="K896" s="955"/>
      <c r="L896" s="453"/>
    </row>
    <row r="897" spans="1:14" ht="25.5" customHeight="1" x14ac:dyDescent="0.2">
      <c r="A897" s="1547"/>
      <c r="B897" s="1832"/>
      <c r="C897" s="1832"/>
      <c r="D897" s="1857"/>
      <c r="E897" s="1859"/>
      <c r="F897" s="476" t="s">
        <v>2141</v>
      </c>
      <c r="G897" s="1859"/>
      <c r="H897" s="1861"/>
      <c r="I897" s="954"/>
      <c r="J897" s="954"/>
      <c r="K897" s="955"/>
      <c r="L897" s="453"/>
      <c r="N897" s="12"/>
    </row>
    <row r="898" spans="1:14" ht="39" customHeight="1" x14ac:dyDescent="0.2">
      <c r="A898" s="1547"/>
      <c r="B898" s="477" t="s">
        <v>2767</v>
      </c>
      <c r="C898" s="477" t="s">
        <v>2768</v>
      </c>
      <c r="D898" s="941" t="s">
        <v>46</v>
      </c>
      <c r="E898" s="941" t="s">
        <v>50</v>
      </c>
      <c r="F898" s="948" t="s">
        <v>2479</v>
      </c>
      <c r="G898" s="941" t="s">
        <v>2770</v>
      </c>
      <c r="H898" s="478" t="s">
        <v>2771</v>
      </c>
      <c r="I898" s="954"/>
      <c r="J898" s="954"/>
      <c r="K898" s="955"/>
      <c r="L898" s="453"/>
    </row>
    <row r="899" spans="1:14" ht="39" customHeight="1" x14ac:dyDescent="0.2">
      <c r="A899" s="1547"/>
      <c r="B899" s="941" t="s">
        <v>338</v>
      </c>
      <c r="C899" s="477" t="s">
        <v>2772</v>
      </c>
      <c r="D899" s="941" t="s">
        <v>46</v>
      </c>
      <c r="E899" s="941" t="s">
        <v>50</v>
      </c>
      <c r="F899" s="948" t="s">
        <v>2836</v>
      </c>
      <c r="G899" s="941" t="s">
        <v>2770</v>
      </c>
      <c r="H899" s="948" t="s">
        <v>2771</v>
      </c>
      <c r="I899" s="954"/>
      <c r="J899" s="954"/>
      <c r="K899" s="955"/>
      <c r="L899" s="453"/>
    </row>
    <row r="900" spans="1:14" ht="25.5" customHeight="1" x14ac:dyDescent="0.2">
      <c r="A900" s="1547"/>
      <c r="B900" s="1846" t="s">
        <v>2780</v>
      </c>
      <c r="C900" s="1846" t="s">
        <v>2781</v>
      </c>
      <c r="D900" s="1831" t="s">
        <v>46</v>
      </c>
      <c r="E900" s="1831" t="s">
        <v>328</v>
      </c>
      <c r="F900" s="478" t="s">
        <v>1231</v>
      </c>
      <c r="G900" s="1858" t="s">
        <v>1257</v>
      </c>
      <c r="H900" s="1862" t="s">
        <v>1575</v>
      </c>
      <c r="I900" s="954"/>
      <c r="J900" s="954"/>
      <c r="K900" s="955"/>
      <c r="L900" s="453"/>
    </row>
    <row r="901" spans="1:14" ht="25.5" customHeight="1" x14ac:dyDescent="0.2">
      <c r="A901" s="1547"/>
      <c r="B901" s="1563"/>
      <c r="C901" s="1563"/>
      <c r="D901" s="1548"/>
      <c r="E901" s="1548"/>
      <c r="F901" s="478" t="s">
        <v>2265</v>
      </c>
      <c r="G901" s="1591"/>
      <c r="H901" s="1863"/>
      <c r="I901" s="954"/>
      <c r="J901" s="954"/>
      <c r="K901" s="955"/>
      <c r="L901" s="453"/>
    </row>
    <row r="902" spans="1:14" ht="25.5" customHeight="1" x14ac:dyDescent="0.2">
      <c r="A902" s="1547"/>
      <c r="B902" s="1847"/>
      <c r="C902" s="1847"/>
      <c r="D902" s="1838"/>
      <c r="E902" s="1838"/>
      <c r="F902" s="478" t="s">
        <v>2141</v>
      </c>
      <c r="G902" s="1859"/>
      <c r="H902" s="1864"/>
      <c r="I902" s="954"/>
      <c r="J902" s="954"/>
      <c r="K902" s="955"/>
      <c r="L902" s="453"/>
    </row>
    <row r="903" spans="1:14" ht="26.25" customHeight="1" x14ac:dyDescent="0.2">
      <c r="A903" s="1547"/>
      <c r="B903" s="1866" t="s">
        <v>2782</v>
      </c>
      <c r="C903" s="1866" t="s">
        <v>2783</v>
      </c>
      <c r="D903" s="1869" t="s">
        <v>46</v>
      </c>
      <c r="E903" s="1869" t="s">
        <v>16</v>
      </c>
      <c r="F903" s="478" t="s">
        <v>1231</v>
      </c>
      <c r="G903" s="1871" t="s">
        <v>1111</v>
      </c>
      <c r="H903" s="1860" t="s">
        <v>2784</v>
      </c>
      <c r="I903" s="954"/>
      <c r="J903" s="954"/>
      <c r="K903" s="955"/>
      <c r="L903" s="453"/>
    </row>
    <row r="904" spans="1:14" ht="26.25" customHeight="1" x14ac:dyDescent="0.2">
      <c r="A904" s="1547"/>
      <c r="B904" s="1867"/>
      <c r="C904" s="1867"/>
      <c r="D904" s="1787"/>
      <c r="E904" s="1787"/>
      <c r="F904" s="478" t="s">
        <v>2265</v>
      </c>
      <c r="G904" s="1872"/>
      <c r="H904" s="1585"/>
      <c r="I904" s="954"/>
      <c r="J904" s="954"/>
      <c r="K904" s="955"/>
      <c r="L904" s="453"/>
    </row>
    <row r="905" spans="1:14" ht="26.25" customHeight="1" x14ac:dyDescent="0.2">
      <c r="A905" s="1547"/>
      <c r="B905" s="1868"/>
      <c r="C905" s="1868"/>
      <c r="D905" s="1870"/>
      <c r="E905" s="1870"/>
      <c r="F905" s="478" t="s">
        <v>2141</v>
      </c>
      <c r="G905" s="1873"/>
      <c r="H905" s="1861"/>
      <c r="I905" s="954"/>
      <c r="J905" s="954"/>
      <c r="K905" s="955"/>
      <c r="L905" s="453"/>
    </row>
    <row r="906" spans="1:14" ht="26.25" customHeight="1" x14ac:dyDescent="0.2">
      <c r="A906" s="1547"/>
      <c r="B906" s="1869" t="s">
        <v>2785</v>
      </c>
      <c r="C906" s="1866" t="s">
        <v>2786</v>
      </c>
      <c r="D906" s="1869" t="s">
        <v>46</v>
      </c>
      <c r="E906" s="1869" t="s">
        <v>16</v>
      </c>
      <c r="F906" s="478" t="s">
        <v>1231</v>
      </c>
      <c r="G906" s="1871" t="s">
        <v>1111</v>
      </c>
      <c r="H906" s="1860" t="s">
        <v>1575</v>
      </c>
      <c r="I906" s="954"/>
      <c r="J906" s="954"/>
      <c r="K906" s="955"/>
      <c r="L906" s="453"/>
    </row>
    <row r="907" spans="1:14" ht="26.25" customHeight="1" x14ac:dyDescent="0.2">
      <c r="A907" s="1547"/>
      <c r="B907" s="1787"/>
      <c r="C907" s="1867"/>
      <c r="D907" s="1787"/>
      <c r="E907" s="1787"/>
      <c r="F907" s="478" t="s">
        <v>2265</v>
      </c>
      <c r="G907" s="1872"/>
      <c r="H907" s="1585"/>
      <c r="I907" s="954"/>
      <c r="J907" s="954"/>
      <c r="K907" s="955"/>
      <c r="L907" s="453"/>
    </row>
    <row r="908" spans="1:14" ht="26.25" customHeight="1" x14ac:dyDescent="0.2">
      <c r="A908" s="1547"/>
      <c r="B908" s="1870"/>
      <c r="C908" s="1868"/>
      <c r="D908" s="1870"/>
      <c r="E908" s="1870"/>
      <c r="F908" s="478" t="s">
        <v>2141</v>
      </c>
      <c r="G908" s="1873"/>
      <c r="H908" s="1861"/>
      <c r="I908" s="954"/>
      <c r="J908" s="954"/>
      <c r="K908" s="955"/>
      <c r="L908" s="453"/>
    </row>
    <row r="909" spans="1:14" ht="26.25" customHeight="1" x14ac:dyDescent="0.2">
      <c r="A909" s="1547"/>
      <c r="B909" s="1869" t="s">
        <v>2787</v>
      </c>
      <c r="C909" s="1866" t="s">
        <v>2788</v>
      </c>
      <c r="D909" s="1869" t="s">
        <v>46</v>
      </c>
      <c r="E909" s="1869" t="s">
        <v>16</v>
      </c>
      <c r="F909" s="478" t="s">
        <v>1231</v>
      </c>
      <c r="G909" s="1871" t="s">
        <v>1111</v>
      </c>
      <c r="H909" s="1860" t="s">
        <v>1575</v>
      </c>
      <c r="I909" s="954"/>
      <c r="J909" s="954"/>
      <c r="K909" s="955"/>
      <c r="L909" s="453"/>
    </row>
    <row r="910" spans="1:14" ht="26.25" customHeight="1" x14ac:dyDescent="0.2">
      <c r="A910" s="1547"/>
      <c r="B910" s="1787"/>
      <c r="C910" s="1867"/>
      <c r="D910" s="1787"/>
      <c r="E910" s="1787"/>
      <c r="F910" s="478" t="s">
        <v>2265</v>
      </c>
      <c r="G910" s="1872"/>
      <c r="H910" s="1585"/>
      <c r="I910" s="954"/>
      <c r="J910" s="954"/>
      <c r="K910" s="955"/>
      <c r="L910" s="453"/>
    </row>
    <row r="911" spans="1:14" ht="26.25" customHeight="1" x14ac:dyDescent="0.2">
      <c r="A911" s="1832"/>
      <c r="B911" s="1870"/>
      <c r="C911" s="1868"/>
      <c r="D911" s="1870"/>
      <c r="E911" s="1870"/>
      <c r="F911" s="478" t="s">
        <v>2141</v>
      </c>
      <c r="G911" s="1873"/>
      <c r="H911" s="1861"/>
      <c r="I911" s="954"/>
      <c r="J911" s="954"/>
      <c r="K911" s="955"/>
      <c r="L911" s="453"/>
    </row>
    <row r="912" spans="1:14" ht="25.5" customHeight="1" x14ac:dyDescent="0.2">
      <c r="A912" s="1855" t="s">
        <v>2832</v>
      </c>
      <c r="B912" s="1830" t="s">
        <v>2833</v>
      </c>
      <c r="C912" s="1874" t="s">
        <v>5163</v>
      </c>
      <c r="D912" s="1831" t="s">
        <v>44</v>
      </c>
      <c r="E912" s="1831" t="s">
        <v>22</v>
      </c>
      <c r="F912" s="948" t="s">
        <v>2836</v>
      </c>
      <c r="G912" s="941" t="s">
        <v>2837</v>
      </c>
      <c r="H912" s="1830" t="s">
        <v>2838</v>
      </c>
      <c r="I912" s="453">
        <f>5000-500</f>
        <v>4500</v>
      </c>
      <c r="J912" s="454">
        <v>16000</v>
      </c>
      <c r="K912" s="955"/>
      <c r="L912" s="955"/>
      <c r="M912" s="1" t="s">
        <v>1842</v>
      </c>
      <c r="N912" s="12"/>
    </row>
    <row r="913" spans="1:17" ht="21.75" customHeight="1" x14ac:dyDescent="0.2">
      <c r="A913" s="1855"/>
      <c r="B913" s="1832"/>
      <c r="C913" s="1875"/>
      <c r="D913" s="1838"/>
      <c r="E913" s="1838"/>
      <c r="F913" s="948" t="s">
        <v>1540</v>
      </c>
      <c r="G913" s="941" t="s">
        <v>1200</v>
      </c>
      <c r="H913" s="1832"/>
      <c r="I913" s="453"/>
      <c r="J913" s="454"/>
      <c r="K913" s="955"/>
      <c r="L913" s="955"/>
      <c r="M913" s="1"/>
      <c r="N913" s="12"/>
    </row>
    <row r="914" spans="1:17" ht="33.75" customHeight="1" x14ac:dyDescent="0.2">
      <c r="A914" s="1855"/>
      <c r="B914" s="948" t="s">
        <v>2839</v>
      </c>
      <c r="C914" s="949" t="s">
        <v>2840</v>
      </c>
      <c r="D914" s="941" t="s">
        <v>21</v>
      </c>
      <c r="E914" s="941" t="s">
        <v>22</v>
      </c>
      <c r="F914" s="459" t="s">
        <v>2701</v>
      </c>
      <c r="G914" s="460" t="s">
        <v>1200</v>
      </c>
      <c r="H914" s="459" t="s">
        <v>2546</v>
      </c>
      <c r="I914" s="438"/>
      <c r="J914" s="455"/>
      <c r="K914" s="955"/>
      <c r="L914" s="472"/>
      <c r="M914" s="21" t="s">
        <v>1842</v>
      </c>
    </row>
    <row r="915" spans="1:17" ht="33.75" customHeight="1" x14ac:dyDescent="0.2">
      <c r="A915" s="1855"/>
      <c r="B915" s="948" t="s">
        <v>2841</v>
      </c>
      <c r="C915" s="479" t="s">
        <v>2842</v>
      </c>
      <c r="D915" s="941" t="s">
        <v>21</v>
      </c>
      <c r="E915" s="941" t="s">
        <v>22</v>
      </c>
      <c r="F915" s="459" t="s">
        <v>2701</v>
      </c>
      <c r="G915" s="460" t="s">
        <v>1200</v>
      </c>
      <c r="H915" s="459" t="s">
        <v>2546</v>
      </c>
      <c r="I915" s="438"/>
      <c r="J915" s="455"/>
      <c r="K915" s="955"/>
      <c r="L915" s="472"/>
      <c r="M915" s="21" t="s">
        <v>1842</v>
      </c>
    </row>
    <row r="916" spans="1:17" ht="70.5" customHeight="1" thickBot="1" x14ac:dyDescent="0.25">
      <c r="A916" s="855" t="s">
        <v>2843</v>
      </c>
      <c r="B916" s="838" t="s">
        <v>2844</v>
      </c>
      <c r="C916" s="939" t="s">
        <v>2845</v>
      </c>
      <c r="D916" s="940" t="s">
        <v>46</v>
      </c>
      <c r="E916" s="942" t="s">
        <v>2846</v>
      </c>
      <c r="F916" s="948" t="s">
        <v>2848</v>
      </c>
      <c r="G916" s="941" t="s">
        <v>1189</v>
      </c>
      <c r="H916" s="939" t="s">
        <v>1546</v>
      </c>
      <c r="I916" s="480">
        <f>2000-1000</f>
        <v>1000</v>
      </c>
      <c r="J916" s="480">
        <v>2030.6</v>
      </c>
      <c r="K916" s="480">
        <v>3794.4</v>
      </c>
      <c r="L916" s="181">
        <f>2162.9+1000</f>
        <v>3162.9</v>
      </c>
      <c r="M916" s="1" t="s">
        <v>1411</v>
      </c>
      <c r="N916" s="12"/>
    </row>
    <row r="917" spans="1:17" ht="25.5" customHeight="1" x14ac:dyDescent="0.2">
      <c r="A917" s="1878" t="s">
        <v>229</v>
      </c>
      <c r="B917" s="1876" t="s">
        <v>2850</v>
      </c>
      <c r="C917" s="1754" t="s">
        <v>2851</v>
      </c>
      <c r="D917" s="1763" t="s">
        <v>21</v>
      </c>
      <c r="E917" s="1763" t="s">
        <v>42</v>
      </c>
      <c r="F917" s="478" t="s">
        <v>2225</v>
      </c>
      <c r="G917" s="941" t="s">
        <v>1159</v>
      </c>
      <c r="H917" s="1830" t="s">
        <v>2852</v>
      </c>
      <c r="I917" s="481">
        <f>600+100+2500</f>
        <v>3200</v>
      </c>
      <c r="J917" s="481">
        <f>8000+2000</f>
        <v>10000</v>
      </c>
      <c r="K917" s="481">
        <v>8000</v>
      </c>
      <c r="L917" s="40"/>
      <c r="M917" s="1" t="s">
        <v>1411</v>
      </c>
      <c r="N917" s="12"/>
    </row>
    <row r="918" spans="1:17" ht="25.5" customHeight="1" x14ac:dyDescent="0.2">
      <c r="A918" s="1879"/>
      <c r="B918" s="1598"/>
      <c r="C918" s="1547"/>
      <c r="D918" s="1554"/>
      <c r="E918" s="1554"/>
      <c r="F918" s="478" t="s">
        <v>2226</v>
      </c>
      <c r="G918" s="941" t="s">
        <v>2003</v>
      </c>
      <c r="H918" s="1547"/>
      <c r="I918" s="480"/>
      <c r="J918" s="480"/>
      <c r="K918" s="480"/>
      <c r="L918" s="41"/>
      <c r="M918" s="1"/>
      <c r="N918" s="12"/>
    </row>
    <row r="919" spans="1:17" ht="25.5" customHeight="1" thickBot="1" x14ac:dyDescent="0.25">
      <c r="A919" s="1879"/>
      <c r="B919" s="1877"/>
      <c r="C919" s="1832"/>
      <c r="D919" s="1841"/>
      <c r="E919" s="1841"/>
      <c r="F919" s="478" t="s">
        <v>2141</v>
      </c>
      <c r="G919" s="941" t="s">
        <v>1200</v>
      </c>
      <c r="H919" s="1832"/>
      <c r="I919" s="480"/>
      <c r="J919" s="480"/>
      <c r="K919" s="480"/>
      <c r="L919" s="41"/>
      <c r="M919" s="1"/>
      <c r="N919" s="12"/>
    </row>
    <row r="920" spans="1:17" ht="29.45" customHeight="1" x14ac:dyDescent="0.2">
      <c r="A920" s="1880"/>
      <c r="B920" s="1876" t="s">
        <v>2853</v>
      </c>
      <c r="C920" s="1830" t="s">
        <v>2854</v>
      </c>
      <c r="D920" s="1856" t="s">
        <v>21</v>
      </c>
      <c r="E920" s="1858" t="s">
        <v>18</v>
      </c>
      <c r="F920" s="478" t="s">
        <v>2225</v>
      </c>
      <c r="G920" s="1858" t="s">
        <v>1145</v>
      </c>
      <c r="H920" s="1860" t="s">
        <v>4600</v>
      </c>
      <c r="I920" s="954">
        <v>50</v>
      </c>
      <c r="J920" s="954">
        <v>1000</v>
      </c>
      <c r="K920" s="954"/>
      <c r="L920" s="816"/>
      <c r="M920" s="1" t="s">
        <v>1411</v>
      </c>
    </row>
    <row r="921" spans="1:17" ht="29.45" customHeight="1" x14ac:dyDescent="0.2">
      <c r="A921" s="1880"/>
      <c r="B921" s="1598"/>
      <c r="C921" s="1547"/>
      <c r="D921" s="1824"/>
      <c r="E921" s="1591"/>
      <c r="F921" s="478" t="s">
        <v>2226</v>
      </c>
      <c r="G921" s="1591"/>
      <c r="H921" s="1585"/>
      <c r="I921" s="954"/>
      <c r="J921" s="954"/>
      <c r="K921" s="954"/>
      <c r="L921" s="816"/>
      <c r="M921" s="1"/>
    </row>
    <row r="922" spans="1:17" ht="29.45" customHeight="1" thickBot="1" x14ac:dyDescent="0.25">
      <c r="A922" s="1880"/>
      <c r="B922" s="1877"/>
      <c r="C922" s="1832"/>
      <c r="D922" s="1857"/>
      <c r="E922" s="1859"/>
      <c r="F922" s="478" t="s">
        <v>2141</v>
      </c>
      <c r="G922" s="1859"/>
      <c r="H922" s="1861"/>
      <c r="I922" s="954"/>
      <c r="J922" s="954"/>
      <c r="K922" s="954"/>
      <c r="L922" s="816"/>
      <c r="M922" s="1"/>
    </row>
    <row r="923" spans="1:17" ht="24.75" customHeight="1" x14ac:dyDescent="0.2">
      <c r="A923" s="1880"/>
      <c r="B923" s="1876" t="s">
        <v>2855</v>
      </c>
      <c r="C923" s="1830" t="s">
        <v>2856</v>
      </c>
      <c r="D923" s="1856" t="s">
        <v>21</v>
      </c>
      <c r="E923" s="1858" t="s">
        <v>18</v>
      </c>
      <c r="F923" s="478" t="s">
        <v>2225</v>
      </c>
      <c r="G923" s="1858" t="s">
        <v>1145</v>
      </c>
      <c r="H923" s="1860" t="s">
        <v>4600</v>
      </c>
      <c r="I923" s="954">
        <v>50</v>
      </c>
      <c r="J923" s="954">
        <v>1000</v>
      </c>
      <c r="K923" s="954"/>
      <c r="L923" s="816"/>
      <c r="M923" s="1" t="s">
        <v>1411</v>
      </c>
    </row>
    <row r="924" spans="1:17" ht="24.75" customHeight="1" x14ac:dyDescent="0.2">
      <c r="A924" s="1880"/>
      <c r="B924" s="1598"/>
      <c r="C924" s="1547"/>
      <c r="D924" s="1824"/>
      <c r="E924" s="1591"/>
      <c r="F924" s="478" t="s">
        <v>2226</v>
      </c>
      <c r="G924" s="1591"/>
      <c r="H924" s="1585"/>
      <c r="I924" s="954"/>
      <c r="J924" s="954"/>
      <c r="K924" s="954"/>
      <c r="L924" s="816"/>
      <c r="M924" s="1"/>
    </row>
    <row r="925" spans="1:17" ht="24.75" customHeight="1" thickBot="1" x14ac:dyDescent="0.25">
      <c r="A925" s="1880"/>
      <c r="B925" s="1877"/>
      <c r="C925" s="1832"/>
      <c r="D925" s="1857"/>
      <c r="E925" s="1859"/>
      <c r="F925" s="478" t="s">
        <v>2141</v>
      </c>
      <c r="G925" s="1859"/>
      <c r="H925" s="1861"/>
      <c r="I925" s="954"/>
      <c r="J925" s="954"/>
      <c r="K925" s="954"/>
      <c r="L925" s="816"/>
      <c r="M925" s="1"/>
    </row>
    <row r="926" spans="1:17" ht="25.5" customHeight="1" thickBot="1" x14ac:dyDescent="0.25">
      <c r="A926" s="1881"/>
      <c r="B926" s="482" t="s">
        <v>2857</v>
      </c>
      <c r="C926" s="483" t="s">
        <v>2858</v>
      </c>
      <c r="D926" s="484" t="s">
        <v>21</v>
      </c>
      <c r="E926" s="484" t="s">
        <v>22</v>
      </c>
      <c r="F926" s="948" t="s">
        <v>2859</v>
      </c>
      <c r="G926" s="460" t="s">
        <v>1200</v>
      </c>
      <c r="H926" s="459" t="s">
        <v>5164</v>
      </c>
      <c r="I926" s="34">
        <v>500</v>
      </c>
      <c r="J926" s="485">
        <v>3600</v>
      </c>
      <c r="K926" s="486"/>
      <c r="L926" s="487"/>
      <c r="M926" s="1" t="s">
        <v>1842</v>
      </c>
      <c r="N926" s="3">
        <f>SUM(I434:I926)</f>
        <v>237494.48199999999</v>
      </c>
      <c r="O926" s="3">
        <f>SUM(J434:J926)</f>
        <v>331435.62</v>
      </c>
      <c r="P926" s="3">
        <f>SUM(K434:K926)</f>
        <v>86894.399999999994</v>
      </c>
      <c r="Q926" s="3">
        <f>SUM(L434:L926)</f>
        <v>54279.074000000001</v>
      </c>
    </row>
    <row r="927" spans="1:17" s="438" customFormat="1" ht="14.25" customHeight="1" thickBot="1" x14ac:dyDescent="0.25">
      <c r="A927" s="1888" t="s">
        <v>96</v>
      </c>
      <c r="B927" s="1889"/>
      <c r="C927" s="1889"/>
      <c r="D927" s="1889"/>
      <c r="E927" s="1889"/>
      <c r="F927" s="1889"/>
      <c r="G927" s="1889"/>
      <c r="H927" s="1889"/>
      <c r="I927" s="1889"/>
      <c r="J927" s="1889"/>
      <c r="K927" s="1889"/>
      <c r="L927" s="1890"/>
      <c r="M927" s="431" t="s">
        <v>1404</v>
      </c>
    </row>
    <row r="928" spans="1:17" ht="27" customHeight="1" x14ac:dyDescent="0.2">
      <c r="A928" s="1779" t="s">
        <v>97</v>
      </c>
      <c r="B928" s="1891" t="s">
        <v>2867</v>
      </c>
      <c r="C928" s="1893" t="s">
        <v>2868</v>
      </c>
      <c r="D928" s="1831" t="s">
        <v>7</v>
      </c>
      <c r="E928" s="1882" t="s">
        <v>30</v>
      </c>
      <c r="F928" s="488" t="s">
        <v>2869</v>
      </c>
      <c r="G928" s="956" t="s">
        <v>2870</v>
      </c>
      <c r="H928" s="1895" t="s">
        <v>2871</v>
      </c>
      <c r="I928" s="489">
        <v>85</v>
      </c>
      <c r="J928" s="489"/>
      <c r="K928" s="941"/>
      <c r="L928" s="45"/>
      <c r="M928" s="1" t="s">
        <v>1411</v>
      </c>
    </row>
    <row r="929" spans="1:14" ht="30.75" customHeight="1" thickBot="1" x14ac:dyDescent="0.25">
      <c r="A929" s="1526"/>
      <c r="B929" s="1892"/>
      <c r="C929" s="1894"/>
      <c r="D929" s="1838"/>
      <c r="E929" s="1883"/>
      <c r="F929" s="488" t="s">
        <v>2872</v>
      </c>
      <c r="G929" s="956" t="s">
        <v>2249</v>
      </c>
      <c r="H929" s="1885"/>
      <c r="I929" s="489"/>
      <c r="J929" s="489"/>
      <c r="K929" s="941"/>
      <c r="L929" s="45"/>
      <c r="M929" s="1"/>
    </row>
    <row r="930" spans="1:14" ht="25.5" customHeight="1" x14ac:dyDescent="0.2">
      <c r="A930" s="1526"/>
      <c r="B930" s="1754" t="s">
        <v>2873</v>
      </c>
      <c r="C930" s="1886" t="s">
        <v>2874</v>
      </c>
      <c r="D930" s="1831" t="s">
        <v>7</v>
      </c>
      <c r="E930" s="1882" t="s">
        <v>30</v>
      </c>
      <c r="F930" s="488" t="s">
        <v>1892</v>
      </c>
      <c r="G930" s="956" t="s">
        <v>1674</v>
      </c>
      <c r="H930" s="1884" t="s">
        <v>2875</v>
      </c>
      <c r="I930" s="489">
        <f>350</f>
        <v>350</v>
      </c>
      <c r="J930" s="949"/>
      <c r="K930" s="941"/>
      <c r="L930" s="45"/>
      <c r="M930" s="1"/>
    </row>
    <row r="931" spans="1:14" ht="33.75" customHeight="1" x14ac:dyDescent="0.2">
      <c r="A931" s="1526"/>
      <c r="B931" s="1547"/>
      <c r="C931" s="1896"/>
      <c r="D931" s="1548"/>
      <c r="E931" s="1778"/>
      <c r="F931" s="488" t="s">
        <v>2876</v>
      </c>
      <c r="G931" s="956" t="s">
        <v>1156</v>
      </c>
      <c r="H931" s="1629"/>
      <c r="I931" s="489"/>
      <c r="J931" s="949"/>
      <c r="K931" s="941"/>
      <c r="L931" s="45"/>
      <c r="M931" s="1"/>
    </row>
    <row r="932" spans="1:14" ht="33.75" customHeight="1" thickBot="1" x14ac:dyDescent="0.25">
      <c r="A932" s="1526"/>
      <c r="B932" s="1764"/>
      <c r="C932" s="1887"/>
      <c r="D932" s="1838"/>
      <c r="E932" s="1883"/>
      <c r="F932" s="488" t="s">
        <v>2877</v>
      </c>
      <c r="G932" s="956" t="s">
        <v>2249</v>
      </c>
      <c r="H932" s="1885"/>
      <c r="I932" s="489"/>
      <c r="J932" s="949"/>
      <c r="K932" s="941"/>
      <c r="L932" s="45"/>
      <c r="M932" s="1"/>
    </row>
    <row r="933" spans="1:14" ht="22.5" customHeight="1" x14ac:dyDescent="0.2">
      <c r="A933" s="1526"/>
      <c r="B933" s="1754" t="s">
        <v>2878</v>
      </c>
      <c r="C933" s="1886" t="s">
        <v>2879</v>
      </c>
      <c r="D933" s="1831" t="s">
        <v>7</v>
      </c>
      <c r="E933" s="1882" t="s">
        <v>30</v>
      </c>
      <c r="F933" s="488" t="s">
        <v>2880</v>
      </c>
      <c r="G933" s="956" t="s">
        <v>2013</v>
      </c>
      <c r="H933" s="1884" t="s">
        <v>2881</v>
      </c>
      <c r="I933" s="489">
        <v>850</v>
      </c>
      <c r="J933" s="489"/>
      <c r="K933" s="941"/>
      <c r="L933" s="45"/>
      <c r="M933" s="1" t="s">
        <v>1411</v>
      </c>
    </row>
    <row r="934" spans="1:14" ht="79.5" customHeight="1" thickBot="1" x14ac:dyDescent="0.25">
      <c r="A934" s="1526"/>
      <c r="B934" s="1764"/>
      <c r="C934" s="1887"/>
      <c r="D934" s="1838"/>
      <c r="E934" s="1883"/>
      <c r="F934" s="488" t="s">
        <v>2882</v>
      </c>
      <c r="G934" s="956" t="s">
        <v>2249</v>
      </c>
      <c r="H934" s="1885"/>
      <c r="I934" s="489"/>
      <c r="J934" s="489"/>
      <c r="K934" s="941"/>
      <c r="L934" s="45"/>
      <c r="M934" s="1"/>
    </row>
    <row r="935" spans="1:14" ht="30" customHeight="1" thickBot="1" x14ac:dyDescent="0.25">
      <c r="A935" s="1526"/>
      <c r="B935" s="925" t="s">
        <v>2883</v>
      </c>
      <c r="C935" s="948" t="s">
        <v>2884</v>
      </c>
      <c r="D935" s="941" t="s">
        <v>44</v>
      </c>
      <c r="E935" s="941" t="s">
        <v>22</v>
      </c>
      <c r="F935" s="948" t="s">
        <v>2471</v>
      </c>
      <c r="G935" s="941" t="s">
        <v>1200</v>
      </c>
      <c r="H935" s="948" t="s">
        <v>2885</v>
      </c>
      <c r="I935" s="453">
        <v>300</v>
      </c>
      <c r="J935" s="955"/>
      <c r="K935" s="955"/>
      <c r="L935" s="87"/>
      <c r="M935" s="21" t="s">
        <v>1842</v>
      </c>
    </row>
    <row r="936" spans="1:14" ht="57.75" customHeight="1" x14ac:dyDescent="0.2">
      <c r="A936" s="1526"/>
      <c r="B936" s="1754" t="s">
        <v>2886</v>
      </c>
      <c r="C936" s="1886" t="s">
        <v>2887</v>
      </c>
      <c r="D936" s="1831" t="s">
        <v>7</v>
      </c>
      <c r="E936" s="1882" t="s">
        <v>30</v>
      </c>
      <c r="F936" s="488" t="s">
        <v>2880</v>
      </c>
      <c r="G936" s="956" t="s">
        <v>2013</v>
      </c>
      <c r="H936" s="488" t="s">
        <v>2888</v>
      </c>
      <c r="I936" s="489">
        <v>15</v>
      </c>
      <c r="J936" s="489"/>
      <c r="K936" s="941"/>
      <c r="L936" s="45"/>
      <c r="M936" s="21" t="s">
        <v>1411</v>
      </c>
    </row>
    <row r="937" spans="1:14" ht="57.75" customHeight="1" thickBot="1" x14ac:dyDescent="0.25">
      <c r="A937" s="1526"/>
      <c r="B937" s="1764"/>
      <c r="C937" s="1887"/>
      <c r="D937" s="1838"/>
      <c r="E937" s="1883"/>
      <c r="F937" s="488" t="s">
        <v>2889</v>
      </c>
      <c r="G937" s="956" t="s">
        <v>2890</v>
      </c>
      <c r="H937" s="488" t="s">
        <v>2648</v>
      </c>
      <c r="I937" s="489"/>
      <c r="J937" s="489"/>
      <c r="K937" s="941"/>
      <c r="L937" s="45"/>
    </row>
    <row r="938" spans="1:14" ht="25.5" customHeight="1" x14ac:dyDescent="0.2">
      <c r="A938" s="1526"/>
      <c r="B938" s="1754" t="s">
        <v>2891</v>
      </c>
      <c r="C938" s="1830" t="s">
        <v>2892</v>
      </c>
      <c r="D938" s="1840" t="s">
        <v>8</v>
      </c>
      <c r="E938" s="1840" t="s">
        <v>75</v>
      </c>
      <c r="F938" s="948" t="s">
        <v>2733</v>
      </c>
      <c r="G938" s="941" t="s">
        <v>1853</v>
      </c>
      <c r="H938" s="1830" t="s">
        <v>2896</v>
      </c>
      <c r="I938" s="464">
        <f>3506.815-1499.98-1000</f>
        <v>1006.835</v>
      </c>
      <c r="J938" s="490"/>
      <c r="K938" s="955"/>
      <c r="L938" s="87"/>
      <c r="M938" s="21" t="s">
        <v>1842</v>
      </c>
    </row>
    <row r="939" spans="1:14" ht="29.25" customHeight="1" thickBot="1" x14ac:dyDescent="0.25">
      <c r="A939" s="1526"/>
      <c r="B939" s="1764"/>
      <c r="C939" s="1832"/>
      <c r="D939" s="1841"/>
      <c r="E939" s="1841"/>
      <c r="F939" s="948" t="s">
        <v>1117</v>
      </c>
      <c r="G939" s="941" t="s">
        <v>1510</v>
      </c>
      <c r="H939" s="1832"/>
      <c r="I939" s="464"/>
      <c r="J939" s="490"/>
      <c r="K939" s="955"/>
      <c r="L939" s="87"/>
    </row>
    <row r="940" spans="1:14" ht="54" customHeight="1" thickBot="1" x14ac:dyDescent="0.25">
      <c r="A940" s="1526"/>
      <c r="B940" s="941" t="s">
        <v>2900</v>
      </c>
      <c r="C940" s="477" t="s">
        <v>2901</v>
      </c>
      <c r="D940" s="466" t="s">
        <v>26</v>
      </c>
      <c r="E940" s="941" t="s">
        <v>1313</v>
      </c>
      <c r="F940" s="949" t="s">
        <v>2902</v>
      </c>
      <c r="G940" s="941" t="s">
        <v>1161</v>
      </c>
      <c r="H940" s="459" t="s">
        <v>2094</v>
      </c>
      <c r="I940" s="954"/>
      <c r="J940" s="455"/>
      <c r="K940" s="955"/>
      <c r="L940" s="816"/>
    </row>
    <row r="941" spans="1:14" ht="36.75" customHeight="1" x14ac:dyDescent="0.2">
      <c r="A941" s="1526"/>
      <c r="B941" s="1754" t="s">
        <v>231</v>
      </c>
      <c r="C941" s="1830" t="s">
        <v>47</v>
      </c>
      <c r="D941" s="1840" t="s">
        <v>7</v>
      </c>
      <c r="E941" s="1840" t="s">
        <v>30</v>
      </c>
      <c r="F941" s="948" t="s">
        <v>2905</v>
      </c>
      <c r="G941" s="941" t="s">
        <v>1159</v>
      </c>
      <c r="H941" s="1830" t="s">
        <v>2906</v>
      </c>
      <c r="I941" s="954">
        <v>7996</v>
      </c>
      <c r="J941" s="954"/>
      <c r="K941" s="955"/>
      <c r="L941" s="87"/>
      <c r="M941" s="21" t="s">
        <v>1411</v>
      </c>
    </row>
    <row r="942" spans="1:14" ht="22.5" customHeight="1" x14ac:dyDescent="0.2">
      <c r="A942" s="1526"/>
      <c r="B942" s="1547"/>
      <c r="C942" s="1547"/>
      <c r="D942" s="1554"/>
      <c r="E942" s="1554"/>
      <c r="F942" s="948" t="s">
        <v>2907</v>
      </c>
      <c r="G942" s="941" t="s">
        <v>1674</v>
      </c>
      <c r="H942" s="1547"/>
      <c r="I942" s="954"/>
      <c r="J942" s="954"/>
      <c r="K942" s="955"/>
      <c r="L942" s="87"/>
    </row>
    <row r="943" spans="1:14" ht="27" customHeight="1" thickBot="1" x14ac:dyDescent="0.25">
      <c r="A943" s="1526"/>
      <c r="B943" s="1764"/>
      <c r="C943" s="1832"/>
      <c r="D943" s="1841"/>
      <c r="E943" s="1841"/>
      <c r="F943" s="948" t="s">
        <v>2908</v>
      </c>
      <c r="G943" s="941" t="s">
        <v>1200</v>
      </c>
      <c r="H943" s="1832"/>
      <c r="I943" s="954"/>
      <c r="J943" s="954"/>
      <c r="K943" s="955"/>
      <c r="L943" s="87"/>
    </row>
    <row r="944" spans="1:14" ht="24.75" customHeight="1" x14ac:dyDescent="0.2">
      <c r="A944" s="1526"/>
      <c r="B944" s="1754" t="s">
        <v>2909</v>
      </c>
      <c r="C944" s="1830" t="s">
        <v>2910</v>
      </c>
      <c r="D944" s="1840" t="s">
        <v>7</v>
      </c>
      <c r="E944" s="1840" t="s">
        <v>30</v>
      </c>
      <c r="F944" s="948" t="s">
        <v>2911</v>
      </c>
      <c r="G944" s="941" t="s">
        <v>1227</v>
      </c>
      <c r="H944" s="1830" t="s">
        <v>2912</v>
      </c>
      <c r="I944" s="954">
        <v>1135</v>
      </c>
      <c r="J944" s="954"/>
      <c r="K944" s="955"/>
      <c r="L944" s="87"/>
      <c r="M944" s="21" t="s">
        <v>1411</v>
      </c>
      <c r="N944" s="12"/>
    </row>
    <row r="945" spans="1:14" ht="28.5" customHeight="1" thickBot="1" x14ac:dyDescent="0.25">
      <c r="A945" s="1526"/>
      <c r="B945" s="1764"/>
      <c r="C945" s="1832"/>
      <c r="D945" s="1841"/>
      <c r="E945" s="1841"/>
      <c r="F945" s="948" t="s">
        <v>2913</v>
      </c>
      <c r="G945" s="941" t="s">
        <v>2249</v>
      </c>
      <c r="H945" s="1832"/>
      <c r="I945" s="954"/>
      <c r="J945" s="954"/>
      <c r="K945" s="955"/>
      <c r="L945" s="87"/>
      <c r="N945" s="12"/>
    </row>
    <row r="946" spans="1:14" ht="25.5" customHeight="1" x14ac:dyDescent="0.2">
      <c r="A946" s="1526"/>
      <c r="B946" s="1754" t="s">
        <v>2914</v>
      </c>
      <c r="C946" s="1830" t="s">
        <v>2915</v>
      </c>
      <c r="D946" s="1840" t="s">
        <v>7</v>
      </c>
      <c r="E946" s="1840" t="s">
        <v>30</v>
      </c>
      <c r="F946" s="948" t="s">
        <v>2916</v>
      </c>
      <c r="G946" s="941" t="s">
        <v>1161</v>
      </c>
      <c r="H946" s="1830" t="s">
        <v>1339</v>
      </c>
      <c r="I946" s="954">
        <v>910</v>
      </c>
      <c r="J946" s="473"/>
      <c r="K946" s="955"/>
      <c r="L946" s="87"/>
      <c r="M946" s="21" t="s">
        <v>1411</v>
      </c>
      <c r="N946" s="12"/>
    </row>
    <row r="947" spans="1:14" ht="29.25" customHeight="1" x14ac:dyDescent="0.2">
      <c r="A947" s="1526"/>
      <c r="B947" s="1547"/>
      <c r="C947" s="1547"/>
      <c r="D947" s="1554"/>
      <c r="E947" s="1554"/>
      <c r="F947" s="948" t="s">
        <v>2917</v>
      </c>
      <c r="G947" s="941" t="s">
        <v>1558</v>
      </c>
      <c r="H947" s="1547"/>
      <c r="I947" s="954"/>
      <c r="J947" s="473"/>
      <c r="K947" s="955"/>
      <c r="L947" s="87"/>
      <c r="N947" s="12"/>
    </row>
    <row r="948" spans="1:14" ht="25.5" customHeight="1" thickBot="1" x14ac:dyDescent="0.25">
      <c r="A948" s="1526"/>
      <c r="B948" s="1764"/>
      <c r="C948" s="1832"/>
      <c r="D948" s="1841"/>
      <c r="E948" s="1841"/>
      <c r="F948" s="948" t="s">
        <v>1158</v>
      </c>
      <c r="G948" s="941" t="s">
        <v>1200</v>
      </c>
      <c r="H948" s="1832"/>
      <c r="I948" s="954"/>
      <c r="J948" s="473"/>
      <c r="K948" s="955"/>
      <c r="L948" s="87"/>
      <c r="N948" s="12"/>
    </row>
    <row r="949" spans="1:14" ht="37.5" customHeight="1" x14ac:dyDescent="0.2">
      <c r="A949" s="1526"/>
      <c r="B949" s="925" t="s">
        <v>2918</v>
      </c>
      <c r="C949" s="948" t="s">
        <v>2919</v>
      </c>
      <c r="D949" s="955" t="s">
        <v>48</v>
      </c>
      <c r="E949" s="955" t="s">
        <v>2920</v>
      </c>
      <c r="F949" s="948" t="s">
        <v>1233</v>
      </c>
      <c r="G949" s="941" t="s">
        <v>1224</v>
      </c>
      <c r="H949" s="948" t="s">
        <v>1546</v>
      </c>
      <c r="I949" s="954">
        <v>320</v>
      </c>
      <c r="J949" s="473"/>
      <c r="K949" s="955"/>
      <c r="L949" s="816"/>
      <c r="M949" s="21" t="s">
        <v>1411</v>
      </c>
    </row>
    <row r="950" spans="1:14" ht="37.5" customHeight="1" x14ac:dyDescent="0.2">
      <c r="A950" s="1526"/>
      <c r="B950" s="948" t="s">
        <v>2921</v>
      </c>
      <c r="C950" s="948" t="s">
        <v>2922</v>
      </c>
      <c r="D950" s="955" t="s">
        <v>46</v>
      </c>
      <c r="E950" s="955" t="s">
        <v>2923</v>
      </c>
      <c r="F950" s="948" t="s">
        <v>1233</v>
      </c>
      <c r="G950" s="941" t="s">
        <v>1200</v>
      </c>
      <c r="H950" s="948" t="s">
        <v>1546</v>
      </c>
      <c r="I950" s="954"/>
      <c r="J950" s="491"/>
      <c r="K950" s="942"/>
      <c r="L950" s="492"/>
    </row>
    <row r="951" spans="1:14" ht="19.5" customHeight="1" x14ac:dyDescent="0.2">
      <c r="A951" s="1526"/>
      <c r="B951" s="1830" t="s">
        <v>2924</v>
      </c>
      <c r="C951" s="1830" t="s">
        <v>2925</v>
      </c>
      <c r="D951" s="1840" t="s">
        <v>316</v>
      </c>
      <c r="E951" s="1840" t="s">
        <v>16</v>
      </c>
      <c r="F951" s="948" t="s">
        <v>1231</v>
      </c>
      <c r="G951" s="1831" t="s">
        <v>1161</v>
      </c>
      <c r="H951" s="1830" t="s">
        <v>1339</v>
      </c>
      <c r="I951" s="954"/>
      <c r="J951" s="491"/>
      <c r="K951" s="942"/>
      <c r="L951" s="492"/>
    </row>
    <row r="952" spans="1:14" ht="27.75" customHeight="1" x14ac:dyDescent="0.2">
      <c r="A952" s="1526"/>
      <c r="B952" s="1547"/>
      <c r="C952" s="1547"/>
      <c r="D952" s="1554"/>
      <c r="E952" s="1554"/>
      <c r="F952" s="948" t="s">
        <v>2265</v>
      </c>
      <c r="G952" s="1548"/>
      <c r="H952" s="1547"/>
      <c r="I952" s="954"/>
      <c r="J952" s="491"/>
      <c r="K952" s="942"/>
      <c r="L952" s="492"/>
    </row>
    <row r="953" spans="1:14" ht="33.75" customHeight="1" x14ac:dyDescent="0.2">
      <c r="A953" s="1526"/>
      <c r="B953" s="1547"/>
      <c r="C953" s="1547"/>
      <c r="D953" s="1554"/>
      <c r="E953" s="1554"/>
      <c r="F953" s="948" t="s">
        <v>2141</v>
      </c>
      <c r="G953" s="1838"/>
      <c r="H953" s="1832"/>
      <c r="I953" s="954"/>
      <c r="J953" s="491"/>
      <c r="K953" s="942"/>
      <c r="L953" s="492"/>
    </row>
    <row r="954" spans="1:14" ht="33.75" customHeight="1" x14ac:dyDescent="0.2">
      <c r="A954" s="1526"/>
      <c r="B954" s="493" t="s">
        <v>2926</v>
      </c>
      <c r="C954" s="494" t="s">
        <v>2927</v>
      </c>
      <c r="D954" s="493" t="s">
        <v>46</v>
      </c>
      <c r="E954" s="493" t="s">
        <v>50</v>
      </c>
      <c r="F954" s="948" t="s">
        <v>1233</v>
      </c>
      <c r="G954" s="941" t="s">
        <v>1200</v>
      </c>
      <c r="H954" s="939" t="s">
        <v>2928</v>
      </c>
      <c r="I954" s="954"/>
      <c r="J954" s="491"/>
      <c r="K954" s="942"/>
      <c r="L954" s="492"/>
    </row>
    <row r="955" spans="1:14" ht="33.75" customHeight="1" x14ac:dyDescent="0.2">
      <c r="A955" s="1526"/>
      <c r="B955" s="1869" t="s">
        <v>2929</v>
      </c>
      <c r="C955" s="1866" t="s">
        <v>2930</v>
      </c>
      <c r="D955" s="1869" t="s">
        <v>28</v>
      </c>
      <c r="E955" s="1869" t="s">
        <v>349</v>
      </c>
      <c r="F955" s="948" t="s">
        <v>2931</v>
      </c>
      <c r="G955" s="1831" t="s">
        <v>2046</v>
      </c>
      <c r="H955" s="1830" t="s">
        <v>1339</v>
      </c>
      <c r="I955" s="954"/>
      <c r="J955" s="491"/>
      <c r="K955" s="942"/>
      <c r="L955" s="492"/>
    </row>
    <row r="956" spans="1:14" ht="33.75" customHeight="1" x14ac:dyDescent="0.2">
      <c r="A956" s="1526"/>
      <c r="B956" s="1870"/>
      <c r="C956" s="1868"/>
      <c r="D956" s="1870"/>
      <c r="E956" s="1870"/>
      <c r="F956" s="948" t="s">
        <v>1162</v>
      </c>
      <c r="G956" s="1838"/>
      <c r="H956" s="1832"/>
      <c r="I956" s="954"/>
      <c r="J956" s="491"/>
      <c r="K956" s="942"/>
      <c r="L956" s="492"/>
    </row>
    <row r="957" spans="1:14" ht="33.75" customHeight="1" x14ac:dyDescent="0.2">
      <c r="A957" s="1526"/>
      <c r="B957" s="1869" t="s">
        <v>350</v>
      </c>
      <c r="C957" s="1866" t="s">
        <v>2932</v>
      </c>
      <c r="D957" s="1869" t="s">
        <v>28</v>
      </c>
      <c r="E957" s="1869" t="s">
        <v>349</v>
      </c>
      <c r="F957" s="948" t="s">
        <v>2931</v>
      </c>
      <c r="G957" s="1831" t="s">
        <v>2046</v>
      </c>
      <c r="H957" s="1830" t="s">
        <v>1339</v>
      </c>
      <c r="I957" s="954"/>
      <c r="J957" s="491"/>
      <c r="K957" s="942"/>
      <c r="L957" s="492"/>
    </row>
    <row r="958" spans="1:14" ht="33.75" customHeight="1" x14ac:dyDescent="0.2">
      <c r="A958" s="1526"/>
      <c r="B958" s="1870"/>
      <c r="C958" s="1868"/>
      <c r="D958" s="1870"/>
      <c r="E958" s="1870"/>
      <c r="F958" s="948" t="s">
        <v>1162</v>
      </c>
      <c r="G958" s="1838"/>
      <c r="H958" s="1832"/>
      <c r="I958" s="954"/>
      <c r="J958" s="491"/>
      <c r="K958" s="942"/>
      <c r="L958" s="492"/>
    </row>
    <row r="959" spans="1:14" ht="33.75" customHeight="1" x14ac:dyDescent="0.2">
      <c r="A959" s="1526"/>
      <c r="B959" s="950" t="s">
        <v>2933</v>
      </c>
      <c r="C959" s="495" t="s">
        <v>2934</v>
      </c>
      <c r="D959" s="950" t="s">
        <v>46</v>
      </c>
      <c r="E959" s="496" t="s">
        <v>349</v>
      </c>
      <c r="F959" s="948" t="s">
        <v>1233</v>
      </c>
      <c r="G959" s="941" t="s">
        <v>1200</v>
      </c>
      <c r="H959" s="939" t="s">
        <v>1745</v>
      </c>
      <c r="I959" s="954"/>
      <c r="J959" s="491"/>
      <c r="K959" s="942"/>
      <c r="L959" s="492"/>
    </row>
    <row r="960" spans="1:14" ht="33.75" customHeight="1" x14ac:dyDescent="0.2">
      <c r="A960" s="1526"/>
      <c r="B960" s="1869" t="s">
        <v>2936</v>
      </c>
      <c r="C960" s="1866" t="s">
        <v>2937</v>
      </c>
      <c r="D960" s="1869" t="s">
        <v>28</v>
      </c>
      <c r="E960" s="1869" t="s">
        <v>349</v>
      </c>
      <c r="F960" s="948" t="s">
        <v>2931</v>
      </c>
      <c r="G960" s="1831" t="s">
        <v>2046</v>
      </c>
      <c r="H960" s="1830" t="s">
        <v>1339</v>
      </c>
      <c r="I960" s="954"/>
      <c r="J960" s="491"/>
      <c r="K960" s="942"/>
      <c r="L960" s="492"/>
    </row>
    <row r="961" spans="1:14" ht="33.75" customHeight="1" x14ac:dyDescent="0.2">
      <c r="A961" s="1526"/>
      <c r="B961" s="1870"/>
      <c r="C961" s="1868"/>
      <c r="D961" s="1870"/>
      <c r="E961" s="1870"/>
      <c r="F961" s="948" t="s">
        <v>1162</v>
      </c>
      <c r="G961" s="1838"/>
      <c r="H961" s="1832"/>
      <c r="I961" s="954"/>
      <c r="J961" s="491"/>
      <c r="K961" s="942"/>
      <c r="L961" s="492"/>
    </row>
    <row r="962" spans="1:14" ht="33.75" customHeight="1" x14ac:dyDescent="0.2">
      <c r="A962" s="1526"/>
      <c r="B962" s="1869" t="s">
        <v>2938</v>
      </c>
      <c r="C962" s="1866" t="s">
        <v>2939</v>
      </c>
      <c r="D962" s="1869" t="s">
        <v>28</v>
      </c>
      <c r="E962" s="1869" t="s">
        <v>349</v>
      </c>
      <c r="F962" s="948" t="s">
        <v>2931</v>
      </c>
      <c r="G962" s="1831" t="s">
        <v>2046</v>
      </c>
      <c r="H962" s="1830" t="s">
        <v>1339</v>
      </c>
      <c r="I962" s="954"/>
      <c r="J962" s="491"/>
      <c r="K962" s="942"/>
      <c r="L962" s="492"/>
    </row>
    <row r="963" spans="1:14" ht="33.75" customHeight="1" x14ac:dyDescent="0.2">
      <c r="A963" s="1526"/>
      <c r="B963" s="1870"/>
      <c r="C963" s="1868"/>
      <c r="D963" s="1870"/>
      <c r="E963" s="1870"/>
      <c r="F963" s="948" t="s">
        <v>1162</v>
      </c>
      <c r="G963" s="1838"/>
      <c r="H963" s="1832"/>
      <c r="I963" s="954"/>
      <c r="J963" s="491"/>
      <c r="K963" s="942"/>
      <c r="L963" s="492"/>
    </row>
    <row r="964" spans="1:14" ht="33.75" customHeight="1" x14ac:dyDescent="0.2">
      <c r="A964" s="1526"/>
      <c r="B964" s="1869" t="s">
        <v>351</v>
      </c>
      <c r="C964" s="1866" t="s">
        <v>2940</v>
      </c>
      <c r="D964" s="1869" t="s">
        <v>28</v>
      </c>
      <c r="E964" s="1869" t="s">
        <v>349</v>
      </c>
      <c r="F964" s="948" t="s">
        <v>2931</v>
      </c>
      <c r="G964" s="1831" t="s">
        <v>2046</v>
      </c>
      <c r="H964" s="1830" t="s">
        <v>1339</v>
      </c>
      <c r="I964" s="954"/>
      <c r="J964" s="491"/>
      <c r="K964" s="942"/>
      <c r="L964" s="492"/>
    </row>
    <row r="965" spans="1:14" ht="33.75" customHeight="1" x14ac:dyDescent="0.2">
      <c r="A965" s="1526"/>
      <c r="B965" s="1870"/>
      <c r="C965" s="1868"/>
      <c r="D965" s="1870"/>
      <c r="E965" s="1870"/>
      <c r="F965" s="948" t="s">
        <v>1162</v>
      </c>
      <c r="G965" s="1838"/>
      <c r="H965" s="1832"/>
      <c r="I965" s="954"/>
      <c r="J965" s="491"/>
      <c r="K965" s="942"/>
      <c r="L965" s="492"/>
    </row>
    <row r="966" spans="1:14" ht="33.75" customHeight="1" x14ac:dyDescent="0.2">
      <c r="A966" s="1526"/>
      <c r="B966" s="1866" t="s">
        <v>2941</v>
      </c>
      <c r="C966" s="1866" t="s">
        <v>2942</v>
      </c>
      <c r="D966" s="1869" t="s">
        <v>28</v>
      </c>
      <c r="E966" s="1869" t="s">
        <v>349</v>
      </c>
      <c r="F966" s="488" t="s">
        <v>2869</v>
      </c>
      <c r="G966" s="956" t="s">
        <v>2870</v>
      </c>
      <c r="H966" s="1830" t="s">
        <v>2943</v>
      </c>
      <c r="I966" s="954"/>
      <c r="J966" s="491"/>
      <c r="K966" s="942"/>
      <c r="L966" s="492"/>
    </row>
    <row r="967" spans="1:14" ht="33.75" customHeight="1" x14ac:dyDescent="0.2">
      <c r="A967" s="1526"/>
      <c r="B967" s="1868"/>
      <c r="C967" s="1868"/>
      <c r="D967" s="1870"/>
      <c r="E967" s="1870"/>
      <c r="F967" s="488" t="s">
        <v>2872</v>
      </c>
      <c r="G967" s="956" t="s">
        <v>2249</v>
      </c>
      <c r="H967" s="1832"/>
      <c r="I967" s="954"/>
      <c r="J967" s="491"/>
      <c r="K967" s="942"/>
      <c r="L967" s="492"/>
    </row>
    <row r="968" spans="1:14" ht="33.75" customHeight="1" x14ac:dyDescent="0.2">
      <c r="A968" s="1526"/>
      <c r="B968" s="1869" t="s">
        <v>2944</v>
      </c>
      <c r="C968" s="1866" t="s">
        <v>2945</v>
      </c>
      <c r="D968" s="1869" t="s">
        <v>28</v>
      </c>
      <c r="E968" s="1869" t="s">
        <v>349</v>
      </c>
      <c r="F968" s="488" t="s">
        <v>2869</v>
      </c>
      <c r="G968" s="956" t="s">
        <v>2870</v>
      </c>
      <c r="H968" s="1830" t="s">
        <v>2094</v>
      </c>
      <c r="I968" s="954"/>
      <c r="J968" s="491"/>
      <c r="K968" s="942"/>
      <c r="L968" s="492"/>
    </row>
    <row r="969" spans="1:14" ht="33.75" customHeight="1" x14ac:dyDescent="0.2">
      <c r="A969" s="1526"/>
      <c r="B969" s="1870"/>
      <c r="C969" s="1868"/>
      <c r="D969" s="1870"/>
      <c r="E969" s="1870"/>
      <c r="F969" s="488" t="s">
        <v>2872</v>
      </c>
      <c r="G969" s="956" t="s">
        <v>2249</v>
      </c>
      <c r="H969" s="1832"/>
      <c r="I969" s="954"/>
      <c r="J969" s="491"/>
      <c r="K969" s="942"/>
      <c r="L969" s="492"/>
    </row>
    <row r="970" spans="1:14" ht="28.5" customHeight="1" x14ac:dyDescent="0.2">
      <c r="A970" s="1526"/>
      <c r="B970" s="1869" t="s">
        <v>2946</v>
      </c>
      <c r="C970" s="1866" t="s">
        <v>2947</v>
      </c>
      <c r="D970" s="1869" t="s">
        <v>46</v>
      </c>
      <c r="E970" s="1869" t="s">
        <v>57</v>
      </c>
      <c r="F970" s="488" t="s">
        <v>2869</v>
      </c>
      <c r="G970" s="956" t="s">
        <v>2870</v>
      </c>
      <c r="H970" s="1830" t="s">
        <v>2948</v>
      </c>
      <c r="I970" s="954"/>
      <c r="J970" s="491"/>
      <c r="K970" s="942"/>
      <c r="L970" s="492"/>
    </row>
    <row r="971" spans="1:14" ht="28.5" customHeight="1" thickBot="1" x14ac:dyDescent="0.25">
      <c r="A971" s="1761"/>
      <c r="B971" s="1870"/>
      <c r="C971" s="1868"/>
      <c r="D971" s="1870"/>
      <c r="E971" s="1870"/>
      <c r="F971" s="488" t="s">
        <v>2872</v>
      </c>
      <c r="G971" s="956" t="s">
        <v>2249</v>
      </c>
      <c r="H971" s="1832"/>
      <c r="I971" s="954"/>
      <c r="J971" s="491"/>
      <c r="K971" s="942"/>
      <c r="L971" s="492"/>
    </row>
    <row r="972" spans="1:14" ht="35.25" customHeight="1" x14ac:dyDescent="0.2">
      <c r="A972" s="1779" t="s">
        <v>98</v>
      </c>
      <c r="B972" s="939" t="s">
        <v>2988</v>
      </c>
      <c r="C972" s="953" t="s">
        <v>2989</v>
      </c>
      <c r="D972" s="951" t="s">
        <v>46</v>
      </c>
      <c r="E972" s="497" t="s">
        <v>1493</v>
      </c>
      <c r="F972" s="459" t="s">
        <v>2545</v>
      </c>
      <c r="G972" s="460" t="s">
        <v>2249</v>
      </c>
      <c r="H972" s="459" t="s">
        <v>4600</v>
      </c>
      <c r="I972" s="438"/>
      <c r="J972" s="498"/>
      <c r="K972" s="499"/>
      <c r="L972" s="941">
        <v>105.83</v>
      </c>
      <c r="M972" s="1" t="s">
        <v>1842</v>
      </c>
      <c r="N972" s="12"/>
    </row>
    <row r="973" spans="1:14" ht="33.75" customHeight="1" x14ac:dyDescent="0.2">
      <c r="A973" s="1526"/>
      <c r="B973" s="948" t="s">
        <v>2990</v>
      </c>
      <c r="C973" s="428" t="s">
        <v>2991</v>
      </c>
      <c r="D973" s="500" t="s">
        <v>46</v>
      </c>
      <c r="E973" s="501" t="s">
        <v>1493</v>
      </c>
      <c r="F973" s="459" t="s">
        <v>2545</v>
      </c>
      <c r="G973" s="460" t="s">
        <v>1200</v>
      </c>
      <c r="H973" s="459" t="s">
        <v>4600</v>
      </c>
      <c r="I973" s="438"/>
      <c r="J973" s="502"/>
      <c r="K973" s="955"/>
      <c r="L973" s="941">
        <v>93.3</v>
      </c>
      <c r="M973" s="1" t="s">
        <v>1842</v>
      </c>
      <c r="N973" s="12"/>
    </row>
    <row r="974" spans="1:14" ht="21.75" customHeight="1" x14ac:dyDescent="0.2">
      <c r="A974" s="1526"/>
      <c r="B974" s="1830" t="s">
        <v>2992</v>
      </c>
      <c r="C974" s="1830" t="s">
        <v>2993</v>
      </c>
      <c r="D974" s="1882" t="s">
        <v>46</v>
      </c>
      <c r="E974" s="1882" t="s">
        <v>1493</v>
      </c>
      <c r="F974" s="948" t="s">
        <v>2733</v>
      </c>
      <c r="G974" s="500" t="s">
        <v>2994</v>
      </c>
      <c r="H974" s="1884" t="s">
        <v>2995</v>
      </c>
      <c r="I974" s="954">
        <v>952</v>
      </c>
      <c r="J974" s="502"/>
      <c r="K974" s="955"/>
      <c r="L974" s="87"/>
      <c r="M974" s="1" t="s">
        <v>1842</v>
      </c>
      <c r="N974" s="12"/>
    </row>
    <row r="975" spans="1:14" ht="24.75" customHeight="1" x14ac:dyDescent="0.2">
      <c r="A975" s="1526"/>
      <c r="B975" s="1832"/>
      <c r="C975" s="1832"/>
      <c r="D975" s="1883"/>
      <c r="E975" s="1883"/>
      <c r="F975" s="503" t="s">
        <v>1143</v>
      </c>
      <c r="G975" s="500" t="s">
        <v>1200</v>
      </c>
      <c r="H975" s="1885"/>
      <c r="I975" s="954"/>
      <c r="J975" s="502"/>
      <c r="K975" s="955"/>
      <c r="L975" s="504"/>
      <c r="M975" s="1"/>
      <c r="N975" s="12"/>
    </row>
    <row r="976" spans="1:14" ht="36.75" customHeight="1" x14ac:dyDescent="0.2">
      <c r="A976" s="1526"/>
      <c r="B976" s="948" t="s">
        <v>2996</v>
      </c>
      <c r="C976" s="428" t="s">
        <v>2997</v>
      </c>
      <c r="D976" s="500" t="s">
        <v>46</v>
      </c>
      <c r="E976" s="501" t="s">
        <v>1493</v>
      </c>
      <c r="F976" s="459" t="s">
        <v>2545</v>
      </c>
      <c r="G976" s="460" t="s">
        <v>1200</v>
      </c>
      <c r="H976" s="459" t="s">
        <v>4600</v>
      </c>
      <c r="I976" s="438"/>
      <c r="J976" s="502"/>
      <c r="K976" s="955"/>
      <c r="L976" s="954">
        <v>534.54</v>
      </c>
      <c r="M976" s="1" t="s">
        <v>1842</v>
      </c>
      <c r="N976" s="12"/>
    </row>
    <row r="977" spans="1:14" ht="36.75" customHeight="1" x14ac:dyDescent="0.2">
      <c r="A977" s="1526"/>
      <c r="B977" s="948" t="s">
        <v>2998</v>
      </c>
      <c r="C977" s="505" t="s">
        <v>2999</v>
      </c>
      <c r="D977" s="500" t="s">
        <v>46</v>
      </c>
      <c r="E977" s="501" t="s">
        <v>1493</v>
      </c>
      <c r="F977" s="459" t="s">
        <v>2545</v>
      </c>
      <c r="G977" s="460" t="s">
        <v>1200</v>
      </c>
      <c r="H977" s="459" t="s">
        <v>4600</v>
      </c>
      <c r="I977" s="438"/>
      <c r="J977" s="502"/>
      <c r="K977" s="955"/>
      <c r="L977" s="456">
        <v>414.36</v>
      </c>
      <c r="M977" s="1" t="s">
        <v>1842</v>
      </c>
      <c r="N977" s="12"/>
    </row>
    <row r="978" spans="1:14" ht="22.5" customHeight="1" x14ac:dyDescent="0.2">
      <c r="A978" s="1526"/>
      <c r="B978" s="948" t="s">
        <v>3000</v>
      </c>
      <c r="C978" s="506" t="s">
        <v>3001</v>
      </c>
      <c r="D978" s="941" t="s">
        <v>21</v>
      </c>
      <c r="E978" s="507" t="s">
        <v>22</v>
      </c>
      <c r="F978" s="459" t="s">
        <v>2545</v>
      </c>
      <c r="G978" s="460" t="s">
        <v>1200</v>
      </c>
      <c r="H978" s="459" t="s">
        <v>4600</v>
      </c>
      <c r="I978" s="438"/>
      <c r="J978" s="502"/>
      <c r="K978" s="955"/>
      <c r="L978" s="453">
        <v>300</v>
      </c>
      <c r="M978" s="1" t="s">
        <v>1842</v>
      </c>
      <c r="N978" s="12"/>
    </row>
    <row r="979" spans="1:14" ht="22.5" customHeight="1" x14ac:dyDescent="0.2">
      <c r="A979" s="1526"/>
      <c r="B979" s="948" t="s">
        <v>3002</v>
      </c>
      <c r="C979" s="506" t="s">
        <v>3003</v>
      </c>
      <c r="D979" s="941" t="s">
        <v>21</v>
      </c>
      <c r="E979" s="507" t="s">
        <v>22</v>
      </c>
      <c r="F979" s="459" t="s">
        <v>2545</v>
      </c>
      <c r="G979" s="460" t="s">
        <v>1200</v>
      </c>
      <c r="H979" s="459" t="s">
        <v>5165</v>
      </c>
      <c r="I979" s="438"/>
      <c r="J979" s="502"/>
      <c r="K979" s="955"/>
      <c r="L979" s="453">
        <v>50</v>
      </c>
      <c r="M979" s="1" t="s">
        <v>1842</v>
      </c>
      <c r="N979" s="12"/>
    </row>
    <row r="980" spans="1:14" ht="33.75" customHeight="1" x14ac:dyDescent="0.2">
      <c r="A980" s="1526"/>
      <c r="B980" s="1830" t="s">
        <v>3004</v>
      </c>
      <c r="C980" s="1830" t="s">
        <v>3005</v>
      </c>
      <c r="D980" s="1840" t="s">
        <v>46</v>
      </c>
      <c r="E980" s="1831" t="s">
        <v>50</v>
      </c>
      <c r="F980" s="508" t="s">
        <v>3006</v>
      </c>
      <c r="G980" s="507" t="s">
        <v>3007</v>
      </c>
      <c r="H980" s="1830" t="s">
        <v>5166</v>
      </c>
      <c r="I980" s="456">
        <v>196</v>
      </c>
      <c r="J980" s="509">
        <v>230</v>
      </c>
      <c r="K980" s="456"/>
      <c r="L980" s="153"/>
      <c r="M980" s="1" t="s">
        <v>1842</v>
      </c>
      <c r="N980" s="12"/>
    </row>
    <row r="981" spans="1:14" ht="33.75" customHeight="1" x14ac:dyDescent="0.2">
      <c r="A981" s="1526"/>
      <c r="B981" s="1547"/>
      <c r="C981" s="1547"/>
      <c r="D981" s="1554"/>
      <c r="E981" s="1548"/>
      <c r="F981" s="508" t="s">
        <v>3009</v>
      </c>
      <c r="G981" s="507" t="s">
        <v>3010</v>
      </c>
      <c r="H981" s="1547"/>
      <c r="I981" s="456"/>
      <c r="J981" s="509"/>
      <c r="K981" s="456"/>
      <c r="L981" s="153"/>
      <c r="M981" s="1"/>
      <c r="N981" s="12"/>
    </row>
    <row r="982" spans="1:14" ht="33.75" customHeight="1" x14ac:dyDescent="0.2">
      <c r="A982" s="1526"/>
      <c r="B982" s="1547"/>
      <c r="C982" s="1547"/>
      <c r="D982" s="1554"/>
      <c r="E982" s="1548"/>
      <c r="F982" s="508" t="s">
        <v>3011</v>
      </c>
      <c r="G982" s="507" t="s">
        <v>3012</v>
      </c>
      <c r="H982" s="1547"/>
      <c r="I982" s="456"/>
      <c r="J982" s="509"/>
      <c r="K982" s="456"/>
      <c r="L982" s="153"/>
      <c r="M982" s="1"/>
      <c r="N982" s="12"/>
    </row>
    <row r="983" spans="1:14" ht="30" customHeight="1" x14ac:dyDescent="0.2">
      <c r="A983" s="1526"/>
      <c r="B983" s="1547"/>
      <c r="C983" s="1547"/>
      <c r="D983" s="1554"/>
      <c r="E983" s="1548"/>
      <c r="F983" s="508" t="s">
        <v>3013</v>
      </c>
      <c r="G983" s="507" t="s">
        <v>3014</v>
      </c>
      <c r="H983" s="1547"/>
      <c r="I983" s="456"/>
      <c r="J983" s="509"/>
      <c r="K983" s="456"/>
      <c r="L983" s="153"/>
      <c r="M983" s="1"/>
      <c r="N983" s="12"/>
    </row>
    <row r="984" spans="1:14" ht="33.75" customHeight="1" x14ac:dyDescent="0.2">
      <c r="A984" s="1526"/>
      <c r="B984" s="1832"/>
      <c r="C984" s="1832"/>
      <c r="D984" s="1841"/>
      <c r="E984" s="1838"/>
      <c r="F984" s="508" t="s">
        <v>3015</v>
      </c>
      <c r="G984" s="507" t="s">
        <v>1264</v>
      </c>
      <c r="H984" s="1832"/>
      <c r="I984" s="456"/>
      <c r="J984" s="509"/>
      <c r="K984" s="456"/>
      <c r="L984" s="153"/>
      <c r="M984" s="1"/>
      <c r="N984" s="12"/>
    </row>
    <row r="985" spans="1:14" ht="21" customHeight="1" x14ac:dyDescent="0.2">
      <c r="A985" s="1526"/>
      <c r="B985" s="1830" t="s">
        <v>3016</v>
      </c>
      <c r="C985" s="1830" t="s">
        <v>3017</v>
      </c>
      <c r="D985" s="1840" t="s">
        <v>46</v>
      </c>
      <c r="E985" s="1831" t="s">
        <v>3018</v>
      </c>
      <c r="F985" s="508" t="s">
        <v>5167</v>
      </c>
      <c r="G985" s="507" t="s">
        <v>3020</v>
      </c>
      <c r="H985" s="1830" t="s">
        <v>5168</v>
      </c>
      <c r="I985" s="456">
        <v>96</v>
      </c>
      <c r="J985" s="509">
        <v>120</v>
      </c>
      <c r="K985" s="456"/>
      <c r="L985" s="153"/>
      <c r="M985" s="1" t="s">
        <v>1842</v>
      </c>
      <c r="N985" s="12"/>
    </row>
    <row r="986" spans="1:14" ht="35.25" customHeight="1" x14ac:dyDescent="0.2">
      <c r="A986" s="1526"/>
      <c r="B986" s="1547"/>
      <c r="C986" s="1547"/>
      <c r="D986" s="1554"/>
      <c r="E986" s="1548"/>
      <c r="F986" s="508" t="s">
        <v>3022</v>
      </c>
      <c r="G986" s="507" t="s">
        <v>3023</v>
      </c>
      <c r="H986" s="1547"/>
      <c r="I986" s="456"/>
      <c r="J986" s="510"/>
      <c r="K986" s="511"/>
      <c r="L986" s="512"/>
      <c r="M986" s="1"/>
      <c r="N986" s="12"/>
    </row>
    <row r="987" spans="1:14" ht="27.75" customHeight="1" x14ac:dyDescent="0.2">
      <c r="A987" s="1526"/>
      <c r="B987" s="1547"/>
      <c r="C987" s="1547"/>
      <c r="D987" s="1554"/>
      <c r="E987" s="1548"/>
      <c r="F987" s="508" t="s">
        <v>3024</v>
      </c>
      <c r="G987" s="507" t="s">
        <v>3025</v>
      </c>
      <c r="H987" s="1547"/>
      <c r="I987" s="456"/>
      <c r="J987" s="510"/>
      <c r="K987" s="511"/>
      <c r="L987" s="512"/>
      <c r="M987" s="1"/>
      <c r="N987" s="12"/>
    </row>
    <row r="988" spans="1:14" ht="35.25" customHeight="1" x14ac:dyDescent="0.2">
      <c r="A988" s="1526"/>
      <c r="B988" s="1832"/>
      <c r="C988" s="1832"/>
      <c r="D988" s="1841"/>
      <c r="E988" s="1838"/>
      <c r="F988" s="508" t="s">
        <v>3026</v>
      </c>
      <c r="G988" s="507" t="s">
        <v>1264</v>
      </c>
      <c r="H988" s="1832"/>
      <c r="I988" s="456"/>
      <c r="J988" s="510"/>
      <c r="K988" s="511"/>
      <c r="L988" s="512"/>
      <c r="M988" s="1"/>
      <c r="N988" s="12"/>
    </row>
    <row r="989" spans="1:14" ht="33.6" customHeight="1" x14ac:dyDescent="0.2">
      <c r="A989" s="1526"/>
      <c r="B989" s="1830" t="s">
        <v>236</v>
      </c>
      <c r="C989" s="1830" t="s">
        <v>5169</v>
      </c>
      <c r="D989" s="1840" t="s">
        <v>46</v>
      </c>
      <c r="E989" s="1831" t="s">
        <v>10</v>
      </c>
      <c r="F989" s="948" t="s">
        <v>1231</v>
      </c>
      <c r="G989" s="941" t="s">
        <v>1199</v>
      </c>
      <c r="H989" s="1830" t="s">
        <v>3028</v>
      </c>
      <c r="I989" s="456">
        <v>300</v>
      </c>
      <c r="J989" s="510"/>
      <c r="K989" s="511"/>
      <c r="L989" s="512"/>
      <c r="M989" s="1"/>
      <c r="N989" s="12"/>
    </row>
    <row r="990" spans="1:14" ht="33.6" customHeight="1" x14ac:dyDescent="0.2">
      <c r="A990" s="1526"/>
      <c r="B990" s="1832"/>
      <c r="C990" s="1832"/>
      <c r="D990" s="1841"/>
      <c r="E990" s="1838"/>
      <c r="F990" s="948" t="s">
        <v>1143</v>
      </c>
      <c r="G990" s="941" t="s">
        <v>1297</v>
      </c>
      <c r="H990" s="1832"/>
      <c r="I990" s="456"/>
      <c r="J990" s="510"/>
      <c r="K990" s="511"/>
      <c r="L990" s="512"/>
      <c r="M990" s="1"/>
      <c r="N990" s="12"/>
    </row>
    <row r="991" spans="1:14" ht="22.5" customHeight="1" x14ac:dyDescent="0.2">
      <c r="A991" s="1526"/>
      <c r="B991" s="1830" t="s">
        <v>1314</v>
      </c>
      <c r="C991" s="1830" t="s">
        <v>1315</v>
      </c>
      <c r="D991" s="1840" t="s">
        <v>46</v>
      </c>
      <c r="E991" s="1831" t="s">
        <v>30</v>
      </c>
      <c r="F991" s="948" t="s">
        <v>3034</v>
      </c>
      <c r="G991" s="1898" t="s">
        <v>1225</v>
      </c>
      <c r="H991" s="1900" t="s">
        <v>3035</v>
      </c>
      <c r="I991" s="456">
        <v>1500</v>
      </c>
      <c r="J991" s="510"/>
      <c r="K991" s="511"/>
      <c r="L991" s="512"/>
      <c r="M991" s="1"/>
      <c r="N991" s="12"/>
    </row>
    <row r="992" spans="1:14" ht="27.75" customHeight="1" x14ac:dyDescent="0.2">
      <c r="A992" s="1526"/>
      <c r="B992" s="1547"/>
      <c r="C992" s="1547"/>
      <c r="D992" s="1554"/>
      <c r="E992" s="1548"/>
      <c r="F992" s="948" t="s">
        <v>3036</v>
      </c>
      <c r="G992" s="1614"/>
      <c r="H992" s="1598"/>
      <c r="I992" s="456"/>
      <c r="J992" s="510"/>
      <c r="K992" s="511"/>
      <c r="L992" s="513"/>
      <c r="M992" s="1"/>
      <c r="N992" s="12"/>
    </row>
    <row r="993" spans="1:19" ht="22.5" customHeight="1" x14ac:dyDescent="0.2">
      <c r="A993" s="1526"/>
      <c r="B993" s="1547"/>
      <c r="C993" s="1547"/>
      <c r="D993" s="1554"/>
      <c r="E993" s="1548"/>
      <c r="F993" s="948" t="s">
        <v>3037</v>
      </c>
      <c r="G993" s="1614"/>
      <c r="H993" s="1598"/>
      <c r="I993" s="456"/>
      <c r="J993" s="510"/>
      <c r="K993" s="511"/>
      <c r="L993" s="513"/>
      <c r="M993" s="1"/>
      <c r="N993" s="12"/>
    </row>
    <row r="994" spans="1:19" ht="26.25" customHeight="1" x14ac:dyDescent="0.2">
      <c r="A994" s="1526"/>
      <c r="B994" s="1832"/>
      <c r="C994" s="1832"/>
      <c r="D994" s="1841"/>
      <c r="E994" s="1838"/>
      <c r="F994" s="948" t="s">
        <v>1666</v>
      </c>
      <c r="G994" s="1899"/>
      <c r="H994" s="1901"/>
      <c r="I994" s="456"/>
      <c r="J994" s="510"/>
      <c r="K994" s="511"/>
      <c r="L994" s="513"/>
      <c r="M994" s="1"/>
      <c r="N994" s="12"/>
    </row>
    <row r="995" spans="1:19" ht="27" customHeight="1" x14ac:dyDescent="0.2">
      <c r="A995" s="1526"/>
      <c r="B995" s="1855" t="s">
        <v>3038</v>
      </c>
      <c r="C995" s="1855" t="s">
        <v>3039</v>
      </c>
      <c r="D995" s="1907" t="s">
        <v>46</v>
      </c>
      <c r="E995" s="1908" t="s">
        <v>3040</v>
      </c>
      <c r="F995" s="488" t="s">
        <v>1843</v>
      </c>
      <c r="G995" s="956" t="s">
        <v>1118</v>
      </c>
      <c r="H995" s="1884" t="s">
        <v>5170</v>
      </c>
      <c r="I995" s="456">
        <v>235.8</v>
      </c>
      <c r="J995" s="456"/>
      <c r="K995" s="456"/>
      <c r="L995" s="455"/>
      <c r="M995" s="1" t="s">
        <v>1842</v>
      </c>
      <c r="N995" s="12"/>
    </row>
    <row r="996" spans="1:19" ht="40.5" customHeight="1" x14ac:dyDescent="0.2">
      <c r="A996" s="1897"/>
      <c r="B996" s="1855"/>
      <c r="C996" s="1855"/>
      <c r="D996" s="1907"/>
      <c r="E996" s="1908"/>
      <c r="F996" s="488" t="s">
        <v>1117</v>
      </c>
      <c r="G996" s="956" t="s">
        <v>1200</v>
      </c>
      <c r="H996" s="1885"/>
      <c r="I996" s="456"/>
      <c r="J996" s="456"/>
      <c r="K996" s="456"/>
      <c r="L996" s="455"/>
      <c r="M996" s="1"/>
      <c r="N996" s="12"/>
    </row>
    <row r="997" spans="1:19" ht="27" customHeight="1" x14ac:dyDescent="0.2">
      <c r="A997" s="1830" t="s">
        <v>99</v>
      </c>
      <c r="B997" s="1830" t="s">
        <v>238</v>
      </c>
      <c r="C997" s="1830" t="s">
        <v>340</v>
      </c>
      <c r="D997" s="1840" t="s">
        <v>46</v>
      </c>
      <c r="E997" s="1831" t="s">
        <v>49</v>
      </c>
      <c r="F997" s="948" t="s">
        <v>3042</v>
      </c>
      <c r="G997" s="941" t="s">
        <v>3043</v>
      </c>
      <c r="H997" s="1830" t="s">
        <v>5171</v>
      </c>
      <c r="I997" s="456">
        <v>30</v>
      </c>
      <c r="J997" s="456">
        <v>185</v>
      </c>
      <c r="K997" s="456">
        <v>30</v>
      </c>
      <c r="L997" s="816"/>
      <c r="M997" s="1" t="s">
        <v>1842</v>
      </c>
      <c r="N997" s="12"/>
    </row>
    <row r="998" spans="1:19" ht="33" customHeight="1" x14ac:dyDescent="0.2">
      <c r="A998" s="1547"/>
      <c r="B998" s="1547"/>
      <c r="C998" s="1547"/>
      <c r="D998" s="1554"/>
      <c r="E998" s="1548"/>
      <c r="F998" s="948" t="s">
        <v>3045</v>
      </c>
      <c r="G998" s="941" t="s">
        <v>3046</v>
      </c>
      <c r="H998" s="1547"/>
      <c r="I998" s="456"/>
      <c r="J998" s="456"/>
      <c r="K998" s="456"/>
      <c r="L998" s="816"/>
      <c r="M998" s="1"/>
      <c r="N998" s="12"/>
    </row>
    <row r="999" spans="1:19" ht="30.75" customHeight="1" x14ac:dyDescent="0.2">
      <c r="A999" s="1547"/>
      <c r="B999" s="1547"/>
      <c r="C999" s="1547"/>
      <c r="D999" s="1554"/>
      <c r="E999" s="1548"/>
      <c r="F999" s="948" t="s">
        <v>3047</v>
      </c>
      <c r="G999" s="941" t="s">
        <v>3048</v>
      </c>
      <c r="H999" s="1547"/>
      <c r="I999" s="456"/>
      <c r="J999" s="456"/>
      <c r="K999" s="456"/>
      <c r="L999" s="816"/>
      <c r="M999" s="1"/>
      <c r="N999" s="12"/>
    </row>
    <row r="1000" spans="1:19" ht="36.75" customHeight="1" x14ac:dyDescent="0.2">
      <c r="A1000" s="1547"/>
      <c r="B1000" s="1547"/>
      <c r="C1000" s="1547"/>
      <c r="D1000" s="1554"/>
      <c r="E1000" s="1548"/>
      <c r="F1000" s="948" t="s">
        <v>3049</v>
      </c>
      <c r="G1000" s="941" t="s">
        <v>3050</v>
      </c>
      <c r="H1000" s="1547"/>
      <c r="I1000" s="456"/>
      <c r="J1000" s="456"/>
      <c r="K1000" s="456"/>
      <c r="L1000" s="816"/>
      <c r="M1000" s="1"/>
      <c r="N1000" s="12"/>
    </row>
    <row r="1001" spans="1:19" ht="36.75" customHeight="1" x14ac:dyDescent="0.2">
      <c r="A1001" s="1547"/>
      <c r="B1001" s="1832"/>
      <c r="C1001" s="1832"/>
      <c r="D1001" s="1841"/>
      <c r="E1001" s="1838"/>
      <c r="F1001" s="948" t="s">
        <v>3051</v>
      </c>
      <c r="G1001" s="941" t="s">
        <v>3052</v>
      </c>
      <c r="H1001" s="1832"/>
      <c r="I1001" s="456"/>
      <c r="J1001" s="456"/>
      <c r="K1001" s="456"/>
      <c r="L1001" s="816"/>
      <c r="M1001" s="1"/>
      <c r="N1001" s="12"/>
    </row>
    <row r="1002" spans="1:19" ht="27" customHeight="1" x14ac:dyDescent="0.2">
      <c r="A1002" s="1547"/>
      <c r="B1002" s="1830" t="s">
        <v>3053</v>
      </c>
      <c r="C1002" s="1830" t="s">
        <v>3054</v>
      </c>
      <c r="D1002" s="1840" t="s">
        <v>46</v>
      </c>
      <c r="E1002" s="1840" t="s">
        <v>3055</v>
      </c>
      <c r="F1002" s="948" t="s">
        <v>3056</v>
      </c>
      <c r="G1002" s="955" t="s">
        <v>3057</v>
      </c>
      <c r="H1002" s="1830" t="s">
        <v>5172</v>
      </c>
      <c r="I1002" s="456">
        <v>45</v>
      </c>
      <c r="J1002" s="456">
        <v>50</v>
      </c>
      <c r="K1002" s="456"/>
      <c r="L1002" s="153"/>
      <c r="M1002" s="1" t="s">
        <v>1842</v>
      </c>
      <c r="N1002" s="12"/>
    </row>
    <row r="1003" spans="1:19" ht="31.5" customHeight="1" x14ac:dyDescent="0.2">
      <c r="A1003" s="1547"/>
      <c r="B1003" s="1547"/>
      <c r="C1003" s="1547"/>
      <c r="D1003" s="1554"/>
      <c r="E1003" s="1554"/>
      <c r="F1003" s="948" t="s">
        <v>3059</v>
      </c>
      <c r="G1003" s="955" t="s">
        <v>3060</v>
      </c>
      <c r="H1003" s="1547"/>
      <c r="I1003" s="456"/>
      <c r="J1003" s="456"/>
      <c r="K1003" s="514"/>
      <c r="L1003" s="153"/>
      <c r="M1003" s="1"/>
      <c r="N1003" s="12"/>
    </row>
    <row r="1004" spans="1:19" ht="30.75" customHeight="1" x14ac:dyDescent="0.2">
      <c r="A1004" s="1547"/>
      <c r="B1004" s="1547"/>
      <c r="C1004" s="1547"/>
      <c r="D1004" s="1554"/>
      <c r="E1004" s="1554"/>
      <c r="F1004" s="948" t="s">
        <v>3061</v>
      </c>
      <c r="G1004" s="955" t="s">
        <v>3062</v>
      </c>
      <c r="H1004" s="1547"/>
      <c r="I1004" s="456"/>
      <c r="J1004" s="456"/>
      <c r="K1004" s="514"/>
      <c r="L1004" s="153"/>
      <c r="M1004" s="1"/>
      <c r="N1004" s="12"/>
    </row>
    <row r="1005" spans="1:19" ht="39" customHeight="1" x14ac:dyDescent="0.2">
      <c r="A1005" s="1547"/>
      <c r="B1005" s="1547"/>
      <c r="C1005" s="1547"/>
      <c r="D1005" s="1554"/>
      <c r="E1005" s="1554"/>
      <c r="F1005" s="948" t="s">
        <v>3063</v>
      </c>
      <c r="G1005" s="955" t="s">
        <v>3064</v>
      </c>
      <c r="H1005" s="1547"/>
      <c r="I1005" s="456"/>
      <c r="J1005" s="456"/>
      <c r="K1005" s="514"/>
      <c r="L1005" s="153"/>
      <c r="M1005" s="1"/>
      <c r="N1005" s="12"/>
    </row>
    <row r="1006" spans="1:19" ht="31.5" customHeight="1" x14ac:dyDescent="0.2">
      <c r="A1006" s="1547"/>
      <c r="B1006" s="1832"/>
      <c r="C1006" s="1832"/>
      <c r="D1006" s="1841"/>
      <c r="E1006" s="1841"/>
      <c r="F1006" s="948" t="s">
        <v>3051</v>
      </c>
      <c r="G1006" s="955" t="s">
        <v>1120</v>
      </c>
      <c r="H1006" s="1832"/>
      <c r="I1006" s="456"/>
      <c r="J1006" s="456"/>
      <c r="K1006" s="514"/>
      <c r="L1006" s="153"/>
      <c r="M1006" s="1"/>
      <c r="N1006" s="12"/>
    </row>
    <row r="1007" spans="1:19" ht="56.25" customHeight="1" x14ac:dyDescent="0.2">
      <c r="A1007" s="1547"/>
      <c r="B1007" s="1855" t="s">
        <v>3065</v>
      </c>
      <c r="C1007" s="1855" t="s">
        <v>3066</v>
      </c>
      <c r="D1007" s="1902" t="s">
        <v>3067</v>
      </c>
      <c r="E1007" s="1839" t="s">
        <v>3068</v>
      </c>
      <c r="F1007" s="948" t="s">
        <v>3069</v>
      </c>
      <c r="G1007" s="941" t="s">
        <v>1913</v>
      </c>
      <c r="H1007" s="944" t="s">
        <v>3070</v>
      </c>
      <c r="I1007" s="954">
        <v>40</v>
      </c>
      <c r="J1007" s="438"/>
      <c r="K1007" s="438"/>
      <c r="L1007" s="438"/>
      <c r="M1007" s="12" t="s">
        <v>3071</v>
      </c>
      <c r="N1007" s="3">
        <f>SUM(I928:I1007)</f>
        <v>16362.634999999998</v>
      </c>
      <c r="O1007" s="3">
        <f>SUM(J928:J1007)</f>
        <v>585</v>
      </c>
      <c r="P1007" s="3">
        <f>SUM(K928:K1007)</f>
        <v>30</v>
      </c>
      <c r="Q1007" s="3">
        <f>SUM(L928:L1007)</f>
        <v>1498.03</v>
      </c>
      <c r="R1007" s="3"/>
      <c r="S1007" s="3"/>
    </row>
    <row r="1008" spans="1:19" ht="56.25" customHeight="1" x14ac:dyDescent="0.2">
      <c r="A1008" s="1547"/>
      <c r="B1008" s="1855"/>
      <c r="C1008" s="1855"/>
      <c r="D1008" s="1902"/>
      <c r="E1008" s="1839"/>
      <c r="F1008" s="948" t="s">
        <v>3072</v>
      </c>
      <c r="G1008" s="941" t="s">
        <v>3073</v>
      </c>
      <c r="H1008" s="949" t="s">
        <v>3074</v>
      </c>
      <c r="I1008" s="954"/>
      <c r="J1008" s="438"/>
      <c r="K1008" s="438"/>
      <c r="L1008" s="438"/>
      <c r="M1008" s="12"/>
      <c r="N1008" s="3"/>
      <c r="O1008" s="3"/>
      <c r="P1008" s="3"/>
      <c r="Q1008" s="3"/>
      <c r="R1008" s="3"/>
      <c r="S1008" s="3"/>
    </row>
    <row r="1009" spans="1:19" ht="38.25" customHeight="1" x14ac:dyDescent="0.2">
      <c r="A1009" s="1547"/>
      <c r="B1009" s="1855"/>
      <c r="C1009" s="1855"/>
      <c r="D1009" s="1902"/>
      <c r="E1009" s="1839"/>
      <c r="F1009" s="948" t="s">
        <v>3075</v>
      </c>
      <c r="G1009" s="941" t="s">
        <v>3076</v>
      </c>
      <c r="H1009" s="949" t="s">
        <v>3077</v>
      </c>
      <c r="I1009" s="954"/>
      <c r="J1009" s="438"/>
      <c r="K1009" s="438"/>
      <c r="L1009" s="438"/>
      <c r="M1009" s="12"/>
      <c r="N1009" s="3"/>
      <c r="O1009" s="3"/>
      <c r="P1009" s="3"/>
      <c r="Q1009" s="3"/>
      <c r="R1009" s="3"/>
      <c r="S1009" s="3"/>
    </row>
    <row r="1010" spans="1:19" ht="39" customHeight="1" x14ac:dyDescent="0.2">
      <c r="A1010" s="1832"/>
      <c r="B1010" s="1855"/>
      <c r="C1010" s="1855"/>
      <c r="D1010" s="1902"/>
      <c r="E1010" s="1839"/>
      <c r="F1010" s="948" t="s">
        <v>3078</v>
      </c>
      <c r="G1010" s="941" t="s">
        <v>3079</v>
      </c>
      <c r="H1010" s="949" t="s">
        <v>3080</v>
      </c>
      <c r="I1010" s="954"/>
      <c r="J1010" s="438"/>
      <c r="K1010" s="438"/>
      <c r="L1010" s="438"/>
      <c r="M1010" s="12"/>
      <c r="N1010" s="3"/>
      <c r="O1010" s="3"/>
      <c r="P1010" s="3"/>
      <c r="Q1010" s="3"/>
      <c r="R1010" s="3"/>
      <c r="S1010" s="3"/>
    </row>
    <row r="1011" spans="1:19" s="195" customFormat="1" ht="15" customHeight="1" x14ac:dyDescent="0.25">
      <c r="A1011" s="1903" t="s">
        <v>100</v>
      </c>
      <c r="B1011" s="1904"/>
      <c r="C1011" s="1904"/>
      <c r="D1011" s="1904"/>
      <c r="E1011" s="1904"/>
      <c r="F1011" s="1904"/>
      <c r="G1011" s="1904"/>
      <c r="H1011" s="1904"/>
      <c r="I1011" s="1904"/>
      <c r="J1011" s="1904"/>
      <c r="K1011" s="1904"/>
      <c r="L1011" s="1905"/>
      <c r="M1011" s="194" t="s">
        <v>1404</v>
      </c>
      <c r="N1011" s="194"/>
    </row>
    <row r="1012" spans="1:19" ht="23.25" customHeight="1" x14ac:dyDescent="0.2">
      <c r="A1012" s="1906" t="s">
        <v>101</v>
      </c>
      <c r="B1012" s="1830" t="s">
        <v>3100</v>
      </c>
      <c r="C1012" s="1830" t="s">
        <v>3101</v>
      </c>
      <c r="D1012" s="1840" t="s">
        <v>21</v>
      </c>
      <c r="E1012" s="1840" t="s">
        <v>54</v>
      </c>
      <c r="F1012" s="948" t="s">
        <v>1231</v>
      </c>
      <c r="G1012" s="1831" t="s">
        <v>1200</v>
      </c>
      <c r="H1012" s="1830" t="s">
        <v>1575</v>
      </c>
      <c r="I1012" s="954">
        <v>1180</v>
      </c>
      <c r="J1012" s="954">
        <v>320</v>
      </c>
      <c r="K1012" s="941"/>
      <c r="L1012" s="941"/>
      <c r="M1012" s="21" t="s">
        <v>1411</v>
      </c>
    </row>
    <row r="1013" spans="1:19" ht="24" customHeight="1" x14ac:dyDescent="0.2">
      <c r="A1013" s="1526"/>
      <c r="B1013" s="1832"/>
      <c r="C1013" s="1832"/>
      <c r="D1013" s="1841"/>
      <c r="E1013" s="1841"/>
      <c r="F1013" s="948" t="s">
        <v>1143</v>
      </c>
      <c r="G1013" s="1838"/>
      <c r="H1013" s="1832"/>
      <c r="I1013" s="954"/>
      <c r="J1013" s="954"/>
      <c r="K1013" s="941"/>
      <c r="L1013" s="941"/>
    </row>
    <row r="1014" spans="1:19" ht="49.5" customHeight="1" x14ac:dyDescent="0.2">
      <c r="A1014" s="1526"/>
      <c r="B1014" s="948" t="s">
        <v>3102</v>
      </c>
      <c r="C1014" s="948" t="s">
        <v>3103</v>
      </c>
      <c r="D1014" s="941" t="s">
        <v>7</v>
      </c>
      <c r="E1014" s="941" t="s">
        <v>3104</v>
      </c>
      <c r="F1014" s="948" t="s">
        <v>1115</v>
      </c>
      <c r="G1014" s="941" t="s">
        <v>1155</v>
      </c>
      <c r="H1014" s="948" t="s">
        <v>1506</v>
      </c>
      <c r="I1014" s="954">
        <v>42.780999999999999</v>
      </c>
      <c r="J1014" s="515"/>
      <c r="K1014" s="941"/>
      <c r="L1014" s="515"/>
      <c r="M1014" s="21" t="s">
        <v>1411</v>
      </c>
      <c r="N1014" s="12"/>
    </row>
    <row r="1015" spans="1:19" ht="51" customHeight="1" x14ac:dyDescent="0.2">
      <c r="A1015" s="1526"/>
      <c r="B1015" s="948" t="s">
        <v>3105</v>
      </c>
      <c r="C1015" s="948" t="s">
        <v>3106</v>
      </c>
      <c r="D1015" s="941" t="s">
        <v>7</v>
      </c>
      <c r="E1015" s="941" t="s">
        <v>3104</v>
      </c>
      <c r="F1015" s="948" t="s">
        <v>1115</v>
      </c>
      <c r="G1015" s="941" t="s">
        <v>1159</v>
      </c>
      <c r="H1015" s="948" t="s">
        <v>1506</v>
      </c>
      <c r="I1015" s="954">
        <v>447.91699999999997</v>
      </c>
      <c r="J1015" s="515"/>
      <c r="K1015" s="941"/>
      <c r="L1015" s="515"/>
      <c r="M1015" s="21" t="s">
        <v>1411</v>
      </c>
      <c r="N1015" s="12"/>
    </row>
    <row r="1016" spans="1:19" ht="33.75" customHeight="1" x14ac:dyDescent="0.2">
      <c r="A1016" s="1526"/>
      <c r="B1016" s="948" t="s">
        <v>240</v>
      </c>
      <c r="C1016" s="949" t="s">
        <v>3107</v>
      </c>
      <c r="D1016" s="941" t="s">
        <v>21</v>
      </c>
      <c r="E1016" s="941" t="s">
        <v>22</v>
      </c>
      <c r="F1016" s="422" t="s">
        <v>2484</v>
      </c>
      <c r="G1016" s="423" t="s">
        <v>1200</v>
      </c>
      <c r="H1016" s="830" t="s">
        <v>5173</v>
      </c>
      <c r="I1016" s="815">
        <v>100</v>
      </c>
      <c r="J1016" s="43">
        <v>9760</v>
      </c>
      <c r="K1016" s="802"/>
      <c r="L1016" s="802"/>
      <c r="M1016" s="1" t="s">
        <v>1842</v>
      </c>
      <c r="N1016" s="12"/>
    </row>
    <row r="1017" spans="1:19" ht="34.5" customHeight="1" x14ac:dyDescent="0.2">
      <c r="A1017" s="1526"/>
      <c r="B1017" s="806" t="s">
        <v>3109</v>
      </c>
      <c r="C1017" s="193" t="s">
        <v>3110</v>
      </c>
      <c r="D1017" s="801" t="s">
        <v>17</v>
      </c>
      <c r="E1017" s="801" t="s">
        <v>22</v>
      </c>
      <c r="F1017" s="516" t="s">
        <v>2471</v>
      </c>
      <c r="G1017" s="418" t="s">
        <v>1200</v>
      </c>
      <c r="H1017" s="422" t="s">
        <v>2860</v>
      </c>
      <c r="I1017" s="517">
        <v>2000</v>
      </c>
      <c r="J1017" s="802"/>
      <c r="K1017" s="802"/>
      <c r="L1017" s="802"/>
      <c r="M1017" s="1" t="s">
        <v>1842</v>
      </c>
      <c r="N1017" s="12"/>
    </row>
    <row r="1018" spans="1:19" ht="37.5" customHeight="1" x14ac:dyDescent="0.2">
      <c r="A1018" s="1526"/>
      <c r="B1018" s="1720" t="s">
        <v>3111</v>
      </c>
      <c r="C1018" s="1720" t="s">
        <v>3112</v>
      </c>
      <c r="D1018" s="1814" t="s">
        <v>46</v>
      </c>
      <c r="E1018" s="1814" t="s">
        <v>32</v>
      </c>
      <c r="F1018" s="834" t="s">
        <v>3113</v>
      </c>
      <c r="G1018" s="835" t="s">
        <v>1225</v>
      </c>
      <c r="H1018" s="952" t="s">
        <v>3114</v>
      </c>
      <c r="I1018" s="815">
        <v>2400</v>
      </c>
      <c r="J1018" s="815">
        <v>2000</v>
      </c>
      <c r="K1018" s="815">
        <v>2000</v>
      </c>
      <c r="L1018" s="815"/>
      <c r="M1018" s="21" t="s">
        <v>2122</v>
      </c>
      <c r="N1018" s="12"/>
    </row>
    <row r="1019" spans="1:19" ht="50.25" customHeight="1" x14ac:dyDescent="0.2">
      <c r="A1019" s="1526"/>
      <c r="B1019" s="1832"/>
      <c r="C1019" s="1832"/>
      <c r="D1019" s="1917"/>
      <c r="E1019" s="1917"/>
      <c r="F1019" s="834" t="s">
        <v>3115</v>
      </c>
      <c r="G1019" s="835" t="s">
        <v>1200</v>
      </c>
      <c r="H1019" s="834" t="s">
        <v>3116</v>
      </c>
      <c r="I1019" s="815"/>
      <c r="J1019" s="815"/>
      <c r="K1019" s="815"/>
      <c r="L1019" s="815"/>
      <c r="N1019" s="12"/>
    </row>
    <row r="1020" spans="1:19" ht="33.75" customHeight="1" x14ac:dyDescent="0.2">
      <c r="A1020" s="1526"/>
      <c r="B1020" s="1427" t="s">
        <v>241</v>
      </c>
      <c r="C1020" s="1427" t="s">
        <v>3117</v>
      </c>
      <c r="D1020" s="1400" t="s">
        <v>55</v>
      </c>
      <c r="E1020" s="1400" t="s">
        <v>3118</v>
      </c>
      <c r="F1020" s="806" t="s">
        <v>3119</v>
      </c>
      <c r="G1020" s="801" t="s">
        <v>1227</v>
      </c>
      <c r="H1020" s="806" t="s">
        <v>5174</v>
      </c>
      <c r="I1020" s="815">
        <v>400</v>
      </c>
      <c r="J1020" s="815"/>
      <c r="K1020" s="815"/>
      <c r="L1020" s="815"/>
      <c r="N1020" s="12"/>
    </row>
    <row r="1021" spans="1:19" ht="33.75" customHeight="1" x14ac:dyDescent="0.2">
      <c r="A1021" s="1526"/>
      <c r="B1021" s="1427"/>
      <c r="C1021" s="1427"/>
      <c r="D1021" s="1400"/>
      <c r="E1021" s="1400"/>
      <c r="F1021" s="806" t="s">
        <v>3121</v>
      </c>
      <c r="G1021" s="801" t="s">
        <v>1200</v>
      </c>
      <c r="H1021" s="806" t="s">
        <v>3122</v>
      </c>
      <c r="I1021" s="815"/>
      <c r="J1021" s="815"/>
      <c r="K1021" s="815"/>
      <c r="L1021" s="815"/>
      <c r="N1021" s="12"/>
    </row>
    <row r="1022" spans="1:19" ht="26.25" customHeight="1" x14ac:dyDescent="0.2">
      <c r="A1022" s="1526"/>
      <c r="B1022" s="1743" t="s">
        <v>3123</v>
      </c>
      <c r="C1022" s="1743" t="s">
        <v>3124</v>
      </c>
      <c r="D1022" s="1728" t="s">
        <v>46</v>
      </c>
      <c r="E1022" s="1914" t="s">
        <v>3125</v>
      </c>
      <c r="F1022" s="518" t="s">
        <v>1169</v>
      </c>
      <c r="G1022" s="519" t="s">
        <v>3126</v>
      </c>
      <c r="H1022" s="1909" t="s">
        <v>3127</v>
      </c>
      <c r="I1022" s="520"/>
      <c r="J1022" s="520"/>
      <c r="K1022" s="959"/>
      <c r="L1022" s="959"/>
      <c r="M1022" s="1"/>
      <c r="N1022" s="12"/>
    </row>
    <row r="1023" spans="1:19" ht="26.25" customHeight="1" x14ac:dyDescent="0.2">
      <c r="A1023" s="1526"/>
      <c r="B1023" s="1563"/>
      <c r="C1023" s="1563"/>
      <c r="D1023" s="1548"/>
      <c r="E1023" s="1915"/>
      <c r="F1023" s="518" t="s">
        <v>1171</v>
      </c>
      <c r="G1023" s="519" t="s">
        <v>3128</v>
      </c>
      <c r="H1023" s="1910"/>
      <c r="I1023" s="520"/>
      <c r="J1023" s="520"/>
      <c r="K1023" s="959"/>
      <c r="L1023" s="959"/>
      <c r="M1023" s="1"/>
      <c r="N1023" s="12"/>
    </row>
    <row r="1024" spans="1:19" ht="26.25" customHeight="1" x14ac:dyDescent="0.2">
      <c r="A1024" s="1526"/>
      <c r="B1024" s="1563"/>
      <c r="C1024" s="1563"/>
      <c r="D1024" s="1548"/>
      <c r="E1024" s="1915"/>
      <c r="F1024" s="518" t="s">
        <v>1172</v>
      </c>
      <c r="G1024" s="521" t="s">
        <v>1257</v>
      </c>
      <c r="H1024" s="1910"/>
      <c r="I1024" s="520"/>
      <c r="J1024" s="520"/>
      <c r="K1024" s="959"/>
      <c r="L1024" s="959"/>
      <c r="M1024" s="1"/>
      <c r="N1024" s="12"/>
    </row>
    <row r="1025" spans="1:14" ht="26.25" customHeight="1" x14ac:dyDescent="0.2">
      <c r="A1025" s="1526"/>
      <c r="B1025" s="1847"/>
      <c r="C1025" s="1847"/>
      <c r="D1025" s="1838"/>
      <c r="E1025" s="1916"/>
      <c r="F1025" s="518" t="s">
        <v>1177</v>
      </c>
      <c r="G1025" s="519" t="s">
        <v>3129</v>
      </c>
      <c r="H1025" s="1911"/>
      <c r="I1025" s="520"/>
      <c r="J1025" s="520"/>
      <c r="K1025" s="959"/>
      <c r="L1025" s="959"/>
      <c r="M1025" s="1"/>
      <c r="N1025" s="12"/>
    </row>
    <row r="1026" spans="1:14" ht="26.25" customHeight="1" x14ac:dyDescent="0.2">
      <c r="A1026" s="1526"/>
      <c r="B1026" s="1912" t="s">
        <v>3130</v>
      </c>
      <c r="C1026" s="1913" t="s">
        <v>3131</v>
      </c>
      <c r="D1026" s="1912" t="s">
        <v>46</v>
      </c>
      <c r="E1026" s="1914" t="s">
        <v>72</v>
      </c>
      <c r="F1026" s="518" t="s">
        <v>1169</v>
      </c>
      <c r="G1026" s="519" t="s">
        <v>3126</v>
      </c>
      <c r="H1026" s="1909" t="s">
        <v>3127</v>
      </c>
      <c r="I1026" s="520"/>
      <c r="J1026" s="520"/>
      <c r="K1026" s="959"/>
      <c r="L1026" s="959"/>
      <c r="M1026" s="1"/>
      <c r="N1026" s="12"/>
    </row>
    <row r="1027" spans="1:14" ht="26.25" customHeight="1" x14ac:dyDescent="0.2">
      <c r="A1027" s="1526"/>
      <c r="B1027" s="1548"/>
      <c r="C1027" s="1563"/>
      <c r="D1027" s="1548"/>
      <c r="E1027" s="1915"/>
      <c r="F1027" s="518" t="s">
        <v>1171</v>
      </c>
      <c r="G1027" s="519" t="s">
        <v>3128</v>
      </c>
      <c r="H1027" s="1910"/>
      <c r="I1027" s="520"/>
      <c r="J1027" s="520"/>
      <c r="K1027" s="959"/>
      <c r="L1027" s="959"/>
      <c r="M1027" s="1"/>
      <c r="N1027" s="12"/>
    </row>
    <row r="1028" spans="1:14" ht="26.25" customHeight="1" x14ac:dyDescent="0.2">
      <c r="A1028" s="1526"/>
      <c r="B1028" s="1548"/>
      <c r="C1028" s="1563"/>
      <c r="D1028" s="1548"/>
      <c r="E1028" s="1915"/>
      <c r="F1028" s="518" t="s">
        <v>1172</v>
      </c>
      <c r="G1028" s="521" t="s">
        <v>1257</v>
      </c>
      <c r="H1028" s="1910"/>
      <c r="I1028" s="520"/>
      <c r="J1028" s="520"/>
      <c r="K1028" s="959"/>
      <c r="L1028" s="959"/>
      <c r="M1028" s="1"/>
      <c r="N1028" s="12"/>
    </row>
    <row r="1029" spans="1:14" ht="26.25" customHeight="1" x14ac:dyDescent="0.2">
      <c r="A1029" s="1526"/>
      <c r="B1029" s="1838"/>
      <c r="C1029" s="1847"/>
      <c r="D1029" s="1838"/>
      <c r="E1029" s="1916"/>
      <c r="F1029" s="518" t="s">
        <v>1666</v>
      </c>
      <c r="G1029" s="519" t="s">
        <v>3129</v>
      </c>
      <c r="H1029" s="1911"/>
      <c r="I1029" s="520"/>
      <c r="J1029" s="520"/>
      <c r="K1029" s="959"/>
      <c r="L1029" s="959"/>
      <c r="M1029" s="1"/>
      <c r="N1029" s="12"/>
    </row>
    <row r="1030" spans="1:14" ht="26.25" customHeight="1" x14ac:dyDescent="0.2">
      <c r="A1030" s="1526"/>
      <c r="B1030" s="1913" t="s">
        <v>3132</v>
      </c>
      <c r="C1030" s="1912" t="s">
        <v>3133</v>
      </c>
      <c r="D1030" s="1912" t="s">
        <v>46</v>
      </c>
      <c r="E1030" s="1914" t="s">
        <v>72</v>
      </c>
      <c r="F1030" s="518" t="s">
        <v>1169</v>
      </c>
      <c r="G1030" s="519" t="s">
        <v>3126</v>
      </c>
      <c r="H1030" s="1909" t="s">
        <v>3127</v>
      </c>
      <c r="I1030" s="520"/>
      <c r="J1030" s="520"/>
      <c r="K1030" s="959"/>
      <c r="L1030" s="959"/>
      <c r="M1030" s="1"/>
      <c r="N1030" s="12"/>
    </row>
    <row r="1031" spans="1:14" ht="26.25" customHeight="1" x14ac:dyDescent="0.2">
      <c r="A1031" s="1526"/>
      <c r="B1031" s="1563"/>
      <c r="C1031" s="1548"/>
      <c r="D1031" s="1548"/>
      <c r="E1031" s="1915"/>
      <c r="F1031" s="518" t="s">
        <v>1171</v>
      </c>
      <c r="G1031" s="519" t="s">
        <v>3128</v>
      </c>
      <c r="H1031" s="1910"/>
      <c r="I1031" s="520"/>
      <c r="J1031" s="520"/>
      <c r="K1031" s="959"/>
      <c r="L1031" s="959"/>
      <c r="M1031" s="1"/>
      <c r="N1031" s="12"/>
    </row>
    <row r="1032" spans="1:14" ht="26.25" customHeight="1" x14ac:dyDescent="0.2">
      <c r="A1032" s="1526"/>
      <c r="B1032" s="1563"/>
      <c r="C1032" s="1548"/>
      <c r="D1032" s="1548"/>
      <c r="E1032" s="1915"/>
      <c r="F1032" s="518" t="s">
        <v>1172</v>
      </c>
      <c r="G1032" s="521" t="s">
        <v>1257</v>
      </c>
      <c r="H1032" s="1910"/>
      <c r="I1032" s="520"/>
      <c r="J1032" s="520"/>
      <c r="K1032" s="959"/>
      <c r="L1032" s="959"/>
      <c r="M1032" s="1"/>
      <c r="N1032" s="12"/>
    </row>
    <row r="1033" spans="1:14" ht="26.25" customHeight="1" x14ac:dyDescent="0.2">
      <c r="A1033" s="1526"/>
      <c r="B1033" s="1847"/>
      <c r="C1033" s="1838"/>
      <c r="D1033" s="1838"/>
      <c r="E1033" s="1916"/>
      <c r="F1033" s="522" t="s">
        <v>3134</v>
      </c>
      <c r="G1033" s="523" t="s">
        <v>3129</v>
      </c>
      <c r="H1033" s="1911"/>
      <c r="I1033" s="520"/>
      <c r="J1033" s="520"/>
      <c r="K1033" s="959"/>
      <c r="L1033" s="959"/>
      <c r="M1033" s="1"/>
      <c r="N1033" s="12"/>
    </row>
    <row r="1034" spans="1:14" ht="58.5" customHeight="1" x14ac:dyDescent="0.2">
      <c r="A1034" s="1526"/>
      <c r="B1034" s="1922" t="s">
        <v>3135</v>
      </c>
      <c r="C1034" s="1923" t="s">
        <v>3136</v>
      </c>
      <c r="D1034" s="1922" t="s">
        <v>46</v>
      </c>
      <c r="E1034" s="1922" t="s">
        <v>339</v>
      </c>
      <c r="F1034" s="957" t="s">
        <v>3137</v>
      </c>
      <c r="G1034" s="1924" t="s">
        <v>1200</v>
      </c>
      <c r="H1034" s="1918" t="s">
        <v>5175</v>
      </c>
      <c r="I1034" s="520"/>
      <c r="J1034" s="520"/>
      <c r="K1034" s="959"/>
      <c r="L1034" s="959"/>
      <c r="M1034" s="1"/>
      <c r="N1034" s="12"/>
    </row>
    <row r="1035" spans="1:14" ht="58.5" customHeight="1" x14ac:dyDescent="0.2">
      <c r="A1035" s="1897"/>
      <c r="B1035" s="1870"/>
      <c r="C1035" s="1868"/>
      <c r="D1035" s="1870"/>
      <c r="E1035" s="1870"/>
      <c r="F1035" s="957" t="s">
        <v>3139</v>
      </c>
      <c r="G1035" s="1841"/>
      <c r="H1035" s="1832"/>
      <c r="I1035" s="520"/>
      <c r="J1035" s="520"/>
      <c r="K1035" s="959"/>
      <c r="L1035" s="959"/>
      <c r="M1035" s="1"/>
      <c r="N1035" s="12"/>
    </row>
    <row r="1036" spans="1:14" ht="26.25" customHeight="1" x14ac:dyDescent="0.2">
      <c r="A1036" s="1906" t="s">
        <v>102</v>
      </c>
      <c r="B1036" s="1919" t="s">
        <v>3184</v>
      </c>
      <c r="C1036" s="1919" t="s">
        <v>5176</v>
      </c>
      <c r="D1036" s="1920" t="s">
        <v>46</v>
      </c>
      <c r="E1036" s="1920" t="s">
        <v>32</v>
      </c>
      <c r="F1036" s="524" t="s">
        <v>3189</v>
      </c>
      <c r="G1036" s="958" t="s">
        <v>2120</v>
      </c>
      <c r="H1036" s="524" t="s">
        <v>3190</v>
      </c>
      <c r="I1036" s="520">
        <v>2000</v>
      </c>
      <c r="J1036" s="520">
        <v>2750</v>
      </c>
      <c r="K1036" s="959"/>
      <c r="L1036" s="525"/>
      <c r="M1036" s="21" t="s">
        <v>2122</v>
      </c>
    </row>
    <row r="1037" spans="1:14" ht="26.25" customHeight="1" x14ac:dyDescent="0.2">
      <c r="A1037" s="1526"/>
      <c r="B1037" s="1919"/>
      <c r="C1037" s="1919"/>
      <c r="D1037" s="1920"/>
      <c r="E1037" s="1920"/>
      <c r="F1037" s="524" t="s">
        <v>2123</v>
      </c>
      <c r="G1037" s="958" t="s">
        <v>1239</v>
      </c>
      <c r="H1037" s="524" t="s">
        <v>2124</v>
      </c>
      <c r="I1037" s="520"/>
      <c r="J1037" s="520"/>
      <c r="K1037" s="959"/>
      <c r="L1037" s="525"/>
    </row>
    <row r="1038" spans="1:14" ht="108" customHeight="1" x14ac:dyDescent="0.2">
      <c r="A1038" s="1526"/>
      <c r="B1038" s="1919"/>
      <c r="C1038" s="1919"/>
      <c r="D1038" s="1920"/>
      <c r="E1038" s="1920"/>
      <c r="F1038" s="524" t="s">
        <v>3194</v>
      </c>
      <c r="G1038" s="958" t="s">
        <v>2496</v>
      </c>
      <c r="H1038" s="524" t="s">
        <v>3195</v>
      </c>
      <c r="I1038" s="520"/>
      <c r="J1038" s="520"/>
      <c r="K1038" s="959"/>
      <c r="L1038" s="525"/>
    </row>
    <row r="1039" spans="1:14" ht="26.25" customHeight="1" x14ac:dyDescent="0.2">
      <c r="A1039" s="1526"/>
      <c r="B1039" s="1919"/>
      <c r="C1039" s="1919"/>
      <c r="D1039" s="1920"/>
      <c r="E1039" s="1920"/>
      <c r="F1039" s="524" t="s">
        <v>3198</v>
      </c>
      <c r="G1039" s="958" t="s">
        <v>3199</v>
      </c>
      <c r="H1039" s="524" t="s">
        <v>3200</v>
      </c>
      <c r="I1039" s="520"/>
      <c r="J1039" s="520"/>
      <c r="K1039" s="959"/>
      <c r="L1039" s="525"/>
    </row>
    <row r="1040" spans="1:14" ht="31.5" customHeight="1" x14ac:dyDescent="0.2">
      <c r="A1040" s="1526"/>
      <c r="B1040" s="1919" t="s">
        <v>3202</v>
      </c>
      <c r="C1040" s="1919" t="s">
        <v>3203</v>
      </c>
      <c r="D1040" s="1920" t="s">
        <v>46</v>
      </c>
      <c r="E1040" s="1921" t="s">
        <v>32</v>
      </c>
      <c r="F1040" s="957" t="s">
        <v>3204</v>
      </c>
      <c r="G1040" s="959" t="s">
        <v>3168</v>
      </c>
      <c r="H1040" s="1918" t="s">
        <v>5177</v>
      </c>
      <c r="I1040" s="520">
        <v>300</v>
      </c>
      <c r="J1040" s="520"/>
      <c r="K1040" s="959"/>
      <c r="L1040" s="959"/>
      <c r="M1040" s="21" t="s">
        <v>2122</v>
      </c>
    </row>
    <row r="1041" spans="1:14" ht="26.25" customHeight="1" x14ac:dyDescent="0.2">
      <c r="A1041" s="1526"/>
      <c r="B1041" s="1919"/>
      <c r="C1041" s="1919"/>
      <c r="D1041" s="1920"/>
      <c r="E1041" s="1921"/>
      <c r="F1041" s="957" t="s">
        <v>3206</v>
      </c>
      <c r="G1041" s="959" t="s">
        <v>3207</v>
      </c>
      <c r="H1041" s="1547"/>
      <c r="I1041" s="520"/>
      <c r="J1041" s="520"/>
      <c r="K1041" s="959"/>
      <c r="L1041" s="959"/>
    </row>
    <row r="1042" spans="1:14" ht="22.5" customHeight="1" x14ac:dyDescent="0.2">
      <c r="A1042" s="1526"/>
      <c r="B1042" s="1919"/>
      <c r="C1042" s="1919"/>
      <c r="D1042" s="1920"/>
      <c r="E1042" s="1921"/>
      <c r="F1042" s="957" t="s">
        <v>3208</v>
      </c>
      <c r="G1042" s="959" t="s">
        <v>1145</v>
      </c>
      <c r="H1042" s="1547"/>
      <c r="I1042" s="520"/>
      <c r="J1042" s="520"/>
      <c r="K1042" s="959"/>
      <c r="L1042" s="959"/>
    </row>
    <row r="1043" spans="1:14" ht="37.5" customHeight="1" x14ac:dyDescent="0.2">
      <c r="A1043" s="1526"/>
      <c r="B1043" s="1919"/>
      <c r="C1043" s="1919"/>
      <c r="D1043" s="1920"/>
      <c r="E1043" s="1921"/>
      <c r="F1043" s="957" t="s">
        <v>3209</v>
      </c>
      <c r="G1043" s="959" t="s">
        <v>1257</v>
      </c>
      <c r="H1043" s="1547"/>
      <c r="I1043" s="520"/>
      <c r="J1043" s="520"/>
      <c r="K1043" s="959"/>
      <c r="L1043" s="959"/>
    </row>
    <row r="1044" spans="1:14" ht="37.5" customHeight="1" x14ac:dyDescent="0.2">
      <c r="A1044" s="1526"/>
      <c r="B1044" s="1919"/>
      <c r="C1044" s="1919"/>
      <c r="D1044" s="1920"/>
      <c r="E1044" s="1921"/>
      <c r="F1044" s="957" t="s">
        <v>3210</v>
      </c>
      <c r="G1044" s="959" t="s">
        <v>1200</v>
      </c>
      <c r="H1044" s="1832"/>
      <c r="I1044" s="520"/>
      <c r="J1044" s="520"/>
      <c r="K1044" s="959"/>
      <c r="L1044" s="959"/>
    </row>
    <row r="1045" spans="1:14" ht="47.25" customHeight="1" x14ac:dyDescent="0.2">
      <c r="A1045" s="1526"/>
      <c r="B1045" s="1919" t="s">
        <v>3211</v>
      </c>
      <c r="C1045" s="1919" t="s">
        <v>3212</v>
      </c>
      <c r="D1045" s="1920" t="s">
        <v>46</v>
      </c>
      <c r="E1045" s="1921" t="s">
        <v>32</v>
      </c>
      <c r="F1045" s="957" t="s">
        <v>3204</v>
      </c>
      <c r="G1045" s="959" t="s">
        <v>3168</v>
      </c>
      <c r="H1045" s="1918" t="s">
        <v>5178</v>
      </c>
      <c r="I1045" s="520">
        <v>400</v>
      </c>
      <c r="J1045" s="520"/>
      <c r="K1045" s="959"/>
      <c r="L1045" s="959"/>
      <c r="M1045" s="21" t="s">
        <v>2122</v>
      </c>
      <c r="N1045" s="12"/>
    </row>
    <row r="1046" spans="1:14" ht="29.25" customHeight="1" x14ac:dyDescent="0.2">
      <c r="A1046" s="1526"/>
      <c r="B1046" s="1919"/>
      <c r="C1046" s="1919"/>
      <c r="D1046" s="1920"/>
      <c r="E1046" s="1921"/>
      <c r="F1046" s="957" t="s">
        <v>3206</v>
      </c>
      <c r="G1046" s="959" t="s">
        <v>1256</v>
      </c>
      <c r="H1046" s="1547"/>
      <c r="I1046" s="520"/>
      <c r="J1046" s="520"/>
      <c r="K1046" s="959"/>
      <c r="L1046" s="959"/>
      <c r="N1046" s="12"/>
    </row>
    <row r="1047" spans="1:14" ht="29.25" customHeight="1" x14ac:dyDescent="0.2">
      <c r="A1047" s="1526"/>
      <c r="B1047" s="1919"/>
      <c r="C1047" s="1919"/>
      <c r="D1047" s="1920"/>
      <c r="E1047" s="1921"/>
      <c r="F1047" s="957" t="s">
        <v>3208</v>
      </c>
      <c r="G1047" s="959" t="s">
        <v>1145</v>
      </c>
      <c r="H1047" s="1547"/>
      <c r="I1047" s="520"/>
      <c r="J1047" s="520"/>
      <c r="K1047" s="959"/>
      <c r="L1047" s="959"/>
      <c r="N1047" s="12"/>
    </row>
    <row r="1048" spans="1:14" ht="29.25" customHeight="1" x14ac:dyDescent="0.2">
      <c r="A1048" s="1526"/>
      <c r="B1048" s="1919"/>
      <c r="C1048" s="1919"/>
      <c r="D1048" s="1920"/>
      <c r="E1048" s="1921"/>
      <c r="F1048" s="957" t="s">
        <v>3209</v>
      </c>
      <c r="G1048" s="959" t="s">
        <v>1257</v>
      </c>
      <c r="H1048" s="1547"/>
      <c r="I1048" s="520"/>
      <c r="J1048" s="520"/>
      <c r="K1048" s="959"/>
      <c r="L1048" s="959"/>
      <c r="N1048" s="12"/>
    </row>
    <row r="1049" spans="1:14" ht="35.25" customHeight="1" x14ac:dyDescent="0.2">
      <c r="A1049" s="1526"/>
      <c r="B1049" s="1919"/>
      <c r="C1049" s="1919"/>
      <c r="D1049" s="1920"/>
      <c r="E1049" s="1921"/>
      <c r="F1049" s="957" t="s">
        <v>3210</v>
      </c>
      <c r="G1049" s="959" t="s">
        <v>1200</v>
      </c>
      <c r="H1049" s="1832"/>
      <c r="I1049" s="520"/>
      <c r="J1049" s="520"/>
      <c r="K1049" s="959"/>
      <c r="L1049" s="959"/>
      <c r="N1049" s="12"/>
    </row>
    <row r="1050" spans="1:14" ht="27.75" customHeight="1" x14ac:dyDescent="0.2">
      <c r="A1050" s="1526"/>
      <c r="B1050" s="1919" t="s">
        <v>3214</v>
      </c>
      <c r="C1050" s="1919" t="s">
        <v>3215</v>
      </c>
      <c r="D1050" s="1920" t="s">
        <v>46</v>
      </c>
      <c r="E1050" s="1921" t="s">
        <v>32</v>
      </c>
      <c r="F1050" s="957" t="s">
        <v>3204</v>
      </c>
      <c r="G1050" s="959" t="s">
        <v>3168</v>
      </c>
      <c r="H1050" s="957" t="s">
        <v>3216</v>
      </c>
      <c r="I1050" s="520">
        <v>350</v>
      </c>
      <c r="J1050" s="520"/>
      <c r="K1050" s="959"/>
      <c r="L1050" s="959"/>
      <c r="M1050" s="21" t="s">
        <v>2122</v>
      </c>
      <c r="N1050" s="12"/>
    </row>
    <row r="1051" spans="1:14" ht="30" customHeight="1" x14ac:dyDescent="0.2">
      <c r="A1051" s="1526"/>
      <c r="B1051" s="1919"/>
      <c r="C1051" s="1919"/>
      <c r="D1051" s="1920"/>
      <c r="E1051" s="1921"/>
      <c r="F1051" s="957" t="s">
        <v>3206</v>
      </c>
      <c r="G1051" s="959" t="s">
        <v>3217</v>
      </c>
      <c r="H1051" s="957" t="s">
        <v>3218</v>
      </c>
      <c r="I1051" s="520"/>
      <c r="J1051" s="520"/>
      <c r="K1051" s="959"/>
      <c r="L1051" s="959"/>
      <c r="N1051" s="12"/>
    </row>
    <row r="1052" spans="1:14" ht="30" customHeight="1" x14ac:dyDescent="0.2">
      <c r="A1052" s="1526"/>
      <c r="B1052" s="1919"/>
      <c r="C1052" s="1919"/>
      <c r="D1052" s="1920"/>
      <c r="E1052" s="1921"/>
      <c r="F1052" s="957" t="s">
        <v>3208</v>
      </c>
      <c r="G1052" s="959" t="s">
        <v>1225</v>
      </c>
      <c r="H1052" s="957" t="s">
        <v>2124</v>
      </c>
      <c r="I1052" s="520"/>
      <c r="J1052" s="520"/>
      <c r="K1052" s="959"/>
      <c r="L1052" s="959"/>
      <c r="N1052" s="12"/>
    </row>
    <row r="1053" spans="1:14" ht="84.75" customHeight="1" x14ac:dyDescent="0.2">
      <c r="A1053" s="1526"/>
      <c r="B1053" s="1919"/>
      <c r="C1053" s="1919"/>
      <c r="D1053" s="1920"/>
      <c r="E1053" s="1921"/>
      <c r="F1053" s="957" t="s">
        <v>3209</v>
      </c>
      <c r="G1053" s="959" t="s">
        <v>2496</v>
      </c>
      <c r="H1053" s="957" t="s">
        <v>3219</v>
      </c>
      <c r="I1053" s="520"/>
      <c r="J1053" s="520"/>
      <c r="K1053" s="959"/>
      <c r="L1053" s="959"/>
      <c r="N1053" s="12"/>
    </row>
    <row r="1054" spans="1:14" ht="33.75" customHeight="1" x14ac:dyDescent="0.2">
      <c r="A1054" s="1526"/>
      <c r="B1054" s="1919"/>
      <c r="C1054" s="1919"/>
      <c r="D1054" s="1920"/>
      <c r="E1054" s="1921"/>
      <c r="F1054" s="957" t="s">
        <v>3210</v>
      </c>
      <c r="G1054" s="959" t="s">
        <v>1200</v>
      </c>
      <c r="H1054" s="957" t="s">
        <v>1734</v>
      </c>
      <c r="I1054" s="520"/>
      <c r="J1054" s="520"/>
      <c r="K1054" s="959"/>
      <c r="L1054" s="959"/>
      <c r="N1054" s="12"/>
    </row>
    <row r="1055" spans="1:14" ht="26.25" customHeight="1" x14ac:dyDescent="0.2">
      <c r="A1055" s="1526"/>
      <c r="B1055" s="957" t="s">
        <v>3220</v>
      </c>
      <c r="C1055" s="957" t="s">
        <v>3221</v>
      </c>
      <c r="D1055" s="525" t="s">
        <v>44</v>
      </c>
      <c r="E1055" s="525" t="s">
        <v>22</v>
      </c>
      <c r="F1055" s="526" t="s">
        <v>2484</v>
      </c>
      <c r="G1055" s="527" t="s">
        <v>1200</v>
      </c>
      <c r="H1055" s="830" t="s">
        <v>5164</v>
      </c>
      <c r="I1055" s="43">
        <v>100</v>
      </c>
      <c r="J1055" s="43">
        <v>10100</v>
      </c>
      <c r="K1055" s="75"/>
      <c r="L1055" s="802"/>
      <c r="M1055" s="1" t="s">
        <v>1842</v>
      </c>
      <c r="N1055" s="12"/>
    </row>
    <row r="1056" spans="1:14" ht="25.5" customHeight="1" x14ac:dyDescent="0.2">
      <c r="A1056" s="1526"/>
      <c r="B1056" s="1427" t="s">
        <v>1248</v>
      </c>
      <c r="C1056" s="1427" t="s">
        <v>3222</v>
      </c>
      <c r="D1056" s="1514" t="s">
        <v>46</v>
      </c>
      <c r="E1056" s="1408" t="s">
        <v>32</v>
      </c>
      <c r="F1056" s="806" t="s">
        <v>3189</v>
      </c>
      <c r="G1056" s="802" t="s">
        <v>2120</v>
      </c>
      <c r="H1056" s="834" t="s">
        <v>3225</v>
      </c>
      <c r="I1056" s="815">
        <v>1000</v>
      </c>
      <c r="J1056" s="43"/>
      <c r="K1056" s="802"/>
      <c r="L1056" s="815">
        <v>1000</v>
      </c>
      <c r="M1056" s="1" t="s">
        <v>2122</v>
      </c>
      <c r="N1056" s="12"/>
    </row>
    <row r="1057" spans="1:14" ht="24" customHeight="1" x14ac:dyDescent="0.2">
      <c r="A1057" s="1526"/>
      <c r="B1057" s="1427"/>
      <c r="C1057" s="1427"/>
      <c r="D1057" s="1514"/>
      <c r="E1057" s="1408"/>
      <c r="F1057" s="806" t="s">
        <v>2123</v>
      </c>
      <c r="G1057" s="802" t="s">
        <v>1239</v>
      </c>
      <c r="H1057" s="834" t="s">
        <v>2124</v>
      </c>
      <c r="I1057" s="815"/>
      <c r="J1057" s="43"/>
      <c r="K1057" s="802"/>
      <c r="L1057" s="815"/>
      <c r="M1057" s="1"/>
      <c r="N1057" s="12"/>
    </row>
    <row r="1058" spans="1:14" ht="67.5" customHeight="1" x14ac:dyDescent="0.2">
      <c r="A1058" s="1526"/>
      <c r="B1058" s="1427"/>
      <c r="C1058" s="1427"/>
      <c r="D1058" s="1514"/>
      <c r="E1058" s="1408"/>
      <c r="F1058" s="806" t="s">
        <v>3228</v>
      </c>
      <c r="G1058" s="802" t="s">
        <v>3229</v>
      </c>
      <c r="H1058" s="834" t="s">
        <v>3230</v>
      </c>
      <c r="I1058" s="815"/>
      <c r="J1058" s="43"/>
      <c r="K1058" s="802"/>
      <c r="L1058" s="815"/>
      <c r="M1058" s="1"/>
      <c r="N1058" s="12"/>
    </row>
    <row r="1059" spans="1:14" ht="30" customHeight="1" x14ac:dyDescent="0.2">
      <c r="A1059" s="1526"/>
      <c r="B1059" s="1427"/>
      <c r="C1059" s="1427"/>
      <c r="D1059" s="1514"/>
      <c r="E1059" s="1408"/>
      <c r="F1059" s="806" t="s">
        <v>3233</v>
      </c>
      <c r="G1059" s="802" t="s">
        <v>1200</v>
      </c>
      <c r="H1059" s="834" t="s">
        <v>3234</v>
      </c>
      <c r="I1059" s="815"/>
      <c r="J1059" s="43"/>
      <c r="K1059" s="802"/>
      <c r="L1059" s="815"/>
      <c r="M1059" s="1"/>
      <c r="N1059" s="12"/>
    </row>
    <row r="1060" spans="1:14" ht="23.25" customHeight="1" x14ac:dyDescent="0.2">
      <c r="A1060" s="1526"/>
      <c r="B1060" s="1720" t="s">
        <v>242</v>
      </c>
      <c r="C1060" s="1927" t="s">
        <v>3236</v>
      </c>
      <c r="D1060" s="1728" t="s">
        <v>17</v>
      </c>
      <c r="E1060" s="1728" t="s">
        <v>22</v>
      </c>
      <c r="F1060" s="939" t="s">
        <v>3239</v>
      </c>
      <c r="G1060" s="940" t="s">
        <v>2994</v>
      </c>
      <c r="H1060" s="1720" t="s">
        <v>3240</v>
      </c>
      <c r="I1060" s="43">
        <v>550</v>
      </c>
      <c r="J1060" s="43"/>
      <c r="K1060" s="802"/>
      <c r="L1060" s="802"/>
      <c r="M1060" s="1" t="s">
        <v>1842</v>
      </c>
      <c r="N1060" s="12"/>
    </row>
    <row r="1061" spans="1:14" ht="23.25" customHeight="1" x14ac:dyDescent="0.2">
      <c r="A1061" s="1526"/>
      <c r="B1061" s="1832"/>
      <c r="C1061" s="1928"/>
      <c r="D1061" s="1838"/>
      <c r="E1061" s="1838"/>
      <c r="F1061" s="939" t="s">
        <v>1117</v>
      </c>
      <c r="G1061" s="940" t="s">
        <v>1200</v>
      </c>
      <c r="H1061" s="1832"/>
      <c r="I1061" s="43"/>
      <c r="J1061" s="43"/>
      <c r="K1061" s="802"/>
      <c r="L1061" s="802"/>
      <c r="M1061" s="1"/>
      <c r="N1061" s="12"/>
    </row>
    <row r="1062" spans="1:14" ht="33.75" customHeight="1" x14ac:dyDescent="0.2">
      <c r="A1062" s="1526"/>
      <c r="B1062" s="1427" t="s">
        <v>3243</v>
      </c>
      <c r="C1062" s="1427" t="s">
        <v>3244</v>
      </c>
      <c r="D1062" s="1514" t="s">
        <v>46</v>
      </c>
      <c r="E1062" s="1514" t="s">
        <v>32</v>
      </c>
      <c r="F1062" s="834" t="s">
        <v>3245</v>
      </c>
      <c r="G1062" s="833" t="s">
        <v>3246</v>
      </c>
      <c r="H1062" s="834" t="s">
        <v>3247</v>
      </c>
      <c r="I1062" s="815">
        <f>10950-1700</f>
        <v>9250</v>
      </c>
      <c r="J1062" s="43">
        <v>9050</v>
      </c>
      <c r="K1062" s="802"/>
      <c r="L1062" s="802"/>
      <c r="M1062" s="1" t="s">
        <v>2122</v>
      </c>
      <c r="N1062" s="12"/>
    </row>
    <row r="1063" spans="1:14" ht="37.5" customHeight="1" x14ac:dyDescent="0.2">
      <c r="A1063" s="1526"/>
      <c r="B1063" s="1427"/>
      <c r="C1063" s="1427"/>
      <c r="D1063" s="1514"/>
      <c r="E1063" s="1514"/>
      <c r="F1063" s="834" t="s">
        <v>3248</v>
      </c>
      <c r="G1063" s="833" t="s">
        <v>2120</v>
      </c>
      <c r="H1063" s="834" t="s">
        <v>3249</v>
      </c>
      <c r="I1063" s="815"/>
      <c r="J1063" s="43"/>
      <c r="K1063" s="802"/>
      <c r="L1063" s="802"/>
      <c r="M1063" s="1"/>
      <c r="N1063" s="12"/>
    </row>
    <row r="1064" spans="1:14" ht="20.25" customHeight="1" x14ac:dyDescent="0.2">
      <c r="A1064" s="1526"/>
      <c r="B1064" s="1720" t="s">
        <v>3250</v>
      </c>
      <c r="C1064" s="1720" t="s">
        <v>3251</v>
      </c>
      <c r="D1064" s="1728" t="s">
        <v>28</v>
      </c>
      <c r="E1064" s="1728" t="s">
        <v>57</v>
      </c>
      <c r="F1064" s="6" t="s">
        <v>1116</v>
      </c>
      <c r="G1064" s="1786" t="s">
        <v>1111</v>
      </c>
      <c r="H1064" s="1925" t="s">
        <v>1546</v>
      </c>
      <c r="I1064" s="68"/>
      <c r="J1064" s="528"/>
      <c r="K1064" s="69"/>
      <c r="L1064" s="529"/>
      <c r="M1064" s="1"/>
      <c r="N1064" s="12"/>
    </row>
    <row r="1065" spans="1:14" ht="20.25" customHeight="1" x14ac:dyDescent="0.2">
      <c r="A1065" s="1526"/>
      <c r="B1065" s="1832"/>
      <c r="C1065" s="1832"/>
      <c r="D1065" s="1838"/>
      <c r="E1065" s="1838"/>
      <c r="F1065" s="6" t="s">
        <v>1117</v>
      </c>
      <c r="G1065" s="1870"/>
      <c r="H1065" s="1926"/>
      <c r="I1065" s="68"/>
      <c r="J1065" s="528"/>
      <c r="K1065" s="69"/>
      <c r="L1065" s="529"/>
      <c r="M1065" s="1"/>
      <c r="N1065" s="12"/>
    </row>
    <row r="1066" spans="1:14" ht="37.5" customHeight="1" x14ac:dyDescent="0.2">
      <c r="A1066" s="1526"/>
      <c r="B1066" s="1426" t="s">
        <v>3252</v>
      </c>
      <c r="C1066" s="1426" t="s">
        <v>3253</v>
      </c>
      <c r="D1066" s="1400" t="s">
        <v>1277</v>
      </c>
      <c r="E1066" s="1400" t="s">
        <v>339</v>
      </c>
      <c r="F1066" s="834" t="s">
        <v>3254</v>
      </c>
      <c r="G1066" s="833" t="s">
        <v>3255</v>
      </c>
      <c r="H1066" s="834" t="s">
        <v>3256</v>
      </c>
      <c r="I1066" s="68"/>
      <c r="J1066" s="528"/>
      <c r="K1066" s="69"/>
      <c r="L1066" s="529"/>
      <c r="M1066" s="1"/>
      <c r="N1066" s="12"/>
    </row>
    <row r="1067" spans="1:14" ht="37.5" customHeight="1" x14ac:dyDescent="0.2">
      <c r="A1067" s="1526"/>
      <c r="B1067" s="1426"/>
      <c r="C1067" s="1426"/>
      <c r="D1067" s="1400"/>
      <c r="E1067" s="1400"/>
      <c r="F1067" s="834" t="s">
        <v>5179</v>
      </c>
      <c r="G1067" s="833" t="s">
        <v>1200</v>
      </c>
      <c r="H1067" s="834" t="s">
        <v>2136</v>
      </c>
      <c r="I1067" s="68"/>
      <c r="J1067" s="528"/>
      <c r="K1067" s="69"/>
      <c r="L1067" s="529"/>
      <c r="M1067" s="1"/>
      <c r="N1067" s="12"/>
    </row>
    <row r="1068" spans="1:14" ht="27.75" customHeight="1" x14ac:dyDescent="0.2">
      <c r="A1068" s="1526"/>
      <c r="B1068" s="1929" t="s">
        <v>3258</v>
      </c>
      <c r="C1068" s="1783" t="s">
        <v>3259</v>
      </c>
      <c r="D1068" s="1786" t="s">
        <v>46</v>
      </c>
      <c r="E1068" s="1786" t="s">
        <v>339</v>
      </c>
      <c r="F1068" s="806" t="s">
        <v>3204</v>
      </c>
      <c r="G1068" s="1730" t="s">
        <v>1227</v>
      </c>
      <c r="H1068" s="1739" t="s">
        <v>3260</v>
      </c>
      <c r="I1068" s="68"/>
      <c r="J1068" s="528"/>
      <c r="K1068" s="69"/>
      <c r="L1068" s="529"/>
      <c r="M1068" s="1"/>
      <c r="N1068" s="12"/>
    </row>
    <row r="1069" spans="1:14" ht="30.75" customHeight="1" x14ac:dyDescent="0.2">
      <c r="A1069" s="1526"/>
      <c r="B1069" s="1867"/>
      <c r="C1069" s="1784"/>
      <c r="D1069" s="1787"/>
      <c r="E1069" s="1787"/>
      <c r="F1069" s="806" t="s">
        <v>3206</v>
      </c>
      <c r="G1069" s="1841"/>
      <c r="H1069" s="1629"/>
      <c r="I1069" s="68"/>
      <c r="J1069" s="528"/>
      <c r="K1069" s="69"/>
      <c r="L1069" s="529"/>
      <c r="M1069" s="1"/>
      <c r="N1069" s="12"/>
    </row>
    <row r="1070" spans="1:14" ht="21" customHeight="1" x14ac:dyDescent="0.2">
      <c r="A1070" s="1526"/>
      <c r="B1070" s="1867"/>
      <c r="C1070" s="1784"/>
      <c r="D1070" s="1787"/>
      <c r="E1070" s="1787"/>
      <c r="F1070" s="806" t="s">
        <v>3208</v>
      </c>
      <c r="G1070" s="1730" t="s">
        <v>1200</v>
      </c>
      <c r="H1070" s="1629"/>
      <c r="I1070" s="68"/>
      <c r="J1070" s="528"/>
      <c r="K1070" s="69"/>
      <c r="L1070" s="529"/>
      <c r="M1070" s="1"/>
      <c r="N1070" s="12"/>
    </row>
    <row r="1071" spans="1:14" ht="32.25" customHeight="1" x14ac:dyDescent="0.2">
      <c r="A1071" s="1526"/>
      <c r="B1071" s="1867"/>
      <c r="C1071" s="1784"/>
      <c r="D1071" s="1787"/>
      <c r="E1071" s="1787"/>
      <c r="F1071" s="806" t="s">
        <v>3209</v>
      </c>
      <c r="G1071" s="1554"/>
      <c r="H1071" s="1629"/>
      <c r="I1071" s="68"/>
      <c r="J1071" s="528"/>
      <c r="K1071" s="69"/>
      <c r="L1071" s="529"/>
      <c r="M1071" s="1"/>
      <c r="N1071" s="12"/>
    </row>
    <row r="1072" spans="1:14" ht="31.5" customHeight="1" x14ac:dyDescent="0.2">
      <c r="A1072" s="1526"/>
      <c r="B1072" s="1868"/>
      <c r="C1072" s="1930"/>
      <c r="D1072" s="1870"/>
      <c r="E1072" s="1870"/>
      <c r="F1072" s="906" t="s">
        <v>3210</v>
      </c>
      <c r="G1072" s="1841"/>
      <c r="H1072" s="1885"/>
      <c r="I1072" s="68"/>
      <c r="J1072" s="528"/>
      <c r="K1072" s="69"/>
      <c r="L1072" s="529"/>
      <c r="M1072" s="1"/>
      <c r="N1072" s="12"/>
    </row>
    <row r="1073" spans="1:14" ht="24" customHeight="1" x14ac:dyDescent="0.2">
      <c r="A1073" s="1526"/>
      <c r="B1073" s="1929" t="s">
        <v>3261</v>
      </c>
      <c r="C1073" s="1783" t="s">
        <v>3262</v>
      </c>
      <c r="D1073" s="1786" t="s">
        <v>46</v>
      </c>
      <c r="E1073" s="1786" t="s">
        <v>339</v>
      </c>
      <c r="F1073" s="806" t="s">
        <v>3137</v>
      </c>
      <c r="G1073" s="1730" t="s">
        <v>1200</v>
      </c>
      <c r="H1073" s="1739" t="s">
        <v>3263</v>
      </c>
      <c r="I1073" s="68"/>
      <c r="J1073" s="528"/>
      <c r="K1073" s="69"/>
      <c r="L1073" s="529"/>
      <c r="M1073" s="1"/>
      <c r="N1073" s="12"/>
    </row>
    <row r="1074" spans="1:14" ht="23.25" customHeight="1" x14ac:dyDescent="0.2">
      <c r="A1074" s="1526"/>
      <c r="B1074" s="1868"/>
      <c r="C1074" s="1930"/>
      <c r="D1074" s="1870"/>
      <c r="E1074" s="1870"/>
      <c r="F1074" s="906" t="s">
        <v>3139</v>
      </c>
      <c r="G1074" s="1841"/>
      <c r="H1074" s="1885"/>
      <c r="I1074" s="68"/>
      <c r="J1074" s="528"/>
      <c r="K1074" s="69"/>
      <c r="L1074" s="529"/>
      <c r="M1074" s="1"/>
      <c r="N1074" s="12"/>
    </row>
    <row r="1075" spans="1:14" ht="33.75" customHeight="1" x14ac:dyDescent="0.2">
      <c r="A1075" s="1932" t="s">
        <v>103</v>
      </c>
      <c r="B1075" s="1655" t="s">
        <v>3291</v>
      </c>
      <c r="C1075" s="1655" t="s">
        <v>3292</v>
      </c>
      <c r="D1075" s="1938" t="s">
        <v>46</v>
      </c>
      <c r="E1075" s="1940" t="s">
        <v>32</v>
      </c>
      <c r="F1075" s="806" t="s">
        <v>3204</v>
      </c>
      <c r="G1075" s="802" t="s">
        <v>3168</v>
      </c>
      <c r="H1075" s="806" t="s">
        <v>3293</v>
      </c>
      <c r="I1075" s="530">
        <v>900</v>
      </c>
      <c r="J1075" s="531"/>
      <c r="K1075" s="532"/>
      <c r="L1075" s="32">
        <v>600</v>
      </c>
      <c r="M1075" s="21" t="s">
        <v>2122</v>
      </c>
    </row>
    <row r="1076" spans="1:14" ht="30" customHeight="1" x14ac:dyDescent="0.2">
      <c r="A1076" s="1551"/>
      <c r="B1076" s="1547"/>
      <c r="C1076" s="1547"/>
      <c r="D1076" s="1939"/>
      <c r="E1076" s="1941"/>
      <c r="F1076" s="806" t="s">
        <v>3206</v>
      </c>
      <c r="G1076" s="802" t="s">
        <v>3217</v>
      </c>
      <c r="H1076" s="806" t="s">
        <v>3218</v>
      </c>
      <c r="I1076" s="530"/>
      <c r="J1076" s="531"/>
      <c r="K1076" s="532"/>
      <c r="L1076" s="32"/>
    </row>
    <row r="1077" spans="1:14" ht="30" customHeight="1" x14ac:dyDescent="0.2">
      <c r="A1077" s="1551"/>
      <c r="B1077" s="1547"/>
      <c r="C1077" s="1547"/>
      <c r="D1077" s="1939"/>
      <c r="E1077" s="1941"/>
      <c r="F1077" s="806" t="s">
        <v>3208</v>
      </c>
      <c r="G1077" s="802" t="s">
        <v>1225</v>
      </c>
      <c r="H1077" s="806" t="s">
        <v>2124</v>
      </c>
      <c r="I1077" s="530"/>
      <c r="J1077" s="531"/>
      <c r="K1077" s="532"/>
      <c r="L1077" s="32"/>
    </row>
    <row r="1078" spans="1:14" ht="93.75" customHeight="1" x14ac:dyDescent="0.2">
      <c r="A1078" s="1551"/>
      <c r="B1078" s="1547"/>
      <c r="C1078" s="1547"/>
      <c r="D1078" s="1939"/>
      <c r="E1078" s="1941"/>
      <c r="F1078" s="806" t="s">
        <v>3209</v>
      </c>
      <c r="G1078" s="802" t="s">
        <v>2496</v>
      </c>
      <c r="H1078" s="806" t="s">
        <v>3294</v>
      </c>
      <c r="I1078" s="530"/>
      <c r="J1078" s="531"/>
      <c r="K1078" s="532"/>
      <c r="L1078" s="32"/>
    </row>
    <row r="1079" spans="1:14" ht="33.75" customHeight="1" x14ac:dyDescent="0.2">
      <c r="A1079" s="1551"/>
      <c r="B1079" s="1547"/>
      <c r="C1079" s="1547"/>
      <c r="D1079" s="1939"/>
      <c r="E1079" s="1941"/>
      <c r="F1079" s="890" t="s">
        <v>3210</v>
      </c>
      <c r="G1079" s="802" t="s">
        <v>1200</v>
      </c>
      <c r="H1079" s="806" t="s">
        <v>1734</v>
      </c>
      <c r="I1079" s="533"/>
      <c r="J1079" s="534"/>
      <c r="K1079" s="294"/>
      <c r="L1079" s="32"/>
    </row>
    <row r="1080" spans="1:14" ht="25.5" customHeight="1" x14ac:dyDescent="0.2">
      <c r="A1080" s="1551"/>
      <c r="B1080" s="1427" t="s">
        <v>3295</v>
      </c>
      <c r="C1080" s="1427" t="s">
        <v>3296</v>
      </c>
      <c r="D1080" s="1514" t="s">
        <v>46</v>
      </c>
      <c r="E1080" s="1408" t="s">
        <v>32</v>
      </c>
      <c r="F1080" s="834" t="s">
        <v>3285</v>
      </c>
      <c r="G1080" s="833" t="s">
        <v>2120</v>
      </c>
      <c r="H1080" s="834" t="s">
        <v>3297</v>
      </c>
      <c r="I1080" s="815">
        <v>515</v>
      </c>
      <c r="J1080" s="815"/>
      <c r="K1080" s="802"/>
      <c r="L1080" s="45"/>
      <c r="M1080" s="21" t="s">
        <v>2122</v>
      </c>
    </row>
    <row r="1081" spans="1:14" ht="25.5" customHeight="1" x14ac:dyDescent="0.2">
      <c r="A1081" s="1551"/>
      <c r="B1081" s="1427"/>
      <c r="C1081" s="1427"/>
      <c r="D1081" s="1514"/>
      <c r="E1081" s="1408"/>
      <c r="F1081" s="834" t="s">
        <v>3298</v>
      </c>
      <c r="G1081" s="833" t="s">
        <v>1239</v>
      </c>
      <c r="H1081" s="834" t="s">
        <v>2124</v>
      </c>
      <c r="I1081" s="815"/>
      <c r="J1081" s="815"/>
      <c r="K1081" s="802"/>
      <c r="L1081" s="45"/>
    </row>
    <row r="1082" spans="1:14" ht="56.25" customHeight="1" x14ac:dyDescent="0.2">
      <c r="A1082" s="1551"/>
      <c r="B1082" s="1427"/>
      <c r="C1082" s="1427"/>
      <c r="D1082" s="1514"/>
      <c r="E1082" s="1408"/>
      <c r="F1082" s="834" t="s">
        <v>3194</v>
      </c>
      <c r="G1082" s="833" t="s">
        <v>3229</v>
      </c>
      <c r="H1082" s="834" t="s">
        <v>3299</v>
      </c>
      <c r="I1082" s="815"/>
      <c r="J1082" s="815"/>
      <c r="K1082" s="802"/>
      <c r="L1082" s="45"/>
    </row>
    <row r="1083" spans="1:14" ht="33.75" customHeight="1" x14ac:dyDescent="0.2">
      <c r="A1083" s="1551"/>
      <c r="B1083" s="1427"/>
      <c r="C1083" s="1427"/>
      <c r="D1083" s="1514"/>
      <c r="E1083" s="1408"/>
      <c r="F1083" s="834" t="s">
        <v>3198</v>
      </c>
      <c r="G1083" s="833" t="s">
        <v>1200</v>
      </c>
      <c r="H1083" s="834" t="s">
        <v>3300</v>
      </c>
      <c r="I1083" s="815"/>
      <c r="J1083" s="815"/>
      <c r="K1083" s="802"/>
      <c r="L1083" s="45"/>
    </row>
    <row r="1084" spans="1:14" ht="29.25" customHeight="1" x14ac:dyDescent="0.2">
      <c r="A1084" s="1551"/>
      <c r="B1084" s="1655" t="s">
        <v>3301</v>
      </c>
      <c r="C1084" s="1655" t="s">
        <v>3302</v>
      </c>
      <c r="D1084" s="1931" t="s">
        <v>46</v>
      </c>
      <c r="E1084" s="1687" t="s">
        <v>32</v>
      </c>
      <c r="F1084" s="806" t="s">
        <v>3204</v>
      </c>
      <c r="G1084" s="802" t="s">
        <v>3207</v>
      </c>
      <c r="H1084" s="1655" t="s">
        <v>3303</v>
      </c>
      <c r="I1084" s="815">
        <v>890</v>
      </c>
      <c r="J1084" s="815">
        <v>200</v>
      </c>
      <c r="K1084" s="312">
        <v>200</v>
      </c>
      <c r="L1084" s="816"/>
      <c r="M1084" s="21" t="s">
        <v>2122</v>
      </c>
      <c r="N1084" s="12"/>
    </row>
    <row r="1085" spans="1:14" ht="28.5" customHeight="1" x14ac:dyDescent="0.2">
      <c r="A1085" s="1551"/>
      <c r="B1085" s="1832"/>
      <c r="C1085" s="1832"/>
      <c r="D1085" s="1917"/>
      <c r="E1085" s="1841"/>
      <c r="F1085" s="834" t="s">
        <v>1117</v>
      </c>
      <c r="G1085" s="802" t="s">
        <v>1200</v>
      </c>
      <c r="H1085" s="1832"/>
      <c r="I1085" s="815"/>
      <c r="J1085" s="815"/>
      <c r="K1085" s="312"/>
      <c r="L1085" s="816"/>
      <c r="N1085" s="12"/>
    </row>
    <row r="1086" spans="1:14" ht="40.5" customHeight="1" x14ac:dyDescent="0.2">
      <c r="A1086" s="1932" t="s">
        <v>104</v>
      </c>
      <c r="B1086" s="1547" t="s">
        <v>3310</v>
      </c>
      <c r="C1086" s="1629" t="s">
        <v>3311</v>
      </c>
      <c r="D1086" s="1933" t="s">
        <v>46</v>
      </c>
      <c r="E1086" s="1935" t="s">
        <v>3312</v>
      </c>
      <c r="F1086" s="834" t="s">
        <v>3119</v>
      </c>
      <c r="G1086" s="835" t="s">
        <v>1156</v>
      </c>
      <c r="H1086" s="535" t="s">
        <v>3313</v>
      </c>
      <c r="I1086" s="536">
        <v>1143.8</v>
      </c>
      <c r="J1086" s="815"/>
      <c r="K1086" s="529"/>
      <c r="L1086" s="87"/>
      <c r="M1086" s="1" t="s">
        <v>3071</v>
      </c>
      <c r="N1086" s="12"/>
    </row>
    <row r="1087" spans="1:14" ht="27.75" customHeight="1" x14ac:dyDescent="0.2">
      <c r="A1087" s="1551"/>
      <c r="B1087" s="1415"/>
      <c r="C1087" s="1455"/>
      <c r="D1087" s="1933"/>
      <c r="E1087" s="1935"/>
      <c r="F1087" s="834" t="s">
        <v>3314</v>
      </c>
      <c r="G1087" s="835" t="s">
        <v>1161</v>
      </c>
      <c r="H1087" s="1937" t="s">
        <v>3315</v>
      </c>
      <c r="I1087" s="536"/>
      <c r="J1087" s="68"/>
      <c r="K1087" s="69"/>
      <c r="L1087" s="87"/>
      <c r="M1087" s="1"/>
      <c r="N1087" s="12"/>
    </row>
    <row r="1088" spans="1:14" ht="36" customHeight="1" x14ac:dyDescent="0.2">
      <c r="A1088" s="1551"/>
      <c r="B1088" s="1415"/>
      <c r="C1088" s="1455"/>
      <c r="D1088" s="1933"/>
      <c r="E1088" s="1935"/>
      <c r="F1088" s="834" t="s">
        <v>3316</v>
      </c>
      <c r="G1088" s="835" t="s">
        <v>1224</v>
      </c>
      <c r="H1088" s="1455"/>
      <c r="I1088" s="536"/>
      <c r="J1088" s="68"/>
      <c r="K1088" s="69"/>
      <c r="L1088" s="87"/>
      <c r="M1088" s="1"/>
      <c r="N1088" s="12"/>
    </row>
    <row r="1089" spans="1:14" ht="36" customHeight="1" x14ac:dyDescent="0.2">
      <c r="A1089" s="1551"/>
      <c r="B1089" s="1832"/>
      <c r="C1089" s="1885"/>
      <c r="D1089" s="1934"/>
      <c r="E1089" s="1936"/>
      <c r="F1089" s="834" t="s">
        <v>3317</v>
      </c>
      <c r="G1089" s="835" t="s">
        <v>1558</v>
      </c>
      <c r="H1089" s="1885"/>
      <c r="I1089" s="536"/>
      <c r="J1089" s="68"/>
      <c r="K1089" s="69"/>
      <c r="L1089" s="87"/>
      <c r="M1089" s="1"/>
      <c r="N1089" s="12"/>
    </row>
    <row r="1090" spans="1:14" ht="36" customHeight="1" x14ac:dyDescent="0.2">
      <c r="A1090" s="1551"/>
      <c r="B1090" s="1655" t="s">
        <v>3318</v>
      </c>
      <c r="C1090" s="1655" t="s">
        <v>3319</v>
      </c>
      <c r="D1090" s="1944" t="s">
        <v>46</v>
      </c>
      <c r="E1090" s="1945" t="s">
        <v>3320</v>
      </c>
      <c r="F1090" s="834" t="s">
        <v>3119</v>
      </c>
      <c r="G1090" s="835" t="s">
        <v>1161</v>
      </c>
      <c r="H1090" s="961" t="s">
        <v>3321</v>
      </c>
      <c r="I1090" s="537">
        <v>998</v>
      </c>
      <c r="J1090" s="783"/>
      <c r="K1090" s="795"/>
      <c r="L1090" s="45"/>
      <c r="M1090" s="1" t="s">
        <v>3071</v>
      </c>
      <c r="N1090" s="12"/>
    </row>
    <row r="1091" spans="1:14" ht="24" customHeight="1" x14ac:dyDescent="0.2">
      <c r="A1091" s="1551"/>
      <c r="B1091" s="1415"/>
      <c r="C1091" s="1415"/>
      <c r="D1091" s="1933"/>
      <c r="E1091" s="1935"/>
      <c r="F1091" s="834" t="s">
        <v>3314</v>
      </c>
      <c r="G1091" s="835" t="s">
        <v>1224</v>
      </c>
      <c r="H1091" s="1937" t="s">
        <v>3322</v>
      </c>
      <c r="I1091" s="537"/>
      <c r="J1091" s="783"/>
      <c r="K1091" s="795"/>
      <c r="L1091" s="45"/>
      <c r="M1091" s="1"/>
      <c r="N1091" s="12"/>
    </row>
    <row r="1092" spans="1:14" ht="34.5" customHeight="1" x14ac:dyDescent="0.2">
      <c r="A1092" s="1551"/>
      <c r="B1092" s="1415"/>
      <c r="C1092" s="1415"/>
      <c r="D1092" s="1933"/>
      <c r="E1092" s="1935"/>
      <c r="F1092" s="834" t="s">
        <v>3316</v>
      </c>
      <c r="G1092" s="835" t="s">
        <v>1145</v>
      </c>
      <c r="H1092" s="1455"/>
      <c r="I1092" s="537"/>
      <c r="J1092" s="783"/>
      <c r="K1092" s="795"/>
      <c r="L1092" s="45"/>
      <c r="M1092" s="1"/>
      <c r="N1092" s="12"/>
    </row>
    <row r="1093" spans="1:14" ht="39.75" customHeight="1" x14ac:dyDescent="0.2">
      <c r="A1093" s="1551"/>
      <c r="B1093" s="1416"/>
      <c r="C1093" s="1416"/>
      <c r="D1093" s="1934"/>
      <c r="E1093" s="1949"/>
      <c r="F1093" s="834" t="s">
        <v>3317</v>
      </c>
      <c r="G1093" s="835" t="s">
        <v>1558</v>
      </c>
      <c r="H1093" s="1456"/>
      <c r="I1093" s="537"/>
      <c r="J1093" s="783"/>
      <c r="K1093" s="795"/>
      <c r="L1093" s="45"/>
      <c r="M1093" s="1"/>
      <c r="N1093" s="12"/>
    </row>
    <row r="1094" spans="1:14" ht="62.25" customHeight="1" x14ac:dyDescent="0.2">
      <c r="A1094" s="1551"/>
      <c r="B1094" s="1655" t="s">
        <v>3323</v>
      </c>
      <c r="C1094" s="1655" t="s">
        <v>3324</v>
      </c>
      <c r="D1094" s="1944" t="s">
        <v>46</v>
      </c>
      <c r="E1094" s="1950" t="s">
        <v>3325</v>
      </c>
      <c r="F1094" s="806" t="s">
        <v>3326</v>
      </c>
      <c r="G1094" s="801" t="s">
        <v>1156</v>
      </c>
      <c r="H1094" s="890" t="s">
        <v>3327</v>
      </c>
      <c r="I1094" s="897">
        <v>98.6</v>
      </c>
      <c r="J1094" s="789"/>
      <c r="K1094" s="293"/>
      <c r="L1094" s="87"/>
      <c r="M1094" s="1" t="s">
        <v>3071</v>
      </c>
      <c r="N1094" s="12"/>
    </row>
    <row r="1095" spans="1:14" ht="48" customHeight="1" x14ac:dyDescent="0.2">
      <c r="A1095" s="1551"/>
      <c r="B1095" s="1415"/>
      <c r="C1095" s="1415"/>
      <c r="D1095" s="1933"/>
      <c r="E1095" s="1951"/>
      <c r="F1095" s="806" t="s">
        <v>3328</v>
      </c>
      <c r="G1095" s="801" t="s">
        <v>1161</v>
      </c>
      <c r="H1095" s="890" t="s">
        <v>3329</v>
      </c>
      <c r="I1095" s="897"/>
      <c r="J1095" s="69"/>
      <c r="K1095" s="293"/>
      <c r="L1095" s="87"/>
      <c r="M1095" s="1"/>
      <c r="N1095" s="12"/>
    </row>
    <row r="1096" spans="1:14" ht="33" customHeight="1" x14ac:dyDescent="0.2">
      <c r="A1096" s="1879"/>
      <c r="B1096" s="1416"/>
      <c r="C1096" s="1416"/>
      <c r="D1096" s="1934"/>
      <c r="E1096" s="1952"/>
      <c r="F1096" s="806" t="s">
        <v>3330</v>
      </c>
      <c r="G1096" s="801" t="s">
        <v>1224</v>
      </c>
      <c r="H1096" s="890" t="s">
        <v>3331</v>
      </c>
      <c r="I1096" s="897"/>
      <c r="J1096" s="69"/>
      <c r="K1096" s="293"/>
      <c r="L1096" s="87"/>
      <c r="M1096" s="1"/>
      <c r="N1096" s="12"/>
    </row>
    <row r="1097" spans="1:14" ht="48" customHeight="1" x14ac:dyDescent="0.2">
      <c r="A1097" s="1942" t="s">
        <v>3335</v>
      </c>
      <c r="B1097" s="1655" t="s">
        <v>3336</v>
      </c>
      <c r="C1097" s="1655" t="s">
        <v>5180</v>
      </c>
      <c r="D1097" s="1944" t="s">
        <v>46</v>
      </c>
      <c r="E1097" s="1945" t="s">
        <v>3338</v>
      </c>
      <c r="F1097" s="834" t="s">
        <v>3119</v>
      </c>
      <c r="G1097" s="835" t="s">
        <v>1161</v>
      </c>
      <c r="H1097" s="834" t="s">
        <v>3341</v>
      </c>
      <c r="I1097" s="815">
        <v>320</v>
      </c>
      <c r="J1097" s="74"/>
      <c r="K1097" s="793"/>
      <c r="L1097" s="45"/>
      <c r="M1097" s="1" t="s">
        <v>3071</v>
      </c>
      <c r="N1097" s="12"/>
    </row>
    <row r="1098" spans="1:14" ht="26.25" customHeight="1" x14ac:dyDescent="0.2">
      <c r="A1098" s="1943"/>
      <c r="B1098" s="1415"/>
      <c r="C1098" s="1415"/>
      <c r="D1098" s="1933"/>
      <c r="E1098" s="1935"/>
      <c r="F1098" s="834" t="s">
        <v>3314</v>
      </c>
      <c r="G1098" s="835" t="s">
        <v>1224</v>
      </c>
      <c r="H1098" s="834" t="s">
        <v>3343</v>
      </c>
      <c r="I1098" s="815"/>
      <c r="J1098" s="71"/>
      <c r="K1098" s="793"/>
      <c r="L1098" s="45"/>
      <c r="M1098" s="1"/>
      <c r="N1098" s="12"/>
    </row>
    <row r="1099" spans="1:14" ht="36" customHeight="1" x14ac:dyDescent="0.2">
      <c r="A1099" s="1943"/>
      <c r="B1099" s="1547"/>
      <c r="C1099" s="1547"/>
      <c r="D1099" s="1933"/>
      <c r="E1099" s="1935"/>
      <c r="F1099" s="834" t="s">
        <v>3316</v>
      </c>
      <c r="G1099" s="835" t="s">
        <v>1145</v>
      </c>
      <c r="H1099" s="834" t="s">
        <v>5181</v>
      </c>
      <c r="I1099" s="815"/>
      <c r="J1099" s="71"/>
      <c r="K1099" s="793"/>
      <c r="L1099" s="45"/>
      <c r="M1099" s="1"/>
      <c r="N1099" s="12"/>
    </row>
    <row r="1100" spans="1:14" ht="48" customHeight="1" x14ac:dyDescent="0.2">
      <c r="A1100" s="1943"/>
      <c r="B1100" s="1416"/>
      <c r="C1100" s="1416"/>
      <c r="D1100" s="1934"/>
      <c r="E1100" s="1936"/>
      <c r="F1100" s="834" t="s">
        <v>3317</v>
      </c>
      <c r="G1100" s="835" t="s">
        <v>1558</v>
      </c>
      <c r="H1100" s="834" t="s">
        <v>5182</v>
      </c>
      <c r="I1100" s="815"/>
      <c r="J1100" s="71"/>
      <c r="K1100" s="793"/>
      <c r="L1100" s="45"/>
      <c r="M1100" s="1"/>
      <c r="N1100" s="12"/>
    </row>
    <row r="1101" spans="1:14" ht="29.25" customHeight="1" x14ac:dyDescent="0.2">
      <c r="A1101" s="1932" t="s">
        <v>1196</v>
      </c>
      <c r="B1101" s="1655" t="s">
        <v>1197</v>
      </c>
      <c r="C1101" s="1937" t="s">
        <v>3352</v>
      </c>
      <c r="D1101" s="1946" t="s">
        <v>46</v>
      </c>
      <c r="E1101" s="1947" t="s">
        <v>56</v>
      </c>
      <c r="F1101" s="834" t="s">
        <v>1198</v>
      </c>
      <c r="G1101" s="835" t="s">
        <v>1108</v>
      </c>
      <c r="H1101" s="1937" t="s">
        <v>3353</v>
      </c>
      <c r="I1101" s="815">
        <v>500</v>
      </c>
      <c r="J1101" s="93"/>
      <c r="K1101" s="538"/>
      <c r="L1101" s="87"/>
      <c r="M1101" s="1" t="s">
        <v>2031</v>
      </c>
      <c r="N1101" s="12"/>
    </row>
    <row r="1102" spans="1:14" ht="23.25" customHeight="1" x14ac:dyDescent="0.2">
      <c r="A1102" s="1551"/>
      <c r="B1102" s="1415"/>
      <c r="C1102" s="1455"/>
      <c r="D1102" s="1458"/>
      <c r="E1102" s="1948"/>
      <c r="F1102" s="834" t="s">
        <v>1117</v>
      </c>
      <c r="G1102" s="835" t="s">
        <v>1200</v>
      </c>
      <c r="H1102" s="1455"/>
      <c r="I1102" s="815"/>
      <c r="J1102" s="93"/>
      <c r="K1102" s="538"/>
      <c r="L1102" s="87"/>
      <c r="M1102" s="1"/>
      <c r="N1102" s="12"/>
    </row>
    <row r="1103" spans="1:14" ht="23.25" customHeight="1" x14ac:dyDescent="0.2">
      <c r="A1103" s="1551"/>
      <c r="B1103" s="1415"/>
      <c r="C1103" s="1455"/>
      <c r="D1103" s="1458"/>
      <c r="E1103" s="1948"/>
      <c r="F1103" s="834" t="s">
        <v>1201</v>
      </c>
      <c r="G1103" s="1931" t="s">
        <v>1202</v>
      </c>
      <c r="H1103" s="1455"/>
      <c r="I1103" s="815"/>
      <c r="J1103" s="93"/>
      <c r="K1103" s="538"/>
      <c r="L1103" s="87"/>
      <c r="M1103" s="1"/>
      <c r="N1103" s="12"/>
    </row>
    <row r="1104" spans="1:14" ht="23.25" customHeight="1" x14ac:dyDescent="0.2">
      <c r="A1104" s="1551"/>
      <c r="B1104" s="1416"/>
      <c r="C1104" s="1456"/>
      <c r="D1104" s="1459"/>
      <c r="E1104" s="1815"/>
      <c r="F1104" s="961" t="s">
        <v>1203</v>
      </c>
      <c r="G1104" s="1948"/>
      <c r="H1104" s="1456"/>
      <c r="I1104" s="815"/>
      <c r="J1104" s="93"/>
      <c r="K1104" s="538"/>
      <c r="L1104" s="87"/>
      <c r="M1104" s="1"/>
      <c r="N1104" s="12"/>
    </row>
    <row r="1105" spans="1:14" ht="24.75" customHeight="1" x14ac:dyDescent="0.2">
      <c r="A1105" s="1942" t="s">
        <v>243</v>
      </c>
      <c r="B1105" s="1655" t="s">
        <v>3359</v>
      </c>
      <c r="C1105" s="1937" t="s">
        <v>3360</v>
      </c>
      <c r="D1105" s="1946" t="s">
        <v>46</v>
      </c>
      <c r="E1105" s="1931" t="s">
        <v>56</v>
      </c>
      <c r="F1105" s="164" t="s">
        <v>1116</v>
      </c>
      <c r="G1105" s="835" t="s">
        <v>1155</v>
      </c>
      <c r="H1105" s="1937" t="s">
        <v>3361</v>
      </c>
      <c r="I1105" s="815">
        <v>550</v>
      </c>
      <c r="J1105" s="93"/>
      <c r="K1105" s="538"/>
      <c r="L1105" s="87"/>
      <c r="M1105" s="1" t="s">
        <v>2031</v>
      </c>
      <c r="N1105" s="12"/>
    </row>
    <row r="1106" spans="1:14" ht="24" customHeight="1" x14ac:dyDescent="0.2">
      <c r="A1106" s="1943"/>
      <c r="B1106" s="1415"/>
      <c r="C1106" s="1455"/>
      <c r="D1106" s="1458"/>
      <c r="E1106" s="1948"/>
      <c r="F1106" s="164" t="s">
        <v>3362</v>
      </c>
      <c r="G1106" s="835" t="s">
        <v>1159</v>
      </c>
      <c r="H1106" s="1455"/>
      <c r="I1106" s="815"/>
      <c r="J1106" s="93"/>
      <c r="K1106" s="538"/>
      <c r="L1106" s="87"/>
      <c r="M1106" s="1"/>
      <c r="N1106" s="12"/>
    </row>
    <row r="1107" spans="1:14" ht="20.25" customHeight="1" x14ac:dyDescent="0.2">
      <c r="A1107" s="1943"/>
      <c r="B1107" s="1415"/>
      <c r="C1107" s="1455"/>
      <c r="D1107" s="1458"/>
      <c r="E1107" s="1948"/>
      <c r="F1107" s="164" t="s">
        <v>1158</v>
      </c>
      <c r="G1107" s="835" t="s">
        <v>1200</v>
      </c>
      <c r="H1107" s="1455"/>
      <c r="I1107" s="815"/>
      <c r="J1107" s="93"/>
      <c r="K1107" s="538"/>
      <c r="L1107" s="87"/>
      <c r="M1107" s="1"/>
      <c r="N1107" s="12"/>
    </row>
    <row r="1108" spans="1:14" ht="20.25" customHeight="1" x14ac:dyDescent="0.2">
      <c r="A1108" s="1943"/>
      <c r="B1108" s="1415"/>
      <c r="C1108" s="1455"/>
      <c r="D1108" s="1458"/>
      <c r="E1108" s="1948"/>
      <c r="F1108" s="164" t="s">
        <v>3363</v>
      </c>
      <c r="G1108" s="1931" t="s">
        <v>1202</v>
      </c>
      <c r="H1108" s="1455"/>
      <c r="I1108" s="815"/>
      <c r="J1108" s="93"/>
      <c r="K1108" s="538"/>
      <c r="L1108" s="87"/>
      <c r="M1108" s="1"/>
      <c r="N1108" s="12"/>
    </row>
    <row r="1109" spans="1:14" ht="27" customHeight="1" x14ac:dyDescent="0.2">
      <c r="A1109" s="1943"/>
      <c r="B1109" s="1416"/>
      <c r="C1109" s="1456"/>
      <c r="D1109" s="1459"/>
      <c r="E1109" s="1815"/>
      <c r="F1109" s="539" t="s">
        <v>3364</v>
      </c>
      <c r="G1109" s="1948"/>
      <c r="H1109" s="1456"/>
      <c r="I1109" s="815"/>
      <c r="J1109" s="93"/>
      <c r="K1109" s="538"/>
      <c r="L1109" s="87"/>
      <c r="M1109" s="1"/>
      <c r="N1109" s="12"/>
    </row>
    <row r="1110" spans="1:14" ht="26.25" customHeight="1" x14ac:dyDescent="0.2">
      <c r="A1110" s="1943"/>
      <c r="B1110" s="1655" t="s">
        <v>3365</v>
      </c>
      <c r="C1110" s="1937" t="s">
        <v>3385</v>
      </c>
      <c r="D1110" s="1946" t="s">
        <v>46</v>
      </c>
      <c r="E1110" s="1931" t="s">
        <v>56</v>
      </c>
      <c r="F1110" s="164" t="s">
        <v>1116</v>
      </c>
      <c r="G1110" s="835" t="s">
        <v>1118</v>
      </c>
      <c r="H1110" s="1937" t="s">
        <v>3368</v>
      </c>
      <c r="I1110" s="815">
        <v>500</v>
      </c>
      <c r="J1110" s="540">
        <v>500</v>
      </c>
      <c r="K1110" s="538"/>
      <c r="L1110" s="87"/>
      <c r="M1110" s="1" t="s">
        <v>2031</v>
      </c>
      <c r="N1110" s="12"/>
    </row>
    <row r="1111" spans="1:14" ht="27" customHeight="1" x14ac:dyDescent="0.2">
      <c r="A1111" s="1943"/>
      <c r="B1111" s="1415"/>
      <c r="C1111" s="1455"/>
      <c r="D1111" s="1458"/>
      <c r="E1111" s="1948"/>
      <c r="F1111" s="164" t="s">
        <v>3362</v>
      </c>
      <c r="G1111" s="835" t="s">
        <v>1225</v>
      </c>
      <c r="H1111" s="1455"/>
      <c r="I1111" s="815"/>
      <c r="J1111" s="540"/>
      <c r="K1111" s="538"/>
      <c r="L1111" s="87"/>
      <c r="M1111" s="1"/>
      <c r="N1111" s="12"/>
    </row>
    <row r="1112" spans="1:14" ht="19.5" customHeight="1" x14ac:dyDescent="0.2">
      <c r="A1112" s="1943"/>
      <c r="B1112" s="1415"/>
      <c r="C1112" s="1455"/>
      <c r="D1112" s="1458"/>
      <c r="E1112" s="1948"/>
      <c r="F1112" s="164" t="s">
        <v>1158</v>
      </c>
      <c r="G1112" s="1514" t="s">
        <v>1224</v>
      </c>
      <c r="H1112" s="1455"/>
      <c r="I1112" s="815"/>
      <c r="J1112" s="540"/>
      <c r="K1112" s="538"/>
      <c r="L1112" s="87"/>
      <c r="M1112" s="1"/>
      <c r="N1112" s="12"/>
    </row>
    <row r="1113" spans="1:14" ht="19.5" customHeight="1" x14ac:dyDescent="0.2">
      <c r="A1113" s="1943"/>
      <c r="B1113" s="1415"/>
      <c r="C1113" s="1455"/>
      <c r="D1113" s="1458"/>
      <c r="E1113" s="1948"/>
      <c r="F1113" s="164" t="s">
        <v>3363</v>
      </c>
      <c r="G1113" s="1514"/>
      <c r="H1113" s="1455"/>
      <c r="I1113" s="815"/>
      <c r="J1113" s="540"/>
      <c r="K1113" s="538"/>
      <c r="L1113" s="87"/>
      <c r="M1113" s="1"/>
      <c r="N1113" s="12"/>
    </row>
    <row r="1114" spans="1:14" ht="27.75" customHeight="1" x14ac:dyDescent="0.2">
      <c r="A1114" s="1943"/>
      <c r="B1114" s="1416"/>
      <c r="C1114" s="1456"/>
      <c r="D1114" s="1459"/>
      <c r="E1114" s="1815"/>
      <c r="F1114" s="164" t="s">
        <v>3364</v>
      </c>
      <c r="G1114" s="1514"/>
      <c r="H1114" s="1456"/>
      <c r="I1114" s="815"/>
      <c r="J1114" s="540"/>
      <c r="K1114" s="538"/>
      <c r="L1114" s="87"/>
      <c r="M1114" s="1"/>
      <c r="N1114" s="12"/>
    </row>
    <row r="1115" spans="1:14" ht="22.5" customHeight="1" x14ac:dyDescent="0.2">
      <c r="A1115" s="1943"/>
      <c r="B1115" s="1655" t="s">
        <v>3369</v>
      </c>
      <c r="C1115" s="1937" t="s">
        <v>3370</v>
      </c>
      <c r="D1115" s="1946" t="s">
        <v>46</v>
      </c>
      <c r="E1115" s="1931" t="s">
        <v>56</v>
      </c>
      <c r="F1115" s="164" t="s">
        <v>1116</v>
      </c>
      <c r="G1115" s="835" t="s">
        <v>1118</v>
      </c>
      <c r="H1115" s="834" t="s">
        <v>3371</v>
      </c>
      <c r="I1115" s="815">
        <v>920</v>
      </c>
      <c r="J1115" s="540">
        <v>500</v>
      </c>
      <c r="K1115" s="538"/>
      <c r="L1115" s="87"/>
      <c r="M1115" s="1" t="s">
        <v>2031</v>
      </c>
      <c r="N1115" s="12"/>
    </row>
    <row r="1116" spans="1:14" ht="32.25" customHeight="1" x14ac:dyDescent="0.2">
      <c r="A1116" s="1943"/>
      <c r="B1116" s="1415"/>
      <c r="C1116" s="1455"/>
      <c r="D1116" s="1458"/>
      <c r="E1116" s="1948"/>
      <c r="F1116" s="164" t="s">
        <v>3362</v>
      </c>
      <c r="G1116" s="835" t="s">
        <v>1225</v>
      </c>
      <c r="H1116" s="834" t="s">
        <v>3372</v>
      </c>
      <c r="I1116" s="815"/>
      <c r="J1116" s="540"/>
      <c r="K1116" s="538"/>
      <c r="L1116" s="87"/>
      <c r="M1116" s="1"/>
      <c r="N1116" s="12"/>
    </row>
    <row r="1117" spans="1:14" ht="22.5" customHeight="1" x14ac:dyDescent="0.2">
      <c r="A1117" s="1943"/>
      <c r="B1117" s="1415"/>
      <c r="C1117" s="1455"/>
      <c r="D1117" s="1458"/>
      <c r="E1117" s="1948"/>
      <c r="F1117" s="164" t="s">
        <v>1158</v>
      </c>
      <c r="G1117" s="1514" t="s">
        <v>1224</v>
      </c>
      <c r="H1117" s="1937" t="s">
        <v>3373</v>
      </c>
      <c r="I1117" s="815"/>
      <c r="J1117" s="540"/>
      <c r="K1117" s="538"/>
      <c r="L1117" s="87"/>
      <c r="M1117" s="1"/>
      <c r="N1117" s="12"/>
    </row>
    <row r="1118" spans="1:14" ht="22.5" customHeight="1" x14ac:dyDescent="0.2">
      <c r="A1118" s="1943"/>
      <c r="B1118" s="1415"/>
      <c r="C1118" s="1455"/>
      <c r="D1118" s="1458"/>
      <c r="E1118" s="1948"/>
      <c r="F1118" s="164" t="s">
        <v>3363</v>
      </c>
      <c r="G1118" s="1514"/>
      <c r="H1118" s="1455"/>
      <c r="I1118" s="815"/>
      <c r="J1118" s="540"/>
      <c r="K1118" s="538"/>
      <c r="L1118" s="87"/>
      <c r="M1118" s="1"/>
      <c r="N1118" s="12"/>
    </row>
    <row r="1119" spans="1:14" ht="29.25" customHeight="1" x14ac:dyDescent="0.2">
      <c r="A1119" s="1943"/>
      <c r="B1119" s="1416"/>
      <c r="C1119" s="1456"/>
      <c r="D1119" s="1459"/>
      <c r="E1119" s="1815"/>
      <c r="F1119" s="164" t="s">
        <v>3364</v>
      </c>
      <c r="G1119" s="1514"/>
      <c r="H1119" s="1456"/>
      <c r="I1119" s="815"/>
      <c r="J1119" s="540"/>
      <c r="K1119" s="538"/>
      <c r="L1119" s="87"/>
      <c r="M1119" s="1"/>
      <c r="N1119" s="12"/>
    </row>
    <row r="1120" spans="1:14" ht="27" customHeight="1" x14ac:dyDescent="0.2">
      <c r="A1120" s="1942" t="s">
        <v>105</v>
      </c>
      <c r="B1120" s="1655" t="s">
        <v>3376</v>
      </c>
      <c r="C1120" s="1937" t="s">
        <v>3360</v>
      </c>
      <c r="D1120" s="1946" t="s">
        <v>46</v>
      </c>
      <c r="E1120" s="1931" t="s">
        <v>56</v>
      </c>
      <c r="F1120" s="164" t="s">
        <v>1116</v>
      </c>
      <c r="G1120" s="835" t="s">
        <v>1155</v>
      </c>
      <c r="H1120" s="1937" t="s">
        <v>3377</v>
      </c>
      <c r="I1120" s="815">
        <v>650</v>
      </c>
      <c r="J1120" s="93"/>
      <c r="K1120" s="538"/>
      <c r="L1120" s="87"/>
      <c r="M1120" s="1" t="s">
        <v>2031</v>
      </c>
      <c r="N1120" s="12"/>
    </row>
    <row r="1121" spans="1:14" ht="28.5" customHeight="1" x14ac:dyDescent="0.2">
      <c r="A1121" s="1943"/>
      <c r="B1121" s="1415"/>
      <c r="C1121" s="1455"/>
      <c r="D1121" s="1458"/>
      <c r="E1121" s="1948"/>
      <c r="F1121" s="164" t="s">
        <v>3362</v>
      </c>
      <c r="G1121" s="835" t="s">
        <v>1159</v>
      </c>
      <c r="H1121" s="1455"/>
      <c r="I1121" s="815"/>
      <c r="J1121" s="93"/>
      <c r="K1121" s="538"/>
      <c r="L1121" s="87"/>
      <c r="M1121" s="1"/>
      <c r="N1121" s="12"/>
    </row>
    <row r="1122" spans="1:14" ht="20.25" customHeight="1" x14ac:dyDescent="0.2">
      <c r="A1122" s="1943"/>
      <c r="B1122" s="1415"/>
      <c r="C1122" s="1455"/>
      <c r="D1122" s="1458"/>
      <c r="E1122" s="1948"/>
      <c r="F1122" s="164" t="s">
        <v>1158</v>
      </c>
      <c r="G1122" s="835" t="s">
        <v>1200</v>
      </c>
      <c r="H1122" s="1455"/>
      <c r="I1122" s="815"/>
      <c r="J1122" s="93"/>
      <c r="K1122" s="538"/>
      <c r="L1122" s="87"/>
      <c r="M1122" s="1"/>
      <c r="N1122" s="12"/>
    </row>
    <row r="1123" spans="1:14" ht="20.25" customHeight="1" x14ac:dyDescent="0.2">
      <c r="A1123" s="1943"/>
      <c r="B1123" s="1415"/>
      <c r="C1123" s="1455"/>
      <c r="D1123" s="1458"/>
      <c r="E1123" s="1948"/>
      <c r="F1123" s="164" t="s">
        <v>3363</v>
      </c>
      <c r="G1123" s="1931" t="s">
        <v>1202</v>
      </c>
      <c r="H1123" s="1455"/>
      <c r="I1123" s="815"/>
      <c r="J1123" s="93"/>
      <c r="K1123" s="538"/>
      <c r="L1123" s="87"/>
      <c r="M1123" s="1"/>
      <c r="N1123" s="12"/>
    </row>
    <row r="1124" spans="1:14" ht="30.75" customHeight="1" x14ac:dyDescent="0.2">
      <c r="A1124" s="1943"/>
      <c r="B1124" s="1415"/>
      <c r="C1124" s="1455"/>
      <c r="D1124" s="1458"/>
      <c r="E1124" s="1948"/>
      <c r="F1124" s="539" t="s">
        <v>3364</v>
      </c>
      <c r="G1124" s="1948"/>
      <c r="H1124" s="1456"/>
      <c r="I1124" s="537"/>
      <c r="J1124" s="782"/>
      <c r="K1124" s="538"/>
      <c r="L1124" s="87"/>
      <c r="M1124" s="1"/>
      <c r="N1124" s="12"/>
    </row>
    <row r="1125" spans="1:14" ht="35.25" customHeight="1" x14ac:dyDescent="0.2">
      <c r="A1125" s="1953"/>
      <c r="B1125" s="806" t="s">
        <v>3378</v>
      </c>
      <c r="C1125" s="839" t="s">
        <v>3379</v>
      </c>
      <c r="D1125" s="801" t="s">
        <v>21</v>
      </c>
      <c r="E1125" s="801" t="s">
        <v>22</v>
      </c>
      <c r="F1125" s="806" t="s">
        <v>3380</v>
      </c>
      <c r="G1125" s="541" t="s">
        <v>1200</v>
      </c>
      <c r="H1125" s="251" t="s">
        <v>3381</v>
      </c>
      <c r="I1125" s="542">
        <v>50</v>
      </c>
      <c r="J1125" s="543"/>
      <c r="K1125" s="538"/>
      <c r="L1125" s="44"/>
      <c r="M1125" s="1" t="s">
        <v>1842</v>
      </c>
      <c r="N1125" s="12"/>
    </row>
    <row r="1126" spans="1:14" ht="22.5" customHeight="1" x14ac:dyDescent="0.2">
      <c r="A1126" s="1932" t="s">
        <v>106</v>
      </c>
      <c r="B1126" s="1523" t="s">
        <v>3382</v>
      </c>
      <c r="C1126" s="1455" t="s">
        <v>3383</v>
      </c>
      <c r="D1126" s="1458" t="s">
        <v>46</v>
      </c>
      <c r="E1126" s="1948" t="s">
        <v>56</v>
      </c>
      <c r="F1126" s="947" t="s">
        <v>1116</v>
      </c>
      <c r="G1126" s="835" t="s">
        <v>1155</v>
      </c>
      <c r="H1126" s="192" t="s">
        <v>3371</v>
      </c>
      <c r="I1126" s="815">
        <v>100</v>
      </c>
      <c r="J1126" s="93"/>
      <c r="K1126" s="538"/>
      <c r="L1126" s="87"/>
      <c r="M1126" s="1" t="s">
        <v>2031</v>
      </c>
      <c r="N1126" s="12"/>
    </row>
    <row r="1127" spans="1:14" ht="22.5" customHeight="1" x14ac:dyDescent="0.2">
      <c r="A1127" s="1551"/>
      <c r="B1127" s="1523"/>
      <c r="C1127" s="1455"/>
      <c r="D1127" s="1458"/>
      <c r="E1127" s="1948"/>
      <c r="F1127" s="164" t="s">
        <v>3362</v>
      </c>
      <c r="G1127" s="835" t="s">
        <v>1159</v>
      </c>
      <c r="H1127" s="192" t="s">
        <v>3372</v>
      </c>
      <c r="I1127" s="815"/>
      <c r="J1127" s="93"/>
      <c r="K1127" s="538"/>
      <c r="L1127" s="87"/>
      <c r="M1127" s="1"/>
      <c r="N1127" s="12"/>
    </row>
    <row r="1128" spans="1:14" ht="22.5" customHeight="1" x14ac:dyDescent="0.2">
      <c r="A1128" s="1551"/>
      <c r="B1128" s="1523"/>
      <c r="C1128" s="1455"/>
      <c r="D1128" s="1458"/>
      <c r="E1128" s="1948"/>
      <c r="F1128" s="164" t="s">
        <v>1158</v>
      </c>
      <c r="G1128" s="835" t="s">
        <v>1200</v>
      </c>
      <c r="H1128" s="1937" t="s">
        <v>3373</v>
      </c>
      <c r="I1128" s="815"/>
      <c r="J1128" s="93"/>
      <c r="K1128" s="538"/>
      <c r="L1128" s="87"/>
      <c r="M1128" s="1"/>
      <c r="N1128" s="12"/>
    </row>
    <row r="1129" spans="1:14" ht="22.5" customHeight="1" x14ac:dyDescent="0.2">
      <c r="A1129" s="1551"/>
      <c r="B1129" s="1523"/>
      <c r="C1129" s="1455"/>
      <c r="D1129" s="1458"/>
      <c r="E1129" s="1948"/>
      <c r="F1129" s="164" t="s">
        <v>3363</v>
      </c>
      <c r="G1129" s="1931" t="s">
        <v>1202</v>
      </c>
      <c r="H1129" s="1455"/>
      <c r="I1129" s="815"/>
      <c r="J1129" s="93"/>
      <c r="K1129" s="538"/>
      <c r="L1129" s="87"/>
      <c r="M1129" s="1"/>
      <c r="N1129" s="12"/>
    </row>
    <row r="1130" spans="1:14" ht="30" customHeight="1" x14ac:dyDescent="0.2">
      <c r="A1130" s="1879"/>
      <c r="B1130" s="1901"/>
      <c r="C1130" s="1885"/>
      <c r="D1130" s="1883"/>
      <c r="E1130" s="1917"/>
      <c r="F1130" s="539" t="s">
        <v>3364</v>
      </c>
      <c r="G1130" s="1948"/>
      <c r="H1130" s="1885"/>
      <c r="I1130" s="815"/>
      <c r="J1130" s="93"/>
      <c r="K1130" s="538"/>
      <c r="L1130" s="87"/>
      <c r="M1130" s="1"/>
      <c r="N1130" s="12"/>
    </row>
    <row r="1131" spans="1:14" ht="24.75" customHeight="1" x14ac:dyDescent="0.2">
      <c r="A1131" s="1932" t="s">
        <v>1204</v>
      </c>
      <c r="B1131" s="1655" t="s">
        <v>3384</v>
      </c>
      <c r="C1131" s="1937" t="s">
        <v>3385</v>
      </c>
      <c r="D1131" s="1946" t="s">
        <v>46</v>
      </c>
      <c r="E1131" s="1931" t="s">
        <v>56</v>
      </c>
      <c r="F1131" s="164" t="s">
        <v>1116</v>
      </c>
      <c r="G1131" s="835" t="s">
        <v>1155</v>
      </c>
      <c r="H1131" s="834" t="s">
        <v>3386</v>
      </c>
      <c r="I1131" s="75">
        <v>500</v>
      </c>
      <c r="J1131" s="540">
        <v>500</v>
      </c>
      <c r="K1131" s="538"/>
      <c r="L1131" s="87"/>
      <c r="M1131" s="1" t="s">
        <v>2031</v>
      </c>
      <c r="N1131" s="12"/>
    </row>
    <row r="1132" spans="1:14" ht="24.75" customHeight="1" x14ac:dyDescent="0.2">
      <c r="A1132" s="1551"/>
      <c r="B1132" s="1415"/>
      <c r="C1132" s="1455"/>
      <c r="D1132" s="1458"/>
      <c r="E1132" s="1948"/>
      <c r="F1132" s="164" t="s">
        <v>3362</v>
      </c>
      <c r="G1132" s="835" t="s">
        <v>1159</v>
      </c>
      <c r="H1132" s="834" t="s">
        <v>3372</v>
      </c>
      <c r="I1132" s="75"/>
      <c r="J1132" s="540"/>
      <c r="K1132" s="538"/>
      <c r="L1132" s="87"/>
      <c r="M1132" s="1"/>
      <c r="N1132" s="12"/>
    </row>
    <row r="1133" spans="1:14" ht="24.75" customHeight="1" x14ac:dyDescent="0.2">
      <c r="A1133" s="1551"/>
      <c r="B1133" s="1415"/>
      <c r="C1133" s="1455"/>
      <c r="D1133" s="1458"/>
      <c r="E1133" s="1948"/>
      <c r="F1133" s="164" t="s">
        <v>1158</v>
      </c>
      <c r="G1133" s="835" t="s">
        <v>1200</v>
      </c>
      <c r="H1133" s="1937" t="s">
        <v>3387</v>
      </c>
      <c r="I1133" s="75"/>
      <c r="J1133" s="540"/>
      <c r="K1133" s="538"/>
      <c r="L1133" s="87"/>
      <c r="M1133" s="1"/>
      <c r="N1133" s="12"/>
    </row>
    <row r="1134" spans="1:14" ht="24.75" customHeight="1" x14ac:dyDescent="0.2">
      <c r="A1134" s="1551"/>
      <c r="B1134" s="1415"/>
      <c r="C1134" s="1455"/>
      <c r="D1134" s="1458"/>
      <c r="E1134" s="1948"/>
      <c r="F1134" s="164" t="s">
        <v>3363</v>
      </c>
      <c r="G1134" s="1931" t="s">
        <v>1202</v>
      </c>
      <c r="H1134" s="1455"/>
      <c r="I1134" s="75"/>
      <c r="J1134" s="540"/>
      <c r="K1134" s="538"/>
      <c r="L1134" s="87"/>
      <c r="M1134" s="1"/>
      <c r="N1134" s="12"/>
    </row>
    <row r="1135" spans="1:14" ht="24.75" customHeight="1" x14ac:dyDescent="0.2">
      <c r="A1135" s="1879"/>
      <c r="B1135" s="1832"/>
      <c r="C1135" s="1885"/>
      <c r="D1135" s="1883"/>
      <c r="E1135" s="1917"/>
      <c r="F1135" s="539" t="s">
        <v>3364</v>
      </c>
      <c r="G1135" s="1948"/>
      <c r="H1135" s="1885"/>
      <c r="I1135" s="75"/>
      <c r="J1135" s="540"/>
      <c r="K1135" s="538"/>
      <c r="L1135" s="87"/>
      <c r="M1135" s="1"/>
      <c r="N1135" s="12"/>
    </row>
    <row r="1136" spans="1:14" ht="24.75" customHeight="1" x14ac:dyDescent="0.2">
      <c r="A1136" s="1932" t="s">
        <v>3388</v>
      </c>
      <c r="B1136" s="1655" t="s">
        <v>3389</v>
      </c>
      <c r="C1136" s="1937" t="s">
        <v>3360</v>
      </c>
      <c r="D1136" s="1946" t="s">
        <v>46</v>
      </c>
      <c r="E1136" s="1931" t="s">
        <v>56</v>
      </c>
      <c r="F1136" s="164" t="s">
        <v>1116</v>
      </c>
      <c r="G1136" s="835" t="s">
        <v>1155</v>
      </c>
      <c r="H1136" s="192" t="s">
        <v>3371</v>
      </c>
      <c r="I1136" s="75">
        <v>200</v>
      </c>
      <c r="J1136" s="93"/>
      <c r="K1136" s="538"/>
      <c r="L1136" s="87"/>
      <c r="M1136" s="1" t="s">
        <v>2031</v>
      </c>
      <c r="N1136" s="12"/>
    </row>
    <row r="1137" spans="1:14" ht="24.75" customHeight="1" x14ac:dyDescent="0.2">
      <c r="A1137" s="1551"/>
      <c r="B1137" s="1415"/>
      <c r="C1137" s="1455"/>
      <c r="D1137" s="1458"/>
      <c r="E1137" s="1948"/>
      <c r="F1137" s="164" t="s">
        <v>3362</v>
      </c>
      <c r="G1137" s="835" t="s">
        <v>1159</v>
      </c>
      <c r="H1137" s="192" t="s">
        <v>3372</v>
      </c>
      <c r="I1137" s="75"/>
      <c r="J1137" s="93"/>
      <c r="K1137" s="538"/>
      <c r="L1137" s="87"/>
      <c r="M1137" s="1"/>
      <c r="N1137" s="12"/>
    </row>
    <row r="1138" spans="1:14" ht="24.75" customHeight="1" x14ac:dyDescent="0.2">
      <c r="A1138" s="1551"/>
      <c r="B1138" s="1415"/>
      <c r="C1138" s="1455"/>
      <c r="D1138" s="1458"/>
      <c r="E1138" s="1948"/>
      <c r="F1138" s="164" t="s">
        <v>1158</v>
      </c>
      <c r="G1138" s="835" t="s">
        <v>1200</v>
      </c>
      <c r="H1138" s="1937" t="s">
        <v>3373</v>
      </c>
      <c r="I1138" s="75"/>
      <c r="J1138" s="93"/>
      <c r="K1138" s="538"/>
      <c r="L1138" s="87"/>
      <c r="M1138" s="1"/>
      <c r="N1138" s="12"/>
    </row>
    <row r="1139" spans="1:14" ht="24.75" customHeight="1" x14ac:dyDescent="0.2">
      <c r="A1139" s="1551"/>
      <c r="B1139" s="1415"/>
      <c r="C1139" s="1455"/>
      <c r="D1139" s="1458"/>
      <c r="E1139" s="1948"/>
      <c r="F1139" s="164" t="s">
        <v>3363</v>
      </c>
      <c r="G1139" s="1931" t="s">
        <v>1202</v>
      </c>
      <c r="H1139" s="1455"/>
      <c r="I1139" s="75"/>
      <c r="J1139" s="93"/>
      <c r="K1139" s="538"/>
      <c r="L1139" s="87"/>
      <c r="M1139" s="1"/>
      <c r="N1139" s="12"/>
    </row>
    <row r="1140" spans="1:14" ht="24.75" customHeight="1" x14ac:dyDescent="0.2">
      <c r="A1140" s="1879"/>
      <c r="B1140" s="1832"/>
      <c r="C1140" s="1885"/>
      <c r="D1140" s="1883"/>
      <c r="E1140" s="1917"/>
      <c r="F1140" s="539" t="s">
        <v>3364</v>
      </c>
      <c r="G1140" s="1948"/>
      <c r="H1140" s="1885"/>
      <c r="I1140" s="75"/>
      <c r="J1140" s="93"/>
      <c r="K1140" s="538"/>
      <c r="L1140" s="87"/>
      <c r="M1140" s="1"/>
      <c r="N1140" s="12"/>
    </row>
    <row r="1141" spans="1:14" ht="21.75" customHeight="1" x14ac:dyDescent="0.2">
      <c r="A1141" s="1932" t="s">
        <v>3390</v>
      </c>
      <c r="B1141" s="1655" t="s">
        <v>3391</v>
      </c>
      <c r="C1141" s="1937" t="s">
        <v>3360</v>
      </c>
      <c r="D1141" s="1946" t="s">
        <v>46</v>
      </c>
      <c r="E1141" s="1931" t="s">
        <v>56</v>
      </c>
      <c r="F1141" s="164" t="s">
        <v>1116</v>
      </c>
      <c r="G1141" s="835" t="s">
        <v>1155</v>
      </c>
      <c r="H1141" s="192" t="s">
        <v>3371</v>
      </c>
      <c r="I1141" s="75">
        <v>200</v>
      </c>
      <c r="J1141" s="93"/>
      <c r="K1141" s="538"/>
      <c r="L1141" s="87"/>
      <c r="M1141" s="1" t="s">
        <v>2031</v>
      </c>
      <c r="N1141" s="12"/>
    </row>
    <row r="1142" spans="1:14" ht="28.5" customHeight="1" x14ac:dyDescent="0.2">
      <c r="A1142" s="1551"/>
      <c r="B1142" s="1415"/>
      <c r="C1142" s="1455"/>
      <c r="D1142" s="1458"/>
      <c r="E1142" s="1948"/>
      <c r="F1142" s="164" t="s">
        <v>3362</v>
      </c>
      <c r="G1142" s="835" t="s">
        <v>1159</v>
      </c>
      <c r="H1142" s="192" t="s">
        <v>3372</v>
      </c>
      <c r="I1142" s="75"/>
      <c r="J1142" s="93"/>
      <c r="K1142" s="538"/>
      <c r="L1142" s="87"/>
      <c r="M1142" s="1"/>
      <c r="N1142" s="12"/>
    </row>
    <row r="1143" spans="1:14" ht="26.25" customHeight="1" x14ac:dyDescent="0.2">
      <c r="A1143" s="1551"/>
      <c r="B1143" s="1415"/>
      <c r="C1143" s="1455"/>
      <c r="D1143" s="1458"/>
      <c r="E1143" s="1948"/>
      <c r="F1143" s="164" t="s">
        <v>1158</v>
      </c>
      <c r="G1143" s="835" t="s">
        <v>1200</v>
      </c>
      <c r="H1143" s="1937" t="s">
        <v>3373</v>
      </c>
      <c r="I1143" s="75"/>
      <c r="J1143" s="93"/>
      <c r="K1143" s="538"/>
      <c r="L1143" s="87"/>
      <c r="M1143" s="1"/>
      <c r="N1143" s="12"/>
    </row>
    <row r="1144" spans="1:14" ht="26.25" customHeight="1" x14ac:dyDescent="0.2">
      <c r="A1144" s="1551"/>
      <c r="B1144" s="1415"/>
      <c r="C1144" s="1455"/>
      <c r="D1144" s="1458"/>
      <c r="E1144" s="1948"/>
      <c r="F1144" s="164" t="s">
        <v>3363</v>
      </c>
      <c r="G1144" s="1931" t="s">
        <v>1202</v>
      </c>
      <c r="H1144" s="1455"/>
      <c r="I1144" s="75"/>
      <c r="J1144" s="93"/>
      <c r="K1144" s="538"/>
      <c r="L1144" s="87"/>
      <c r="M1144" s="1"/>
      <c r="N1144" s="12"/>
    </row>
    <row r="1145" spans="1:14" ht="28.5" customHeight="1" x14ac:dyDescent="0.2">
      <c r="A1145" s="1879"/>
      <c r="B1145" s="1832"/>
      <c r="C1145" s="1885"/>
      <c r="D1145" s="1883"/>
      <c r="E1145" s="1917"/>
      <c r="F1145" s="539" t="s">
        <v>3364</v>
      </c>
      <c r="G1145" s="1948"/>
      <c r="H1145" s="1885"/>
      <c r="I1145" s="75"/>
      <c r="J1145" s="782"/>
      <c r="K1145" s="293"/>
      <c r="L1145" s="87"/>
      <c r="M1145" s="1"/>
      <c r="N1145" s="12"/>
    </row>
    <row r="1146" spans="1:14" ht="94.5" customHeight="1" thickBot="1" x14ac:dyDescent="0.25">
      <c r="A1146" s="962" t="s">
        <v>3392</v>
      </c>
      <c r="B1146" s="890" t="s">
        <v>3393</v>
      </c>
      <c r="C1146" s="417" t="s">
        <v>3394</v>
      </c>
      <c r="D1146" s="963" t="s">
        <v>55</v>
      </c>
      <c r="E1146" s="960" t="s">
        <v>3395</v>
      </c>
      <c r="F1146" s="961" t="s">
        <v>3396</v>
      </c>
      <c r="G1146" s="960" t="s">
        <v>1155</v>
      </c>
      <c r="H1146" s="961" t="s">
        <v>3397</v>
      </c>
      <c r="I1146" s="34">
        <v>106</v>
      </c>
      <c r="J1146" s="544"/>
      <c r="K1146" s="545"/>
      <c r="L1146" s="546"/>
      <c r="M1146" s="1" t="s">
        <v>3071</v>
      </c>
      <c r="N1146" s="12"/>
    </row>
    <row r="1147" spans="1:14" ht="25.5" customHeight="1" x14ac:dyDescent="0.2">
      <c r="A1147" s="1954" t="s">
        <v>244</v>
      </c>
      <c r="B1147" s="806" t="s">
        <v>3398</v>
      </c>
      <c r="C1147" s="839" t="s">
        <v>3399</v>
      </c>
      <c r="D1147" s="801" t="s">
        <v>21</v>
      </c>
      <c r="E1147" s="801" t="s">
        <v>22</v>
      </c>
      <c r="F1147" s="806" t="s">
        <v>2484</v>
      </c>
      <c r="G1147" s="801" t="s">
        <v>2521</v>
      </c>
      <c r="H1147" s="53" t="s">
        <v>3400</v>
      </c>
      <c r="I1147" s="547">
        <v>100</v>
      </c>
      <c r="J1147" s="499"/>
      <c r="K1147" s="548"/>
      <c r="L1147" s="549"/>
      <c r="M1147" s="1" t="s">
        <v>1842</v>
      </c>
      <c r="N1147" s="12"/>
    </row>
    <row r="1148" spans="1:14" ht="24.75" customHeight="1" x14ac:dyDescent="0.2">
      <c r="A1148" s="1537"/>
      <c r="B1148" s="806" t="s">
        <v>3401</v>
      </c>
      <c r="C1148" s="193" t="s">
        <v>5183</v>
      </c>
      <c r="D1148" s="801" t="s">
        <v>21</v>
      </c>
      <c r="E1148" s="801" t="s">
        <v>22</v>
      </c>
      <c r="F1148" s="806" t="s">
        <v>2484</v>
      </c>
      <c r="G1148" s="801" t="s">
        <v>2249</v>
      </c>
      <c r="H1148" s="806" t="s">
        <v>3404</v>
      </c>
      <c r="I1148" s="550">
        <v>20000</v>
      </c>
      <c r="J1148" s="884"/>
      <c r="K1148" s="538"/>
      <c r="L1148" s="87"/>
      <c r="M1148" s="1" t="s">
        <v>1842</v>
      </c>
      <c r="N1148" s="12"/>
    </row>
    <row r="1149" spans="1:14" ht="37.5" customHeight="1" x14ac:dyDescent="0.2">
      <c r="A1149" s="1537"/>
      <c r="B1149" s="806" t="s">
        <v>3405</v>
      </c>
      <c r="C1149" s="806" t="s">
        <v>3406</v>
      </c>
      <c r="D1149" s="801" t="s">
        <v>44</v>
      </c>
      <c r="E1149" s="802" t="s">
        <v>3407</v>
      </c>
      <c r="F1149" s="806" t="s">
        <v>2484</v>
      </c>
      <c r="G1149" s="801" t="s">
        <v>1200</v>
      </c>
      <c r="H1149" s="806" t="s">
        <v>3408</v>
      </c>
      <c r="I1149" s="551">
        <v>500</v>
      </c>
      <c r="J1149" s="802"/>
      <c r="K1149" s="552"/>
      <c r="L1149" s="87"/>
      <c r="M1149" s="1" t="s">
        <v>1842</v>
      </c>
      <c r="N1149" s="12"/>
    </row>
    <row r="1150" spans="1:14" ht="37.5" customHeight="1" x14ac:dyDescent="0.2">
      <c r="A1150" s="1537"/>
      <c r="B1150" s="806" t="s">
        <v>3409</v>
      </c>
      <c r="C1150" s="806" t="s">
        <v>3410</v>
      </c>
      <c r="D1150" s="801" t="s">
        <v>44</v>
      </c>
      <c r="E1150" s="801" t="s">
        <v>22</v>
      </c>
      <c r="F1150" s="806" t="s">
        <v>2484</v>
      </c>
      <c r="G1150" s="801" t="s">
        <v>1200</v>
      </c>
      <c r="H1150" s="806" t="s">
        <v>3404</v>
      </c>
      <c r="I1150" s="551">
        <v>1000</v>
      </c>
      <c r="J1150" s="802"/>
      <c r="K1150" s="552"/>
      <c r="L1150" s="87"/>
      <c r="M1150" s="1" t="s">
        <v>1842</v>
      </c>
      <c r="N1150" s="12"/>
    </row>
    <row r="1151" spans="1:14" ht="24.75" customHeight="1" x14ac:dyDescent="0.2">
      <c r="A1151" s="1537"/>
      <c r="B1151" s="1427" t="s">
        <v>3411</v>
      </c>
      <c r="C1151" s="1427" t="s">
        <v>3412</v>
      </c>
      <c r="D1151" s="1408" t="s">
        <v>8</v>
      </c>
      <c r="E1151" s="1408" t="s">
        <v>3413</v>
      </c>
      <c r="F1151" s="806" t="s">
        <v>3239</v>
      </c>
      <c r="G1151" s="802" t="s">
        <v>1269</v>
      </c>
      <c r="H1151" s="1655" t="s">
        <v>3414</v>
      </c>
      <c r="I1151" s="892">
        <v>473.55</v>
      </c>
      <c r="J1151" s="815">
        <v>500</v>
      </c>
      <c r="K1151" s="538"/>
      <c r="L1151" s="87"/>
      <c r="M1151" s="1" t="s">
        <v>1842</v>
      </c>
      <c r="N1151" s="12"/>
    </row>
    <row r="1152" spans="1:14" ht="24.75" customHeight="1" x14ac:dyDescent="0.2">
      <c r="A1152" s="1843"/>
      <c r="B1152" s="1427"/>
      <c r="C1152" s="1427"/>
      <c r="D1152" s="1408"/>
      <c r="E1152" s="1408"/>
      <c r="F1152" s="806" t="s">
        <v>1117</v>
      </c>
      <c r="G1152" s="802" t="s">
        <v>1200</v>
      </c>
      <c r="H1152" s="1832"/>
      <c r="I1152" s="892"/>
      <c r="J1152" s="68"/>
      <c r="K1152" s="538"/>
      <c r="L1152" s="87"/>
      <c r="M1152" s="1"/>
      <c r="N1152" s="12"/>
    </row>
    <row r="1153" spans="1:14" ht="11.25" customHeight="1" x14ac:dyDescent="0.2">
      <c r="I1153" s="209"/>
      <c r="J1153" s="209"/>
      <c r="K1153" s="209"/>
      <c r="L1153" s="209"/>
      <c r="M1153" s="1"/>
      <c r="N1153" s="12"/>
    </row>
    <row r="1154" spans="1:14" ht="12.75" customHeight="1" x14ac:dyDescent="0.2">
      <c r="A1154" s="1318" t="s">
        <v>107</v>
      </c>
      <c r="B1154" s="1318"/>
      <c r="C1154" s="1318"/>
      <c r="D1154" s="1318"/>
      <c r="E1154" s="1318"/>
      <c r="F1154" s="1318"/>
      <c r="G1154" s="1318"/>
      <c r="H1154" s="1318"/>
      <c r="I1154" s="1318"/>
      <c r="J1154" s="1318"/>
      <c r="K1154" s="1318"/>
      <c r="L1154" s="1318"/>
      <c r="M1154" s="210" t="s">
        <v>1404</v>
      </c>
      <c r="N1154" s="12"/>
    </row>
    <row r="1155" spans="1:14" ht="15" customHeight="1" x14ac:dyDescent="0.2">
      <c r="A1155" s="1236" t="s">
        <v>2</v>
      </c>
      <c r="B1155" s="1236" t="s">
        <v>3</v>
      </c>
      <c r="C1155" s="1236"/>
      <c r="D1155" s="1236" t="s">
        <v>4</v>
      </c>
      <c r="E1155" s="1236" t="s">
        <v>5</v>
      </c>
      <c r="F1155" s="1306" t="s">
        <v>1104</v>
      </c>
      <c r="G1155" s="1236" t="s">
        <v>1401</v>
      </c>
      <c r="H1155" s="1236" t="s">
        <v>1293</v>
      </c>
      <c r="I1155" s="1647" t="s">
        <v>1402</v>
      </c>
      <c r="J1155" s="1647"/>
      <c r="K1155" s="1647"/>
      <c r="L1155" s="1236" t="s">
        <v>1403</v>
      </c>
      <c r="M1155" s="1"/>
      <c r="N1155" s="12"/>
    </row>
    <row r="1156" spans="1:14" ht="6.75" customHeight="1" x14ac:dyDescent="0.2">
      <c r="A1156" s="1236"/>
      <c r="B1156" s="1236"/>
      <c r="C1156" s="1236"/>
      <c r="D1156" s="1236"/>
      <c r="E1156" s="1236"/>
      <c r="F1156" s="1306"/>
      <c r="G1156" s="1236"/>
      <c r="H1156" s="1236"/>
      <c r="I1156" s="1648"/>
      <c r="J1156" s="1648"/>
      <c r="K1156" s="1648"/>
      <c r="L1156" s="1236"/>
      <c r="M1156" s="1"/>
      <c r="N1156" s="12"/>
    </row>
    <row r="1157" spans="1:14" ht="11.25" customHeight="1" x14ac:dyDescent="0.2">
      <c r="A1157" s="1236"/>
      <c r="B1157" s="1236"/>
      <c r="C1157" s="1236"/>
      <c r="D1157" s="1236"/>
      <c r="E1157" s="1236"/>
      <c r="F1157" s="1306"/>
      <c r="G1157" s="1236"/>
      <c r="H1157" s="1236"/>
      <c r="I1157" s="1667">
        <v>2017</v>
      </c>
      <c r="J1157" s="1400">
        <v>2018</v>
      </c>
      <c r="K1157" s="1420">
        <v>2019</v>
      </c>
      <c r="L1157" s="1236"/>
      <c r="M1157" s="1"/>
      <c r="N1157" s="12"/>
    </row>
    <row r="1158" spans="1:14" ht="3.75" customHeight="1" x14ac:dyDescent="0.2">
      <c r="A1158" s="1236"/>
      <c r="B1158" s="1236"/>
      <c r="C1158" s="1236"/>
      <c r="D1158" s="1236"/>
      <c r="E1158" s="1236"/>
      <c r="F1158" s="1306"/>
      <c r="G1158" s="1236"/>
      <c r="H1158" s="1236"/>
      <c r="I1158" s="1667"/>
      <c r="J1158" s="1400"/>
      <c r="K1158" s="1420"/>
      <c r="L1158" s="1236"/>
      <c r="M1158" s="1"/>
      <c r="N1158" s="12"/>
    </row>
    <row r="1159" spans="1:14" ht="13.5" customHeight="1" x14ac:dyDescent="0.2">
      <c r="A1159" s="786">
        <v>1</v>
      </c>
      <c r="B1159" s="1236">
        <v>2</v>
      </c>
      <c r="C1159" s="1236"/>
      <c r="D1159" s="786">
        <v>3</v>
      </c>
      <c r="E1159" s="786">
        <v>4</v>
      </c>
      <c r="F1159" s="787"/>
      <c r="G1159" s="786"/>
      <c r="H1159" s="786"/>
      <c r="I1159" s="892">
        <v>5</v>
      </c>
      <c r="J1159" s="801">
        <v>6</v>
      </c>
      <c r="K1159" s="803">
        <v>7</v>
      </c>
      <c r="L1159" s="786">
        <v>8</v>
      </c>
      <c r="M1159" s="1"/>
      <c r="N1159" s="12"/>
    </row>
    <row r="1160" spans="1:14" s="213" customFormat="1" ht="12.75" customHeight="1" x14ac:dyDescent="0.2">
      <c r="A1160" s="1959" t="s">
        <v>108</v>
      </c>
      <c r="B1160" s="1402"/>
      <c r="C1160" s="1402"/>
      <c r="D1160" s="1402"/>
      <c r="E1160" s="1402"/>
      <c r="F1160" s="1402"/>
      <c r="G1160" s="1402"/>
      <c r="H1160" s="1402"/>
      <c r="I1160" s="1402"/>
      <c r="J1160" s="1402"/>
      <c r="K1160" s="1402"/>
      <c r="L1160" s="1646"/>
    </row>
    <row r="1161" spans="1:14" ht="48" customHeight="1" x14ac:dyDescent="0.2">
      <c r="A1161" s="1427" t="s">
        <v>109</v>
      </c>
      <c r="B1161" s="806" t="s">
        <v>3434</v>
      </c>
      <c r="C1161" s="839" t="s">
        <v>3435</v>
      </c>
      <c r="D1161" s="833" t="s">
        <v>17</v>
      </c>
      <c r="E1161" s="802" t="s">
        <v>75</v>
      </c>
      <c r="F1161" s="441" t="s">
        <v>2484</v>
      </c>
      <c r="G1161" s="433" t="s">
        <v>1200</v>
      </c>
      <c r="H1161" s="806" t="s">
        <v>3408</v>
      </c>
      <c r="I1161" s="75">
        <f>780-700</f>
        <v>80</v>
      </c>
      <c r="J1161" s="75"/>
      <c r="K1161" s="75"/>
      <c r="L1161" s="75"/>
      <c r="M1161" s="21" t="s">
        <v>1842</v>
      </c>
      <c r="N1161" s="12"/>
    </row>
    <row r="1162" spans="1:14" ht="23.25" customHeight="1" x14ac:dyDescent="0.2">
      <c r="A1162" s="1956"/>
      <c r="B1162" s="1955" t="s">
        <v>245</v>
      </c>
      <c r="C1162" s="1955" t="s">
        <v>317</v>
      </c>
      <c r="D1162" s="1960" t="s">
        <v>17</v>
      </c>
      <c r="E1162" s="1961" t="s">
        <v>75</v>
      </c>
      <c r="F1162" s="939" t="s">
        <v>3239</v>
      </c>
      <c r="G1162" s="529" t="s">
        <v>3436</v>
      </c>
      <c r="H1162" s="1955" t="s">
        <v>3408</v>
      </c>
      <c r="I1162" s="553">
        <v>700</v>
      </c>
      <c r="J1162" s="553">
        <v>5000</v>
      </c>
      <c r="K1162" s="553">
        <v>6000</v>
      </c>
      <c r="L1162" s="553">
        <v>1700</v>
      </c>
      <c r="N1162" s="12"/>
    </row>
    <row r="1163" spans="1:14" ht="29.25" customHeight="1" x14ac:dyDescent="0.2">
      <c r="A1163" s="1956"/>
      <c r="B1163" s="1832"/>
      <c r="C1163" s="1832"/>
      <c r="D1163" s="1883"/>
      <c r="E1163" s="1841"/>
      <c r="F1163" s="939" t="s">
        <v>1117</v>
      </c>
      <c r="G1163" s="529" t="s">
        <v>3437</v>
      </c>
      <c r="H1163" s="1832"/>
      <c r="I1163" s="553"/>
      <c r="J1163" s="553"/>
      <c r="K1163" s="553"/>
      <c r="L1163" s="553"/>
      <c r="N1163" s="12"/>
    </row>
    <row r="1164" spans="1:14" ht="30.75" customHeight="1" x14ac:dyDescent="0.2">
      <c r="A1164" s="1956"/>
      <c r="B1164" s="965" t="s">
        <v>3438</v>
      </c>
      <c r="C1164" s="965" t="s">
        <v>3439</v>
      </c>
      <c r="D1164" s="968" t="s">
        <v>21</v>
      </c>
      <c r="E1164" s="969" t="s">
        <v>75</v>
      </c>
      <c r="F1164" s="939" t="s">
        <v>3440</v>
      </c>
      <c r="G1164" s="554" t="s">
        <v>2770</v>
      </c>
      <c r="H1164" s="966" t="s">
        <v>3408</v>
      </c>
      <c r="I1164" s="553">
        <v>200</v>
      </c>
      <c r="J1164" s="553">
        <v>1000</v>
      </c>
      <c r="K1164" s="553"/>
      <c r="L1164" s="553"/>
      <c r="M1164" s="21" t="s">
        <v>1842</v>
      </c>
      <c r="N1164" s="12"/>
    </row>
    <row r="1165" spans="1:14" ht="27.75" customHeight="1" x14ac:dyDescent="0.2">
      <c r="A1165" s="1956"/>
      <c r="B1165" s="1956" t="s">
        <v>3441</v>
      </c>
      <c r="C1165" s="1956" t="s">
        <v>3442</v>
      </c>
      <c r="D1165" s="1957" t="s">
        <v>7</v>
      </c>
      <c r="E1165" s="1957" t="s">
        <v>57</v>
      </c>
      <c r="F1165" s="966" t="s">
        <v>1160</v>
      </c>
      <c r="G1165" s="555" t="s">
        <v>1118</v>
      </c>
      <c r="H1165" s="1958" t="s">
        <v>3443</v>
      </c>
      <c r="I1165" s="556">
        <v>1350</v>
      </c>
      <c r="J1165" s="557"/>
      <c r="K1165" s="557"/>
      <c r="L1165" s="553"/>
      <c r="M1165" s="1" t="s">
        <v>3444</v>
      </c>
      <c r="N1165" s="12"/>
    </row>
    <row r="1166" spans="1:14" ht="26.25" customHeight="1" x14ac:dyDescent="0.2">
      <c r="A1166" s="1956"/>
      <c r="B1166" s="1956"/>
      <c r="C1166" s="1956"/>
      <c r="D1166" s="1957"/>
      <c r="E1166" s="1957"/>
      <c r="F1166" s="966" t="s">
        <v>1143</v>
      </c>
      <c r="G1166" s="555" t="s">
        <v>1111</v>
      </c>
      <c r="H1166" s="1901"/>
      <c r="I1166" s="556"/>
      <c r="J1166" s="557"/>
      <c r="K1166" s="557"/>
      <c r="L1166" s="553"/>
      <c r="M1166" s="1"/>
      <c r="N1166" s="12"/>
    </row>
    <row r="1167" spans="1:14" ht="12.75" customHeight="1" thickBot="1" x14ac:dyDescent="0.25">
      <c r="A1167" s="1968" t="s">
        <v>110</v>
      </c>
      <c r="B1167" s="1508"/>
      <c r="C1167" s="1508"/>
      <c r="D1167" s="1508"/>
      <c r="E1167" s="1508"/>
      <c r="F1167" s="1508"/>
      <c r="G1167" s="1508"/>
      <c r="H1167" s="1508"/>
      <c r="I1167" s="1508"/>
      <c r="J1167" s="1508"/>
      <c r="K1167" s="1508"/>
      <c r="L1167" s="1805"/>
      <c r="M1167" s="1"/>
      <c r="N1167" s="12"/>
    </row>
    <row r="1168" spans="1:14" ht="23.25" customHeight="1" x14ac:dyDescent="0.2">
      <c r="A1168" s="1797" t="s">
        <v>111</v>
      </c>
      <c r="B1168" s="1655" t="s">
        <v>3445</v>
      </c>
      <c r="C1168" s="1970" t="s">
        <v>3446</v>
      </c>
      <c r="D1168" s="1972" t="s">
        <v>7</v>
      </c>
      <c r="E1168" s="1974" t="s">
        <v>57</v>
      </c>
      <c r="F1168" s="806" t="s">
        <v>1160</v>
      </c>
      <c r="G1168" s="891" t="s">
        <v>1118</v>
      </c>
      <c r="H1168" s="836" t="s">
        <v>3447</v>
      </c>
      <c r="I1168" s="43">
        <v>800</v>
      </c>
      <c r="J1168" s="558"/>
      <c r="K1168" s="559"/>
      <c r="L1168" s="30"/>
      <c r="M1168" s="1" t="s">
        <v>3444</v>
      </c>
      <c r="N1168" s="12"/>
    </row>
    <row r="1169" spans="1:14" ht="31.5" customHeight="1" x14ac:dyDescent="0.2">
      <c r="A1169" s="1497"/>
      <c r="B1169" s="1832"/>
      <c r="C1169" s="1971"/>
      <c r="D1169" s="1973"/>
      <c r="E1169" s="1975"/>
      <c r="F1169" s="806" t="s">
        <v>1143</v>
      </c>
      <c r="G1169" s="891" t="s">
        <v>1111</v>
      </c>
      <c r="H1169" s="836" t="s">
        <v>3448</v>
      </c>
      <c r="I1169" s="43"/>
      <c r="J1169" s="560"/>
      <c r="K1169" s="561"/>
      <c r="L1169" s="32"/>
      <c r="M1169" s="1"/>
      <c r="N1169" s="12"/>
    </row>
    <row r="1170" spans="1:14" ht="22.5" customHeight="1" x14ac:dyDescent="0.2">
      <c r="A1170" s="1497"/>
      <c r="B1170" s="1655" t="s">
        <v>3449</v>
      </c>
      <c r="C1170" s="1962" t="s">
        <v>5184</v>
      </c>
      <c r="D1170" s="1964" t="s">
        <v>48</v>
      </c>
      <c r="E1170" s="1966" t="s">
        <v>57</v>
      </c>
      <c r="F1170" s="806" t="s">
        <v>1160</v>
      </c>
      <c r="G1170" s="891" t="s">
        <v>1118</v>
      </c>
      <c r="H1170" s="836" t="s">
        <v>3452</v>
      </c>
      <c r="I1170" s="562">
        <v>970</v>
      </c>
      <c r="J1170" s="563"/>
      <c r="K1170" s="564"/>
      <c r="L1170" s="816"/>
      <c r="M1170" s="1" t="s">
        <v>3444</v>
      </c>
      <c r="N1170" s="12"/>
    </row>
    <row r="1171" spans="1:14" ht="20.25" customHeight="1" x14ac:dyDescent="0.2">
      <c r="A1171" s="1497"/>
      <c r="B1171" s="1416"/>
      <c r="C1171" s="1971"/>
      <c r="D1171" s="1973"/>
      <c r="E1171" s="1975"/>
      <c r="F1171" s="806" t="s">
        <v>1143</v>
      </c>
      <c r="G1171" s="891" t="s">
        <v>1111</v>
      </c>
      <c r="H1171" s="836" t="s">
        <v>3453</v>
      </c>
      <c r="I1171" s="565"/>
      <c r="J1171" s="566"/>
      <c r="K1171" s="567"/>
      <c r="L1171" s="816"/>
      <c r="M1171" s="1"/>
      <c r="N1171" s="12"/>
    </row>
    <row r="1172" spans="1:14" ht="23.25" customHeight="1" x14ac:dyDescent="0.2">
      <c r="A1172" s="1497"/>
      <c r="B1172" s="1655" t="s">
        <v>246</v>
      </c>
      <c r="C1172" s="1962" t="s">
        <v>3454</v>
      </c>
      <c r="D1172" s="1964" t="s">
        <v>48</v>
      </c>
      <c r="E1172" s="1966" t="s">
        <v>57</v>
      </c>
      <c r="F1172" s="806" t="s">
        <v>1160</v>
      </c>
      <c r="G1172" s="891" t="s">
        <v>1118</v>
      </c>
      <c r="H1172" s="836" t="s">
        <v>3452</v>
      </c>
      <c r="I1172" s="568">
        <v>30</v>
      </c>
      <c r="J1172" s="566"/>
      <c r="K1172" s="567"/>
      <c r="L1172" s="816"/>
      <c r="M1172" s="1"/>
      <c r="N1172" s="12"/>
    </row>
    <row r="1173" spans="1:14" ht="27" customHeight="1" x14ac:dyDescent="0.2">
      <c r="A1173" s="1497"/>
      <c r="B1173" s="1832"/>
      <c r="C1173" s="1963"/>
      <c r="D1173" s="1965"/>
      <c r="E1173" s="1967"/>
      <c r="F1173" s="806" t="s">
        <v>1143</v>
      </c>
      <c r="G1173" s="891" t="s">
        <v>1111</v>
      </c>
      <c r="H1173" s="836" t="s">
        <v>3453</v>
      </c>
      <c r="I1173" s="569"/>
      <c r="J1173" s="566"/>
      <c r="K1173" s="567"/>
      <c r="L1173" s="816"/>
      <c r="M1173" s="1"/>
      <c r="N1173" s="12"/>
    </row>
    <row r="1174" spans="1:14" ht="24" customHeight="1" x14ac:dyDescent="0.2">
      <c r="A1174" s="1497"/>
      <c r="B1174" s="1655" t="s">
        <v>3455</v>
      </c>
      <c r="C1174" s="1655" t="s">
        <v>3456</v>
      </c>
      <c r="D1174" s="1680" t="s">
        <v>48</v>
      </c>
      <c r="E1174" s="1680" t="s">
        <v>57</v>
      </c>
      <c r="F1174" s="806" t="s">
        <v>1160</v>
      </c>
      <c r="G1174" s="891" t="s">
        <v>1118</v>
      </c>
      <c r="H1174" s="836" t="s">
        <v>3443</v>
      </c>
      <c r="I1174" s="815">
        <v>1470</v>
      </c>
      <c r="J1174" s="159"/>
      <c r="K1174" s="567"/>
      <c r="L1174" s="816"/>
      <c r="M1174" s="1" t="s">
        <v>3444</v>
      </c>
      <c r="N1174" s="12"/>
    </row>
    <row r="1175" spans="1:14" ht="27" customHeight="1" x14ac:dyDescent="0.2">
      <c r="A1175" s="1497"/>
      <c r="B1175" s="1832"/>
      <c r="C1175" s="1832"/>
      <c r="D1175" s="1838"/>
      <c r="E1175" s="1838"/>
      <c r="F1175" s="806" t="s">
        <v>1143</v>
      </c>
      <c r="G1175" s="891" t="s">
        <v>1111</v>
      </c>
      <c r="H1175" s="836" t="s">
        <v>3453</v>
      </c>
      <c r="I1175" s="815"/>
      <c r="J1175" s="159"/>
      <c r="K1175" s="567"/>
      <c r="L1175" s="816"/>
      <c r="M1175" s="1"/>
      <c r="N1175" s="12"/>
    </row>
    <row r="1176" spans="1:14" ht="27" customHeight="1" x14ac:dyDescent="0.2">
      <c r="A1176" s="1497"/>
      <c r="B1176" s="1655" t="s">
        <v>3457</v>
      </c>
      <c r="C1176" s="1655" t="s">
        <v>5185</v>
      </c>
      <c r="D1176" s="1680" t="s">
        <v>48</v>
      </c>
      <c r="E1176" s="1680" t="s">
        <v>57</v>
      </c>
      <c r="F1176" s="806" t="s">
        <v>1160</v>
      </c>
      <c r="G1176" s="891" t="s">
        <v>1118</v>
      </c>
      <c r="H1176" s="836" t="s">
        <v>3443</v>
      </c>
      <c r="I1176" s="815">
        <v>200</v>
      </c>
      <c r="J1176" s="159"/>
      <c r="K1176" s="567"/>
      <c r="L1176" s="816"/>
      <c r="M1176" s="1" t="s">
        <v>3444</v>
      </c>
      <c r="N1176" s="12"/>
    </row>
    <row r="1177" spans="1:14" ht="27" customHeight="1" x14ac:dyDescent="0.2">
      <c r="A1177" s="1497"/>
      <c r="B1177" s="1832"/>
      <c r="C1177" s="1832"/>
      <c r="D1177" s="1838"/>
      <c r="E1177" s="1838"/>
      <c r="F1177" s="806" t="s">
        <v>1143</v>
      </c>
      <c r="G1177" s="891" t="s">
        <v>1111</v>
      </c>
      <c r="H1177" s="973" t="s">
        <v>3453</v>
      </c>
      <c r="I1177" s="537"/>
      <c r="J1177" s="570"/>
      <c r="K1177" s="571"/>
      <c r="L1177" s="572"/>
      <c r="M1177" s="1"/>
      <c r="N1177" s="12"/>
    </row>
    <row r="1178" spans="1:14" ht="27" customHeight="1" x14ac:dyDescent="0.2">
      <c r="A1178" s="1497"/>
      <c r="B1178" s="1427" t="s">
        <v>3460</v>
      </c>
      <c r="C1178" s="1427" t="s">
        <v>3461</v>
      </c>
      <c r="D1178" s="1400" t="s">
        <v>48</v>
      </c>
      <c r="E1178" s="1400" t="s">
        <v>57</v>
      </c>
      <c r="F1178" s="806" t="s">
        <v>1160</v>
      </c>
      <c r="G1178" s="891" t="s">
        <v>1118</v>
      </c>
      <c r="H1178" s="836" t="s">
        <v>1733</v>
      </c>
      <c r="I1178" s="214">
        <v>410.6</v>
      </c>
      <c r="J1178" s="159"/>
      <c r="K1178" s="815"/>
      <c r="L1178" s="572"/>
      <c r="M1178" s="1" t="s">
        <v>3444</v>
      </c>
      <c r="N1178" s="12"/>
    </row>
    <row r="1179" spans="1:14" ht="27" customHeight="1" x14ac:dyDescent="0.2">
      <c r="A1179" s="1497"/>
      <c r="B1179" s="1427"/>
      <c r="C1179" s="1427"/>
      <c r="D1179" s="1400"/>
      <c r="E1179" s="1400"/>
      <c r="F1179" s="806" t="s">
        <v>1143</v>
      </c>
      <c r="G1179" s="891" t="s">
        <v>1111</v>
      </c>
      <c r="H1179" s="836" t="s">
        <v>1734</v>
      </c>
      <c r="I1179" s="214"/>
      <c r="J1179" s="159"/>
      <c r="K1179" s="815"/>
      <c r="L1179" s="573"/>
      <c r="M1179" s="1"/>
      <c r="N1179" s="12"/>
    </row>
    <row r="1180" spans="1:14" ht="27" customHeight="1" x14ac:dyDescent="0.2">
      <c r="A1180" s="1497"/>
      <c r="B1180" s="1427" t="s">
        <v>3462</v>
      </c>
      <c r="C1180" s="1427" t="s">
        <v>3463</v>
      </c>
      <c r="D1180" s="1400" t="s">
        <v>48</v>
      </c>
      <c r="E1180" s="1400" t="s">
        <v>57</v>
      </c>
      <c r="F1180" s="806" t="s">
        <v>1160</v>
      </c>
      <c r="G1180" s="891" t="s">
        <v>1118</v>
      </c>
      <c r="H1180" s="836" t="s">
        <v>3452</v>
      </c>
      <c r="I1180" s="214">
        <v>200</v>
      </c>
      <c r="J1180" s="159"/>
      <c r="K1180" s="815"/>
      <c r="L1180" s="815"/>
      <c r="M1180" s="1"/>
      <c r="N1180" s="12"/>
    </row>
    <row r="1181" spans="1:14" ht="27" customHeight="1" x14ac:dyDescent="0.2">
      <c r="A1181" s="1497"/>
      <c r="B1181" s="1427"/>
      <c r="C1181" s="1427"/>
      <c r="D1181" s="1400"/>
      <c r="E1181" s="1400"/>
      <c r="F1181" s="806" t="s">
        <v>1143</v>
      </c>
      <c r="G1181" s="891" t="s">
        <v>1111</v>
      </c>
      <c r="H1181" s="836" t="s">
        <v>3466</v>
      </c>
      <c r="I1181" s="214"/>
      <c r="J1181" s="159"/>
      <c r="K1181" s="815"/>
      <c r="L1181" s="574"/>
      <c r="M1181" s="1"/>
      <c r="N1181" s="12"/>
    </row>
    <row r="1182" spans="1:14" ht="23.25" customHeight="1" x14ac:dyDescent="0.2">
      <c r="A1182" s="1497"/>
      <c r="B1182" s="1655" t="s">
        <v>3464</v>
      </c>
      <c r="C1182" s="1655" t="s">
        <v>5186</v>
      </c>
      <c r="D1182" s="1979" t="s">
        <v>48</v>
      </c>
      <c r="E1182" s="1981" t="s">
        <v>57</v>
      </c>
      <c r="F1182" s="806" t="s">
        <v>1160</v>
      </c>
      <c r="G1182" s="891" t="s">
        <v>1118</v>
      </c>
      <c r="H1182" s="836" t="s">
        <v>3443</v>
      </c>
      <c r="I1182" s="530">
        <v>1300</v>
      </c>
      <c r="J1182" s="531"/>
      <c r="K1182" s="561"/>
      <c r="L1182" s="32"/>
      <c r="M1182" s="1" t="s">
        <v>3444</v>
      </c>
      <c r="N1182" s="12"/>
    </row>
    <row r="1183" spans="1:14" ht="22.5" customHeight="1" x14ac:dyDescent="0.2">
      <c r="A1183" s="1497"/>
      <c r="B1183" s="1832"/>
      <c r="C1183" s="1832"/>
      <c r="D1183" s="1980"/>
      <c r="E1183" s="1952"/>
      <c r="F1183" s="806" t="s">
        <v>1143</v>
      </c>
      <c r="G1183" s="891" t="s">
        <v>1111</v>
      </c>
      <c r="H1183" s="836" t="s">
        <v>3466</v>
      </c>
      <c r="I1183" s="530"/>
      <c r="J1183" s="531"/>
      <c r="K1183" s="561"/>
      <c r="L1183" s="32"/>
      <c r="M1183" s="1"/>
      <c r="N1183" s="12"/>
    </row>
    <row r="1184" spans="1:14" ht="27" customHeight="1" x14ac:dyDescent="0.2">
      <c r="A1184" s="1497"/>
      <c r="B1184" s="1655" t="s">
        <v>3467</v>
      </c>
      <c r="C1184" s="1963" t="s">
        <v>3468</v>
      </c>
      <c r="D1184" s="1964" t="s">
        <v>7</v>
      </c>
      <c r="E1184" s="1966" t="s">
        <v>57</v>
      </c>
      <c r="F1184" s="806" t="s">
        <v>1160</v>
      </c>
      <c r="G1184" s="891" t="s">
        <v>1118</v>
      </c>
      <c r="H1184" s="1977" t="s">
        <v>3443</v>
      </c>
      <c r="I1184" s="575">
        <v>320</v>
      </c>
      <c r="J1184" s="576"/>
      <c r="K1184" s="564"/>
      <c r="L1184" s="816"/>
      <c r="M1184" s="1" t="s">
        <v>3444</v>
      </c>
      <c r="N1184" s="12"/>
    </row>
    <row r="1185" spans="1:14" ht="27" customHeight="1" x14ac:dyDescent="0.2">
      <c r="A1185" s="1497"/>
      <c r="B1185" s="1416"/>
      <c r="C1185" s="1971"/>
      <c r="D1185" s="1976"/>
      <c r="E1185" s="1952"/>
      <c r="F1185" s="806" t="s">
        <v>1143</v>
      </c>
      <c r="G1185" s="891" t="s">
        <v>1111</v>
      </c>
      <c r="H1185" s="1978"/>
      <c r="I1185" s="575"/>
      <c r="J1185" s="576"/>
      <c r="K1185" s="564"/>
      <c r="L1185" s="816"/>
      <c r="M1185" s="1"/>
      <c r="N1185" s="12"/>
    </row>
    <row r="1186" spans="1:14" ht="27" customHeight="1" x14ac:dyDescent="0.2">
      <c r="A1186" s="1497"/>
      <c r="B1186" s="1655" t="s">
        <v>3469</v>
      </c>
      <c r="C1186" s="1962" t="s">
        <v>3470</v>
      </c>
      <c r="D1186" s="1964" t="s">
        <v>7</v>
      </c>
      <c r="E1186" s="1966" t="s">
        <v>57</v>
      </c>
      <c r="F1186" s="806" t="s">
        <v>1160</v>
      </c>
      <c r="G1186" s="891" t="s">
        <v>1118</v>
      </c>
      <c r="H1186" s="836" t="s">
        <v>3447</v>
      </c>
      <c r="I1186" s="575">
        <v>200</v>
      </c>
      <c r="J1186" s="576"/>
      <c r="K1186" s="564"/>
      <c r="L1186" s="816"/>
      <c r="M1186" s="1" t="s">
        <v>3444</v>
      </c>
      <c r="N1186" s="12"/>
    </row>
    <row r="1187" spans="1:14" ht="27" customHeight="1" x14ac:dyDescent="0.2">
      <c r="A1187" s="1497"/>
      <c r="B1187" s="1416"/>
      <c r="C1187" s="1971"/>
      <c r="D1187" s="1976"/>
      <c r="E1187" s="1952"/>
      <c r="F1187" s="806" t="s">
        <v>1143</v>
      </c>
      <c r="G1187" s="891" t="s">
        <v>1111</v>
      </c>
      <c r="H1187" s="836" t="s">
        <v>3471</v>
      </c>
      <c r="I1187" s="575"/>
      <c r="J1187" s="576"/>
      <c r="K1187" s="564"/>
      <c r="L1187" s="816"/>
      <c r="M1187" s="1"/>
      <c r="N1187" s="12"/>
    </row>
    <row r="1188" spans="1:14" ht="27" customHeight="1" x14ac:dyDescent="0.2">
      <c r="A1188" s="1497"/>
      <c r="B1188" s="1655" t="s">
        <v>3472</v>
      </c>
      <c r="C1188" s="1962" t="s">
        <v>3473</v>
      </c>
      <c r="D1188" s="1964" t="s">
        <v>7</v>
      </c>
      <c r="E1188" s="1966" t="s">
        <v>57</v>
      </c>
      <c r="F1188" s="806" t="s">
        <v>1160</v>
      </c>
      <c r="G1188" s="891" t="s">
        <v>1118</v>
      </c>
      <c r="H1188" s="836" t="s">
        <v>3443</v>
      </c>
      <c r="I1188" s="575">
        <v>100</v>
      </c>
      <c r="J1188" s="576"/>
      <c r="K1188" s="564"/>
      <c r="L1188" s="816"/>
      <c r="M1188" s="1" t="s">
        <v>3444</v>
      </c>
      <c r="N1188" s="12"/>
    </row>
    <row r="1189" spans="1:14" ht="27" customHeight="1" x14ac:dyDescent="0.2">
      <c r="A1189" s="1497"/>
      <c r="B1189" s="1416"/>
      <c r="C1189" s="1963"/>
      <c r="D1189" s="1976"/>
      <c r="E1189" s="1952"/>
      <c r="F1189" s="806" t="s">
        <v>1143</v>
      </c>
      <c r="G1189" s="891" t="s">
        <v>1111</v>
      </c>
      <c r="H1189" s="836" t="s">
        <v>5187</v>
      </c>
      <c r="I1189" s="575"/>
      <c r="J1189" s="576"/>
      <c r="K1189" s="564"/>
      <c r="L1189" s="816"/>
      <c r="M1189" s="1"/>
      <c r="N1189" s="12"/>
    </row>
    <row r="1190" spans="1:14" ht="27" customHeight="1" x14ac:dyDescent="0.2">
      <c r="A1190" s="1497"/>
      <c r="B1190" s="1655" t="s">
        <v>3474</v>
      </c>
      <c r="C1190" s="1655" t="s">
        <v>3475</v>
      </c>
      <c r="D1190" s="1987" t="s">
        <v>7</v>
      </c>
      <c r="E1190" s="1966" t="s">
        <v>57</v>
      </c>
      <c r="F1190" s="806" t="s">
        <v>1160</v>
      </c>
      <c r="G1190" s="891" t="s">
        <v>1118</v>
      </c>
      <c r="H1190" s="836" t="s">
        <v>3443</v>
      </c>
      <c r="I1190" s="575">
        <v>1000</v>
      </c>
      <c r="J1190" s="576"/>
      <c r="K1190" s="564"/>
      <c r="L1190" s="816"/>
      <c r="M1190" s="1" t="s">
        <v>3444</v>
      </c>
      <c r="N1190" s="12"/>
    </row>
    <row r="1191" spans="1:14" ht="27" customHeight="1" x14ac:dyDescent="0.2">
      <c r="A1191" s="1497"/>
      <c r="B1191" s="1416"/>
      <c r="C1191" s="1416"/>
      <c r="D1191" s="1988"/>
      <c r="E1191" s="1952"/>
      <c r="F1191" s="806" t="s">
        <v>1143</v>
      </c>
      <c r="G1191" s="891" t="s">
        <v>1111</v>
      </c>
      <c r="H1191" s="836" t="s">
        <v>3453</v>
      </c>
      <c r="I1191" s="575"/>
      <c r="J1191" s="576"/>
      <c r="K1191" s="564"/>
      <c r="L1191" s="816"/>
      <c r="M1191" s="1"/>
      <c r="N1191" s="12"/>
    </row>
    <row r="1192" spans="1:14" ht="27" customHeight="1" x14ac:dyDescent="0.2">
      <c r="A1192" s="1497"/>
      <c r="B1192" s="1655" t="s">
        <v>3477</v>
      </c>
      <c r="C1192" s="1982" t="s">
        <v>3478</v>
      </c>
      <c r="D1192" s="1984" t="s">
        <v>7</v>
      </c>
      <c r="E1192" s="1966" t="s">
        <v>57</v>
      </c>
      <c r="F1192" s="806" t="s">
        <v>1160</v>
      </c>
      <c r="G1192" s="891" t="s">
        <v>1118</v>
      </c>
      <c r="H1192" s="1977" t="s">
        <v>3443</v>
      </c>
      <c r="I1192" s="575">
        <v>0</v>
      </c>
      <c r="J1192" s="576"/>
      <c r="K1192" s="564"/>
      <c r="L1192" s="816"/>
      <c r="M1192" s="1" t="s">
        <v>3444</v>
      </c>
      <c r="N1192" s="12"/>
    </row>
    <row r="1193" spans="1:14" ht="26.25" customHeight="1" x14ac:dyDescent="0.2">
      <c r="A1193" s="1497"/>
      <c r="B1193" s="1416"/>
      <c r="C1193" s="1983"/>
      <c r="D1193" s="1985"/>
      <c r="E1193" s="1952"/>
      <c r="F1193" s="806" t="s">
        <v>1143</v>
      </c>
      <c r="G1193" s="891" t="s">
        <v>1111</v>
      </c>
      <c r="H1193" s="1978"/>
      <c r="I1193" s="575"/>
      <c r="J1193" s="576"/>
      <c r="K1193" s="564"/>
      <c r="L1193" s="816"/>
      <c r="M1193" s="1"/>
      <c r="N1193" s="12"/>
    </row>
    <row r="1194" spans="1:14" ht="24.75" customHeight="1" x14ac:dyDescent="0.2">
      <c r="A1194" s="1497"/>
      <c r="B1194" s="1655" t="s">
        <v>3480</v>
      </c>
      <c r="C1194" s="1986" t="s">
        <v>3481</v>
      </c>
      <c r="D1194" s="1964" t="s">
        <v>7</v>
      </c>
      <c r="E1194" s="1966" t="s">
        <v>3482</v>
      </c>
      <c r="F1194" s="806" t="s">
        <v>1160</v>
      </c>
      <c r="G1194" s="891" t="s">
        <v>1118</v>
      </c>
      <c r="H1194" s="1977" t="s">
        <v>1338</v>
      </c>
      <c r="I1194" s="575">
        <v>1000</v>
      </c>
      <c r="J1194" s="576">
        <v>5000</v>
      </c>
      <c r="K1194" s="564"/>
      <c r="L1194" s="816"/>
      <c r="M1194" s="1" t="s">
        <v>3444</v>
      </c>
      <c r="N1194" s="12"/>
    </row>
    <row r="1195" spans="1:14" ht="27.75" customHeight="1" x14ac:dyDescent="0.2">
      <c r="A1195" s="1497"/>
      <c r="B1195" s="1415"/>
      <c r="C1195" s="1963"/>
      <c r="D1195" s="1965"/>
      <c r="E1195" s="1967"/>
      <c r="F1195" s="890" t="s">
        <v>1143</v>
      </c>
      <c r="G1195" s="577" t="s">
        <v>1111</v>
      </c>
      <c r="H1195" s="1978"/>
      <c r="I1195" s="578"/>
      <c r="J1195" s="579"/>
      <c r="K1195" s="580"/>
      <c r="L1195" s="816"/>
      <c r="M1195" s="1"/>
      <c r="N1195" s="12"/>
    </row>
    <row r="1196" spans="1:14" ht="27" customHeight="1" x14ac:dyDescent="0.2">
      <c r="A1196" s="1497"/>
      <c r="B1196" s="1427" t="s">
        <v>3483</v>
      </c>
      <c r="C1196" s="1427" t="s">
        <v>3484</v>
      </c>
      <c r="D1196" s="1408" t="s">
        <v>58</v>
      </c>
      <c r="E1196" s="1408" t="s">
        <v>59</v>
      </c>
      <c r="F1196" s="806" t="s">
        <v>1160</v>
      </c>
      <c r="G1196" s="891" t="s">
        <v>1118</v>
      </c>
      <c r="H1196" s="1977" t="s">
        <v>3443</v>
      </c>
      <c r="I1196" s="815">
        <v>0</v>
      </c>
      <c r="J1196" s="815">
        <v>5000</v>
      </c>
      <c r="K1196" s="815"/>
      <c r="L1196" s="816"/>
      <c r="M1196" s="1" t="s">
        <v>3444</v>
      </c>
      <c r="N1196" s="12"/>
    </row>
    <row r="1197" spans="1:14" ht="27" customHeight="1" x14ac:dyDescent="0.2">
      <c r="A1197" s="1497"/>
      <c r="B1197" s="1427"/>
      <c r="C1197" s="1427"/>
      <c r="D1197" s="1408"/>
      <c r="E1197" s="1408"/>
      <c r="F1197" s="806" t="s">
        <v>1143</v>
      </c>
      <c r="G1197" s="891" t="s">
        <v>1111</v>
      </c>
      <c r="H1197" s="1978"/>
      <c r="I1197" s="815"/>
      <c r="J1197" s="815"/>
      <c r="K1197" s="815"/>
      <c r="L1197" s="816"/>
      <c r="M1197" s="1"/>
      <c r="N1197" s="12"/>
    </row>
    <row r="1198" spans="1:14" ht="27" customHeight="1" x14ac:dyDescent="0.2">
      <c r="A1198" s="1497"/>
      <c r="B1198" s="806" t="s">
        <v>3485</v>
      </c>
      <c r="C1198" s="264" t="s">
        <v>3486</v>
      </c>
      <c r="D1198" s="801" t="s">
        <v>3487</v>
      </c>
      <c r="E1198" s="802" t="s">
        <v>59</v>
      </c>
      <c r="F1198" s="806" t="s">
        <v>1119</v>
      </c>
      <c r="G1198" s="891" t="s">
        <v>1265</v>
      </c>
      <c r="H1198" s="836" t="s">
        <v>5188</v>
      </c>
      <c r="I1198" s="815"/>
      <c r="J1198" s="815"/>
      <c r="K1198" s="815"/>
      <c r="L1198" s="581"/>
      <c r="M1198" s="1"/>
      <c r="N1198" s="12"/>
    </row>
    <row r="1199" spans="1:14" ht="27" customHeight="1" x14ac:dyDescent="0.2">
      <c r="A1199" s="1497"/>
      <c r="B1199" s="806" t="s">
        <v>3489</v>
      </c>
      <c r="C1199" s="979" t="s">
        <v>3490</v>
      </c>
      <c r="D1199" s="801" t="s">
        <v>3487</v>
      </c>
      <c r="E1199" s="801" t="s">
        <v>57</v>
      </c>
      <c r="F1199" s="806" t="s">
        <v>1119</v>
      </c>
      <c r="G1199" s="891" t="s">
        <v>1265</v>
      </c>
      <c r="H1199" s="836" t="s">
        <v>5189</v>
      </c>
      <c r="I1199" s="815"/>
      <c r="J1199" s="815"/>
      <c r="K1199" s="815"/>
      <c r="L1199" s="581"/>
      <c r="M1199" s="1"/>
      <c r="N1199" s="12"/>
    </row>
    <row r="1200" spans="1:14" ht="27" customHeight="1" x14ac:dyDescent="0.2">
      <c r="A1200" s="1497"/>
      <c r="B1200" s="806" t="s">
        <v>3492</v>
      </c>
      <c r="C1200" s="977" t="s">
        <v>3493</v>
      </c>
      <c r="D1200" s="801" t="s">
        <v>3487</v>
      </c>
      <c r="E1200" s="801" t="s">
        <v>57</v>
      </c>
      <c r="F1200" s="806" t="s">
        <v>1119</v>
      </c>
      <c r="G1200" s="891" t="s">
        <v>1265</v>
      </c>
      <c r="H1200" s="836" t="s">
        <v>5190</v>
      </c>
      <c r="I1200" s="815"/>
      <c r="J1200" s="815"/>
      <c r="K1200" s="815"/>
      <c r="L1200" s="581"/>
      <c r="M1200" s="1"/>
      <c r="N1200" s="12"/>
    </row>
    <row r="1201" spans="1:14" ht="27" customHeight="1" x14ac:dyDescent="0.2">
      <c r="A1201" s="1497"/>
      <c r="B1201" s="806" t="s">
        <v>3495</v>
      </c>
      <c r="C1201" s="806" t="s">
        <v>3496</v>
      </c>
      <c r="D1201" s="801" t="s">
        <v>3487</v>
      </c>
      <c r="E1201" s="801" t="s">
        <v>57</v>
      </c>
      <c r="F1201" s="806" t="s">
        <v>1119</v>
      </c>
      <c r="G1201" s="891" t="s">
        <v>1265</v>
      </c>
      <c r="H1201" s="836" t="s">
        <v>5191</v>
      </c>
      <c r="I1201" s="815"/>
      <c r="J1201" s="815"/>
      <c r="K1201" s="815"/>
      <c r="L1201" s="581"/>
      <c r="M1201" s="1"/>
      <c r="N1201" s="12"/>
    </row>
    <row r="1202" spans="1:14" ht="27" customHeight="1" x14ac:dyDescent="0.2">
      <c r="A1202" s="1497"/>
      <c r="B1202" s="806" t="s">
        <v>3498</v>
      </c>
      <c r="C1202" s="839" t="s">
        <v>3499</v>
      </c>
      <c r="D1202" s="801" t="s">
        <v>3487</v>
      </c>
      <c r="E1202" s="801" t="s">
        <v>57</v>
      </c>
      <c r="F1202" s="806" t="s">
        <v>1119</v>
      </c>
      <c r="G1202" s="891" t="s">
        <v>1265</v>
      </c>
      <c r="H1202" s="836" t="s">
        <v>5192</v>
      </c>
      <c r="I1202" s="815"/>
      <c r="J1202" s="815"/>
      <c r="K1202" s="815"/>
      <c r="L1202" s="581"/>
      <c r="M1202" s="1"/>
      <c r="N1202" s="12"/>
    </row>
    <row r="1203" spans="1:14" ht="27" customHeight="1" x14ac:dyDescent="0.2">
      <c r="A1203" s="1497"/>
      <c r="B1203" s="53" t="s">
        <v>3501</v>
      </c>
      <c r="C1203" s="53" t="s">
        <v>5193</v>
      </c>
      <c r="D1203" s="801" t="s">
        <v>329</v>
      </c>
      <c r="E1203" s="801" t="s">
        <v>57</v>
      </c>
      <c r="F1203" s="806" t="s">
        <v>1119</v>
      </c>
      <c r="G1203" s="891" t="s">
        <v>1265</v>
      </c>
      <c r="H1203" s="836" t="s">
        <v>3505</v>
      </c>
      <c r="I1203" s="815"/>
      <c r="J1203" s="815"/>
      <c r="K1203" s="815"/>
      <c r="L1203" s="581"/>
      <c r="M1203" s="1"/>
      <c r="N1203" s="12"/>
    </row>
    <row r="1204" spans="1:14" ht="27" customHeight="1" x14ac:dyDescent="0.2">
      <c r="A1204" s="1497"/>
      <c r="B1204" s="53" t="s">
        <v>3506</v>
      </c>
      <c r="C1204" s="53" t="s">
        <v>3507</v>
      </c>
      <c r="D1204" s="801" t="s">
        <v>329</v>
      </c>
      <c r="E1204" s="801" t="s">
        <v>57</v>
      </c>
      <c r="F1204" s="806" t="s">
        <v>1119</v>
      </c>
      <c r="G1204" s="891" t="s">
        <v>1265</v>
      </c>
      <c r="H1204" s="836" t="s">
        <v>5194</v>
      </c>
      <c r="I1204" s="815"/>
      <c r="J1204" s="815"/>
      <c r="K1204" s="815"/>
      <c r="L1204" s="581"/>
      <c r="M1204" s="1"/>
      <c r="N1204" s="12"/>
    </row>
    <row r="1205" spans="1:14" ht="27" customHeight="1" x14ac:dyDescent="0.2">
      <c r="A1205" s="1497"/>
      <c r="B1205" s="1690" t="s">
        <v>3509</v>
      </c>
      <c r="C1205" s="1690" t="s">
        <v>3510</v>
      </c>
      <c r="D1205" s="1680" t="s">
        <v>46</v>
      </c>
      <c r="E1205" s="1680" t="s">
        <v>57</v>
      </c>
      <c r="F1205" s="806" t="s">
        <v>1160</v>
      </c>
      <c r="G1205" s="215" t="s">
        <v>1118</v>
      </c>
      <c r="H1205" s="836" t="s">
        <v>1733</v>
      </c>
      <c r="I1205" s="815"/>
      <c r="J1205" s="815"/>
      <c r="K1205" s="815"/>
      <c r="L1205" s="581"/>
      <c r="M1205" s="1"/>
      <c r="N1205" s="12"/>
    </row>
    <row r="1206" spans="1:14" ht="27" customHeight="1" x14ac:dyDescent="0.2">
      <c r="A1206" s="1497"/>
      <c r="B1206" s="1991"/>
      <c r="C1206" s="1991"/>
      <c r="D1206" s="1990"/>
      <c r="E1206" s="1990"/>
      <c r="F1206" s="806" t="s">
        <v>1143</v>
      </c>
      <c r="G1206" s="215" t="s">
        <v>1111</v>
      </c>
      <c r="H1206" s="836" t="s">
        <v>1734</v>
      </c>
      <c r="I1206" s="815"/>
      <c r="J1206" s="815"/>
      <c r="K1206" s="815"/>
      <c r="L1206" s="581"/>
      <c r="M1206" s="1"/>
      <c r="N1206" s="12"/>
    </row>
    <row r="1207" spans="1:14" ht="27" customHeight="1" x14ac:dyDescent="0.2">
      <c r="A1207" s="1497"/>
      <c r="B1207" s="1655" t="s">
        <v>3511</v>
      </c>
      <c r="C1207" s="1655" t="s">
        <v>5195</v>
      </c>
      <c r="D1207" s="1680" t="s">
        <v>58</v>
      </c>
      <c r="E1207" s="1680" t="s">
        <v>59</v>
      </c>
      <c r="F1207" s="806" t="s">
        <v>1160</v>
      </c>
      <c r="G1207" s="215" t="s">
        <v>1118</v>
      </c>
      <c r="H1207" s="836" t="s">
        <v>1338</v>
      </c>
      <c r="I1207" s="815"/>
      <c r="J1207" s="815"/>
      <c r="K1207" s="815"/>
      <c r="L1207" s="581"/>
      <c r="M1207" s="1"/>
      <c r="N1207" s="12"/>
    </row>
    <row r="1208" spans="1:14" ht="27" customHeight="1" x14ac:dyDescent="0.2">
      <c r="A1208" s="1497"/>
      <c r="B1208" s="1989"/>
      <c r="C1208" s="1989"/>
      <c r="D1208" s="1990"/>
      <c r="E1208" s="1990"/>
      <c r="F1208" s="806" t="s">
        <v>1143</v>
      </c>
      <c r="G1208" s="215" t="s">
        <v>1111</v>
      </c>
      <c r="H1208" s="836" t="s">
        <v>3453</v>
      </c>
      <c r="I1208" s="815"/>
      <c r="J1208" s="815"/>
      <c r="K1208" s="815"/>
      <c r="L1208" s="581"/>
      <c r="M1208" s="1"/>
      <c r="N1208" s="12"/>
    </row>
    <row r="1209" spans="1:14" ht="27" customHeight="1" x14ac:dyDescent="0.2">
      <c r="A1209" s="1497"/>
      <c r="B1209" s="1655" t="s">
        <v>3513</v>
      </c>
      <c r="C1209" s="1655" t="s">
        <v>3514</v>
      </c>
      <c r="D1209" s="1680" t="s">
        <v>46</v>
      </c>
      <c r="E1209" s="1680" t="s">
        <v>57</v>
      </c>
      <c r="F1209" s="806" t="s">
        <v>1160</v>
      </c>
      <c r="G1209" s="215" t="s">
        <v>1118</v>
      </c>
      <c r="H1209" s="836" t="s">
        <v>1338</v>
      </c>
      <c r="I1209" s="815"/>
      <c r="J1209" s="815"/>
      <c r="K1209" s="815"/>
      <c r="L1209" s="581"/>
      <c r="M1209" s="1"/>
      <c r="N1209" s="12"/>
    </row>
    <row r="1210" spans="1:14" ht="27" customHeight="1" x14ac:dyDescent="0.2">
      <c r="A1210" s="1497"/>
      <c r="B1210" s="1989"/>
      <c r="C1210" s="1989"/>
      <c r="D1210" s="1990"/>
      <c r="E1210" s="1990"/>
      <c r="F1210" s="806" t="s">
        <v>1143</v>
      </c>
      <c r="G1210" s="215" t="s">
        <v>1111</v>
      </c>
      <c r="H1210" s="836" t="s">
        <v>3453</v>
      </c>
      <c r="I1210" s="815"/>
      <c r="J1210" s="815"/>
      <c r="K1210" s="815"/>
      <c r="L1210" s="581"/>
      <c r="M1210" s="1"/>
      <c r="N1210" s="12"/>
    </row>
    <row r="1211" spans="1:14" ht="42" customHeight="1" x14ac:dyDescent="0.2">
      <c r="A1211" s="1497"/>
      <c r="B1211" s="582" t="s">
        <v>5196</v>
      </c>
      <c r="C1211" s="583" t="s">
        <v>5197</v>
      </c>
      <c r="D1211" s="584" t="s">
        <v>46</v>
      </c>
      <c r="E1211" s="585" t="s">
        <v>57</v>
      </c>
      <c r="F1211" s="806" t="s">
        <v>1233</v>
      </c>
      <c r="G1211" s="891" t="s">
        <v>1111</v>
      </c>
      <c r="H1211" s="216" t="s">
        <v>1506</v>
      </c>
      <c r="I1211" s="815"/>
      <c r="J1211" s="815"/>
      <c r="K1211" s="815"/>
      <c r="L1211" s="581"/>
      <c r="M1211" s="1"/>
      <c r="N1211" s="12"/>
    </row>
    <row r="1212" spans="1:14" ht="42" customHeight="1" x14ac:dyDescent="0.2">
      <c r="A1212" s="1497"/>
      <c r="B1212" s="586" t="s">
        <v>3515</v>
      </c>
      <c r="C1212" s="587" t="s">
        <v>3516</v>
      </c>
      <c r="D1212" s="586" t="s">
        <v>46</v>
      </c>
      <c r="E1212" s="586" t="s">
        <v>57</v>
      </c>
      <c r="F1212" s="806" t="s">
        <v>1233</v>
      </c>
      <c r="G1212" s="891" t="s">
        <v>1111</v>
      </c>
      <c r="H1212" s="836" t="s">
        <v>1506</v>
      </c>
      <c r="I1212" s="815"/>
      <c r="J1212" s="815"/>
      <c r="K1212" s="815"/>
      <c r="L1212" s="581"/>
      <c r="M1212" s="1"/>
      <c r="N1212" s="12"/>
    </row>
    <row r="1213" spans="1:14" ht="71.25" customHeight="1" x14ac:dyDescent="0.2">
      <c r="A1213" s="1497"/>
      <c r="B1213" s="586" t="s">
        <v>3517</v>
      </c>
      <c r="C1213" s="587" t="s">
        <v>3518</v>
      </c>
      <c r="D1213" s="586" t="s">
        <v>1277</v>
      </c>
      <c r="E1213" s="586" t="s">
        <v>57</v>
      </c>
      <c r="F1213" s="588" t="s">
        <v>1114</v>
      </c>
      <c r="G1213" s="589" t="s">
        <v>1111</v>
      </c>
      <c r="H1213" s="836" t="s">
        <v>5198</v>
      </c>
      <c r="I1213" s="815"/>
      <c r="J1213" s="815"/>
      <c r="K1213" s="815"/>
      <c r="L1213" s="581"/>
      <c r="M1213" s="1"/>
      <c r="N1213" s="12"/>
    </row>
    <row r="1214" spans="1:14" ht="30" customHeight="1" x14ac:dyDescent="0.2">
      <c r="A1214" s="1497"/>
      <c r="B1214" s="590" t="s">
        <v>3520</v>
      </c>
      <c r="C1214" s="591" t="s">
        <v>3521</v>
      </c>
      <c r="D1214" s="590" t="s">
        <v>28</v>
      </c>
      <c r="E1214" s="590" t="s">
        <v>59</v>
      </c>
      <c r="F1214" s="592" t="s">
        <v>3522</v>
      </c>
      <c r="G1214" s="593" t="s">
        <v>1111</v>
      </c>
      <c r="H1214" s="594" t="s">
        <v>3523</v>
      </c>
      <c r="I1214" s="595"/>
      <c r="J1214" s="595"/>
      <c r="K1214" s="595"/>
      <c r="L1214" s="581"/>
      <c r="M1214" s="1"/>
      <c r="N1214" s="12"/>
    </row>
    <row r="1215" spans="1:14" ht="30" customHeight="1" x14ac:dyDescent="0.2">
      <c r="A1215" s="1497"/>
      <c r="B1215" s="596" t="s">
        <v>3524</v>
      </c>
      <c r="C1215" s="597" t="s">
        <v>3525</v>
      </c>
      <c r="D1215" s="596" t="s">
        <v>48</v>
      </c>
      <c r="E1215" s="596" t="s">
        <v>57</v>
      </c>
      <c r="F1215" s="592" t="s">
        <v>1233</v>
      </c>
      <c r="G1215" s="593" t="s">
        <v>1111</v>
      </c>
      <c r="H1215" s="216" t="s">
        <v>1506</v>
      </c>
      <c r="I1215" s="815"/>
      <c r="J1215" s="815"/>
      <c r="K1215" s="815"/>
      <c r="L1215" s="581"/>
      <c r="M1215" s="1"/>
      <c r="N1215" s="12"/>
    </row>
    <row r="1216" spans="1:14" ht="30" customHeight="1" x14ac:dyDescent="0.2">
      <c r="A1216" s="1497"/>
      <c r="B1216" s="589" t="s">
        <v>3526</v>
      </c>
      <c r="C1216" s="598" t="s">
        <v>3527</v>
      </c>
      <c r="D1216" s="589" t="s">
        <v>48</v>
      </c>
      <c r="E1216" s="589" t="s">
        <v>57</v>
      </c>
      <c r="F1216" s="592" t="s">
        <v>3522</v>
      </c>
      <c r="G1216" s="593" t="s">
        <v>1111</v>
      </c>
      <c r="H1216" s="836" t="s">
        <v>3528</v>
      </c>
      <c r="I1216" s="815"/>
      <c r="J1216" s="815"/>
      <c r="K1216" s="815"/>
      <c r="L1216" s="581"/>
      <c r="M1216" s="1"/>
      <c r="N1216" s="12"/>
    </row>
    <row r="1217" spans="1:14" ht="38.25" customHeight="1" x14ac:dyDescent="0.2">
      <c r="A1217" s="1497"/>
      <c r="B1217" s="589" t="s">
        <v>352</v>
      </c>
      <c r="C1217" s="598" t="s">
        <v>5199</v>
      </c>
      <c r="D1217" s="589" t="s">
        <v>46</v>
      </c>
      <c r="E1217" s="589" t="s">
        <v>57</v>
      </c>
      <c r="F1217" s="592" t="s">
        <v>1233</v>
      </c>
      <c r="G1217" s="593" t="s">
        <v>1111</v>
      </c>
      <c r="H1217" s="588" t="s">
        <v>5200</v>
      </c>
      <c r="I1217" s="815"/>
      <c r="J1217" s="815"/>
      <c r="K1217" s="815"/>
      <c r="L1217" s="581"/>
      <c r="M1217" s="1"/>
      <c r="N1217" s="12"/>
    </row>
    <row r="1218" spans="1:14" ht="30" customHeight="1" x14ac:dyDescent="0.2">
      <c r="A1218" s="1497"/>
      <c r="B1218" s="589" t="s">
        <v>3531</v>
      </c>
      <c r="C1218" s="598" t="s">
        <v>3532</v>
      </c>
      <c r="D1218" s="589" t="s">
        <v>28</v>
      </c>
      <c r="E1218" s="589" t="s">
        <v>57</v>
      </c>
      <c r="F1218" s="592" t="s">
        <v>3522</v>
      </c>
      <c r="G1218" s="593" t="s">
        <v>1111</v>
      </c>
      <c r="H1218" s="588" t="s">
        <v>3528</v>
      </c>
      <c r="I1218" s="815"/>
      <c r="J1218" s="815"/>
      <c r="K1218" s="815"/>
      <c r="L1218" s="581"/>
      <c r="M1218" s="1"/>
      <c r="N1218" s="12"/>
    </row>
    <row r="1219" spans="1:14" ht="30" customHeight="1" x14ac:dyDescent="0.2">
      <c r="A1219" s="1497"/>
      <c r="B1219" s="589" t="s">
        <v>3533</v>
      </c>
      <c r="C1219" s="598" t="s">
        <v>3534</v>
      </c>
      <c r="D1219" s="589" t="s">
        <v>28</v>
      </c>
      <c r="E1219" s="589" t="s">
        <v>57</v>
      </c>
      <c r="F1219" s="592" t="s">
        <v>3522</v>
      </c>
      <c r="G1219" s="593" t="s">
        <v>1111</v>
      </c>
      <c r="H1219" s="588" t="s">
        <v>3528</v>
      </c>
      <c r="I1219" s="815"/>
      <c r="J1219" s="815"/>
      <c r="K1219" s="815"/>
      <c r="L1219" s="581"/>
      <c r="M1219" s="1"/>
      <c r="N1219" s="12"/>
    </row>
    <row r="1220" spans="1:14" ht="30" customHeight="1" x14ac:dyDescent="0.2">
      <c r="A1220" s="1969"/>
      <c r="B1220" s="589" t="s">
        <v>3535</v>
      </c>
      <c r="C1220" s="598" t="s">
        <v>3536</v>
      </c>
      <c r="D1220" s="589" t="s">
        <v>28</v>
      </c>
      <c r="E1220" s="589" t="s">
        <v>57</v>
      </c>
      <c r="F1220" s="592" t="s">
        <v>3522</v>
      </c>
      <c r="G1220" s="593" t="s">
        <v>1111</v>
      </c>
      <c r="H1220" s="588" t="s">
        <v>3528</v>
      </c>
      <c r="I1220" s="815"/>
      <c r="J1220" s="815"/>
      <c r="K1220" s="815"/>
      <c r="L1220" s="581"/>
      <c r="M1220" s="1"/>
      <c r="N1220" s="12"/>
    </row>
    <row r="1221" spans="1:14" ht="24.75" customHeight="1" x14ac:dyDescent="0.2">
      <c r="A1221" s="1655" t="s">
        <v>248</v>
      </c>
      <c r="B1221" s="1655" t="s">
        <v>249</v>
      </c>
      <c r="C1221" s="1655" t="s">
        <v>5201</v>
      </c>
      <c r="D1221" s="1680" t="s">
        <v>46</v>
      </c>
      <c r="E1221" s="1680" t="s">
        <v>57</v>
      </c>
      <c r="F1221" s="806" t="s">
        <v>1160</v>
      </c>
      <c r="G1221" s="891" t="s">
        <v>1118</v>
      </c>
      <c r="H1221" s="836" t="s">
        <v>1733</v>
      </c>
      <c r="I1221" s="815">
        <v>1470</v>
      </c>
      <c r="J1221" s="815"/>
      <c r="K1221" s="815"/>
      <c r="L1221" s="1005"/>
      <c r="M1221" s="1" t="s">
        <v>3444</v>
      </c>
      <c r="N1221" s="12"/>
    </row>
    <row r="1222" spans="1:14" ht="24.75" customHeight="1" x14ac:dyDescent="0.2">
      <c r="A1222" s="1989"/>
      <c r="B1222" s="1989"/>
      <c r="C1222" s="1989"/>
      <c r="D1222" s="1990"/>
      <c r="E1222" s="1990"/>
      <c r="F1222" s="806" t="s">
        <v>1143</v>
      </c>
      <c r="G1222" s="891" t="s">
        <v>1111</v>
      </c>
      <c r="H1222" s="836" t="s">
        <v>1734</v>
      </c>
      <c r="I1222" s="815"/>
      <c r="J1222" s="815"/>
      <c r="K1222" s="815"/>
      <c r="L1222" s="37"/>
      <c r="M1222" s="1"/>
      <c r="N1222" s="12"/>
    </row>
    <row r="1223" spans="1:14" ht="27" customHeight="1" x14ac:dyDescent="0.2">
      <c r="A1223" s="1992" t="s">
        <v>112</v>
      </c>
      <c r="B1223" s="1655" t="s">
        <v>3596</v>
      </c>
      <c r="C1223" s="1655" t="s">
        <v>3597</v>
      </c>
      <c r="D1223" s="1680" t="s">
        <v>7</v>
      </c>
      <c r="E1223" s="1680" t="s">
        <v>57</v>
      </c>
      <c r="F1223" s="806" t="s">
        <v>1160</v>
      </c>
      <c r="G1223" s="891" t="s">
        <v>1118</v>
      </c>
      <c r="H1223" s="836" t="s">
        <v>1733</v>
      </c>
      <c r="I1223" s="815">
        <v>500</v>
      </c>
      <c r="J1223" s="815"/>
      <c r="K1223" s="815"/>
      <c r="L1223" s="537"/>
      <c r="M1223" s="1" t="s">
        <v>3444</v>
      </c>
      <c r="N1223" s="12"/>
    </row>
    <row r="1224" spans="1:14" ht="25.5" customHeight="1" x14ac:dyDescent="0.2">
      <c r="A1224" s="1526"/>
      <c r="B1224" s="1989"/>
      <c r="C1224" s="1989"/>
      <c r="D1224" s="1990"/>
      <c r="E1224" s="1990"/>
      <c r="F1224" s="806" t="s">
        <v>1143</v>
      </c>
      <c r="G1224" s="891" t="s">
        <v>1111</v>
      </c>
      <c r="H1224" s="836" t="s">
        <v>1734</v>
      </c>
      <c r="I1224" s="815"/>
      <c r="J1224" s="815"/>
      <c r="K1224" s="815"/>
      <c r="L1224" s="537"/>
      <c r="M1224" s="1"/>
      <c r="N1224" s="12"/>
    </row>
    <row r="1225" spans="1:14" ht="22.9" customHeight="1" x14ac:dyDescent="0.2">
      <c r="A1225" s="1526"/>
      <c r="B1225" s="1655" t="s">
        <v>3598</v>
      </c>
      <c r="C1225" s="1655" t="s">
        <v>3599</v>
      </c>
      <c r="D1225" s="1680" t="s">
        <v>7</v>
      </c>
      <c r="E1225" s="1680" t="s">
        <v>57</v>
      </c>
      <c r="F1225" s="806" t="s">
        <v>1160</v>
      </c>
      <c r="G1225" s="891" t="s">
        <v>1118</v>
      </c>
      <c r="H1225" s="599" t="s">
        <v>1733</v>
      </c>
      <c r="I1225" s="600">
        <v>100</v>
      </c>
      <c r="J1225" s="1005"/>
      <c r="K1225" s="1005"/>
      <c r="L1225" s="815"/>
      <c r="M1225" s="1"/>
      <c r="N1225" s="12"/>
    </row>
    <row r="1226" spans="1:14" ht="22.9" customHeight="1" x14ac:dyDescent="0.2">
      <c r="A1226" s="1993"/>
      <c r="B1226" s="1989"/>
      <c r="C1226" s="1989"/>
      <c r="D1226" s="1990"/>
      <c r="E1226" s="1990"/>
      <c r="F1226" s="806" t="s">
        <v>1143</v>
      </c>
      <c r="G1226" s="891" t="s">
        <v>1111</v>
      </c>
      <c r="H1226" s="599" t="s">
        <v>3600</v>
      </c>
      <c r="I1226" s="600"/>
      <c r="J1226" s="1005"/>
      <c r="K1226" s="581"/>
      <c r="L1226" s="815"/>
      <c r="M1226" s="1"/>
      <c r="N1226" s="12"/>
    </row>
    <row r="1227" spans="1:14" ht="24" customHeight="1" x14ac:dyDescent="0.2">
      <c r="A1227" s="1427" t="s">
        <v>3601</v>
      </c>
      <c r="B1227" s="1655" t="s">
        <v>3602</v>
      </c>
      <c r="C1227" s="1655" t="s">
        <v>3603</v>
      </c>
      <c r="D1227" s="1680" t="s">
        <v>46</v>
      </c>
      <c r="E1227" s="1680" t="s">
        <v>57</v>
      </c>
      <c r="F1227" s="806" t="s">
        <v>1160</v>
      </c>
      <c r="G1227" s="891" t="s">
        <v>1118</v>
      </c>
      <c r="H1227" s="244" t="s">
        <v>1338</v>
      </c>
      <c r="I1227" s="601">
        <v>750</v>
      </c>
      <c r="J1227" s="839"/>
      <c r="K1227" s="55"/>
      <c r="L1227" s="839"/>
      <c r="M1227" s="1" t="s">
        <v>3444</v>
      </c>
      <c r="N1227" s="12"/>
    </row>
    <row r="1228" spans="1:14" ht="21.75" customHeight="1" x14ac:dyDescent="0.2">
      <c r="A1228" s="1427"/>
      <c r="B1228" s="1989"/>
      <c r="C1228" s="1989"/>
      <c r="D1228" s="1990"/>
      <c r="E1228" s="1990"/>
      <c r="F1228" s="806" t="s">
        <v>1143</v>
      </c>
      <c r="G1228" s="891" t="s">
        <v>1111</v>
      </c>
      <c r="H1228" s="244" t="s">
        <v>3453</v>
      </c>
      <c r="I1228" s="601"/>
      <c r="J1228" s="839"/>
      <c r="K1228" s="55"/>
      <c r="L1228" s="839"/>
      <c r="M1228" s="1"/>
      <c r="N1228" s="12"/>
    </row>
    <row r="1229" spans="1:14" ht="21.75" customHeight="1" x14ac:dyDescent="0.2">
      <c r="A1229" s="1427"/>
      <c r="B1229" s="1655" t="s">
        <v>3604</v>
      </c>
      <c r="C1229" s="1655" t="s">
        <v>3605</v>
      </c>
      <c r="D1229" s="1680" t="s">
        <v>7</v>
      </c>
      <c r="E1229" s="1680" t="s">
        <v>57</v>
      </c>
      <c r="F1229" s="806" t="s">
        <v>1160</v>
      </c>
      <c r="G1229" s="891" t="s">
        <v>1118</v>
      </c>
      <c r="H1229" s="836" t="s">
        <v>1338</v>
      </c>
      <c r="I1229" s="601">
        <v>300</v>
      </c>
      <c r="J1229" s="839"/>
      <c r="K1229" s="55"/>
      <c r="L1229" s="839"/>
      <c r="M1229" s="1" t="s">
        <v>3444</v>
      </c>
      <c r="N1229" s="12"/>
    </row>
    <row r="1230" spans="1:14" ht="24" customHeight="1" x14ac:dyDescent="0.2">
      <c r="A1230" s="1655"/>
      <c r="B1230" s="1989"/>
      <c r="C1230" s="1989"/>
      <c r="D1230" s="1990"/>
      <c r="E1230" s="1990"/>
      <c r="F1230" s="806" t="s">
        <v>1143</v>
      </c>
      <c r="G1230" s="891" t="s">
        <v>1111</v>
      </c>
      <c r="H1230" s="836" t="s">
        <v>3600</v>
      </c>
      <c r="I1230" s="601"/>
      <c r="J1230" s="964"/>
      <c r="K1230" s="602"/>
      <c r="L1230" s="839"/>
      <c r="M1230" s="1"/>
      <c r="N1230" s="12"/>
    </row>
    <row r="1231" spans="1:14" ht="24" customHeight="1" x14ac:dyDescent="0.2">
      <c r="A1231" s="1688" t="s">
        <v>113</v>
      </c>
      <c r="B1231" s="1655" t="s">
        <v>247</v>
      </c>
      <c r="C1231" s="1655" t="s">
        <v>5202</v>
      </c>
      <c r="D1231" s="1680" t="s">
        <v>46</v>
      </c>
      <c r="E1231" s="1680" t="s">
        <v>57</v>
      </c>
      <c r="F1231" s="806" t="s">
        <v>1160</v>
      </c>
      <c r="G1231" s="891" t="s">
        <v>1118</v>
      </c>
      <c r="H1231" s="244" t="s">
        <v>3443</v>
      </c>
      <c r="I1231" s="288">
        <v>700</v>
      </c>
      <c r="J1231" s="575"/>
      <c r="K1231" s="564"/>
      <c r="L1231" s="815"/>
      <c r="M1231" s="1" t="s">
        <v>3444</v>
      </c>
      <c r="N1231" s="12"/>
    </row>
    <row r="1232" spans="1:14" ht="18" customHeight="1" x14ac:dyDescent="0.2">
      <c r="A1232" s="1526"/>
      <c r="B1232" s="1989"/>
      <c r="C1232" s="1989"/>
      <c r="D1232" s="1990"/>
      <c r="E1232" s="1990"/>
      <c r="F1232" s="806" t="s">
        <v>1143</v>
      </c>
      <c r="G1232" s="891" t="s">
        <v>1111</v>
      </c>
      <c r="H1232" s="244" t="s">
        <v>1734</v>
      </c>
      <c r="I1232" s="288"/>
      <c r="J1232" s="575"/>
      <c r="K1232" s="564"/>
      <c r="L1232" s="815"/>
      <c r="M1232" s="1"/>
      <c r="N1232" s="12"/>
    </row>
    <row r="1233" spans="1:14" ht="24" customHeight="1" x14ac:dyDescent="0.2">
      <c r="A1233" s="1655" t="s">
        <v>114</v>
      </c>
      <c r="B1233" s="1655" t="s">
        <v>3616</v>
      </c>
      <c r="C1233" s="1655" t="s">
        <v>3617</v>
      </c>
      <c r="D1233" s="1680" t="s">
        <v>46</v>
      </c>
      <c r="E1233" s="1680" t="s">
        <v>57</v>
      </c>
      <c r="F1233" s="806" t="s">
        <v>1160</v>
      </c>
      <c r="G1233" s="891" t="s">
        <v>1118</v>
      </c>
      <c r="H1233" s="836" t="s">
        <v>2647</v>
      </c>
      <c r="I1233" s="815">
        <v>1470</v>
      </c>
      <c r="J1233" s="578"/>
      <c r="K1233" s="580"/>
      <c r="L1233" s="815"/>
      <c r="M1233" s="1" t="s">
        <v>3444</v>
      </c>
      <c r="N1233" s="12"/>
    </row>
    <row r="1234" spans="1:14" ht="24" customHeight="1" x14ac:dyDescent="0.2">
      <c r="A1234" s="1415"/>
      <c r="B1234" s="1989"/>
      <c r="C1234" s="1989"/>
      <c r="D1234" s="1990"/>
      <c r="E1234" s="1990"/>
      <c r="F1234" s="806" t="s">
        <v>1143</v>
      </c>
      <c r="G1234" s="891" t="s">
        <v>1111</v>
      </c>
      <c r="H1234" s="836" t="s">
        <v>1734</v>
      </c>
      <c r="I1234" s="815"/>
      <c r="J1234" s="578"/>
      <c r="K1234" s="580"/>
      <c r="L1234" s="815"/>
      <c r="M1234" s="1"/>
      <c r="N1234" s="12"/>
    </row>
    <row r="1235" spans="1:14" ht="24" customHeight="1" x14ac:dyDescent="0.2">
      <c r="A1235" s="1415"/>
      <c r="B1235" s="806" t="s">
        <v>3618</v>
      </c>
      <c r="C1235" s="839" t="s">
        <v>3619</v>
      </c>
      <c r="D1235" s="801" t="s">
        <v>46</v>
      </c>
      <c r="E1235" s="801" t="s">
        <v>57</v>
      </c>
      <c r="F1235" s="592" t="s">
        <v>1233</v>
      </c>
      <c r="G1235" s="593" t="s">
        <v>1111</v>
      </c>
      <c r="H1235" s="588" t="s">
        <v>5200</v>
      </c>
      <c r="I1235" s="68"/>
      <c r="J1235" s="578"/>
      <c r="K1235" s="580"/>
      <c r="L1235" s="815"/>
      <c r="M1235" s="1"/>
      <c r="N1235" s="12"/>
    </row>
    <row r="1236" spans="1:14" ht="24" customHeight="1" x14ac:dyDescent="0.2">
      <c r="A1236" s="1989"/>
      <c r="B1236" s="806" t="s">
        <v>353</v>
      </c>
      <c r="C1236" s="839" t="s">
        <v>5203</v>
      </c>
      <c r="D1236" s="801" t="s">
        <v>48</v>
      </c>
      <c r="E1236" s="801" t="s">
        <v>57</v>
      </c>
      <c r="F1236" s="592" t="s">
        <v>1228</v>
      </c>
      <c r="G1236" s="593" t="s">
        <v>1111</v>
      </c>
      <c r="H1236" s="806" t="s">
        <v>3452</v>
      </c>
      <c r="I1236" s="68"/>
      <c r="J1236" s="578"/>
      <c r="K1236" s="580"/>
      <c r="L1236" s="815"/>
      <c r="M1236" s="1"/>
      <c r="N1236" s="12"/>
    </row>
    <row r="1237" spans="1:14" ht="24" customHeight="1" x14ac:dyDescent="0.2">
      <c r="A1237" s="1293" t="s">
        <v>115</v>
      </c>
      <c r="B1237" s="1655" t="s">
        <v>250</v>
      </c>
      <c r="C1237" s="1655" t="s">
        <v>5204</v>
      </c>
      <c r="D1237" s="1680" t="s">
        <v>46</v>
      </c>
      <c r="E1237" s="1680" t="s">
        <v>57</v>
      </c>
      <c r="F1237" s="806" t="s">
        <v>1160</v>
      </c>
      <c r="G1237" s="891" t="s">
        <v>1118</v>
      </c>
      <c r="H1237" s="836" t="s">
        <v>1338</v>
      </c>
      <c r="I1237" s="530">
        <v>700</v>
      </c>
      <c r="J1237" s="579"/>
      <c r="K1237" s="580"/>
      <c r="L1237" s="815"/>
      <c r="M1237" s="1" t="s">
        <v>3444</v>
      </c>
      <c r="N1237" s="12"/>
    </row>
    <row r="1238" spans="1:14" ht="24" customHeight="1" x14ac:dyDescent="0.2">
      <c r="A1238" s="1293"/>
      <c r="B1238" s="1989"/>
      <c r="C1238" s="1989"/>
      <c r="D1238" s="1990"/>
      <c r="E1238" s="1990"/>
      <c r="F1238" s="806" t="s">
        <v>1143</v>
      </c>
      <c r="G1238" s="891" t="s">
        <v>1111</v>
      </c>
      <c r="H1238" s="836" t="s">
        <v>3453</v>
      </c>
      <c r="I1238" s="530"/>
      <c r="J1238" s="579"/>
      <c r="K1238" s="580"/>
      <c r="L1238" s="815"/>
      <c r="M1238" s="1"/>
      <c r="N1238" s="12"/>
    </row>
    <row r="1239" spans="1:14" ht="24" customHeight="1" x14ac:dyDescent="0.2">
      <c r="A1239" s="1293"/>
      <c r="B1239" s="1655" t="s">
        <v>3622</v>
      </c>
      <c r="C1239" s="1655" t="s">
        <v>3623</v>
      </c>
      <c r="D1239" s="1680" t="s">
        <v>7</v>
      </c>
      <c r="E1239" s="1680" t="s">
        <v>57</v>
      </c>
      <c r="F1239" s="806" t="s">
        <v>1160</v>
      </c>
      <c r="G1239" s="891" t="s">
        <v>1118</v>
      </c>
      <c r="H1239" s="836" t="s">
        <v>1338</v>
      </c>
      <c r="I1239" s="575">
        <v>300</v>
      </c>
      <c r="J1239" s="579"/>
      <c r="K1239" s="580"/>
      <c r="L1239" s="815"/>
      <c r="M1239" s="1" t="s">
        <v>3444</v>
      </c>
      <c r="N1239" s="12"/>
    </row>
    <row r="1240" spans="1:14" ht="24" customHeight="1" x14ac:dyDescent="0.2">
      <c r="A1240" s="1293"/>
      <c r="B1240" s="1989"/>
      <c r="C1240" s="1989"/>
      <c r="D1240" s="1990"/>
      <c r="E1240" s="1990"/>
      <c r="F1240" s="806" t="s">
        <v>1143</v>
      </c>
      <c r="G1240" s="891" t="s">
        <v>1111</v>
      </c>
      <c r="H1240" s="836" t="s">
        <v>3453</v>
      </c>
      <c r="I1240" s="575"/>
      <c r="J1240" s="579"/>
      <c r="K1240" s="580"/>
      <c r="L1240" s="815"/>
      <c r="M1240" s="1"/>
      <c r="N1240" s="12"/>
    </row>
    <row r="1241" spans="1:14" ht="25.5" customHeight="1" x14ac:dyDescent="0.2">
      <c r="A1241" s="1994" t="s">
        <v>116</v>
      </c>
      <c r="B1241" s="1655" t="s">
        <v>251</v>
      </c>
      <c r="C1241" s="1655" t="s">
        <v>5205</v>
      </c>
      <c r="D1241" s="1680" t="s">
        <v>46</v>
      </c>
      <c r="E1241" s="1680" t="s">
        <v>57</v>
      </c>
      <c r="F1241" s="806" t="s">
        <v>1160</v>
      </c>
      <c r="G1241" s="891" t="s">
        <v>1118</v>
      </c>
      <c r="H1241" s="836" t="s">
        <v>2647</v>
      </c>
      <c r="I1241" s="575">
        <v>800</v>
      </c>
      <c r="J1241" s="579"/>
      <c r="K1241" s="580"/>
      <c r="L1241" s="815"/>
      <c r="M1241" s="1" t="s">
        <v>3444</v>
      </c>
      <c r="N1241" s="12"/>
    </row>
    <row r="1242" spans="1:14" ht="25.5" customHeight="1" x14ac:dyDescent="0.2">
      <c r="A1242" s="1995"/>
      <c r="B1242" s="1415"/>
      <c r="C1242" s="1415"/>
      <c r="D1242" s="1396"/>
      <c r="E1242" s="1396"/>
      <c r="F1242" s="806" t="s">
        <v>1143</v>
      </c>
      <c r="G1242" s="891" t="s">
        <v>1111</v>
      </c>
      <c r="H1242" s="836" t="s">
        <v>1734</v>
      </c>
      <c r="I1242" s="575"/>
      <c r="J1242" s="579"/>
      <c r="K1242" s="580"/>
      <c r="L1242" s="815"/>
      <c r="M1242" s="1"/>
      <c r="N1242" s="12"/>
    </row>
    <row r="1243" spans="1:14" ht="25.5" customHeight="1" x14ac:dyDescent="0.2">
      <c r="A1243" s="1279" t="s">
        <v>117</v>
      </c>
      <c r="B1243" s="1279" t="s">
        <v>3640</v>
      </c>
      <c r="C1243" s="1279" t="s">
        <v>5206</v>
      </c>
      <c r="D1243" s="1236" t="s">
        <v>46</v>
      </c>
      <c r="E1243" s="1236" t="s">
        <v>57</v>
      </c>
      <c r="F1243" s="787" t="s">
        <v>1160</v>
      </c>
      <c r="G1243" s="240" t="s">
        <v>1118</v>
      </c>
      <c r="H1243" s="836" t="s">
        <v>1338</v>
      </c>
      <c r="I1243" s="288">
        <v>1470</v>
      </c>
      <c r="J1243" s="579"/>
      <c r="K1243" s="580"/>
      <c r="L1243" s="815"/>
      <c r="M1243" s="1" t="s">
        <v>3444</v>
      </c>
      <c r="N1243" s="12"/>
    </row>
    <row r="1244" spans="1:14" ht="25.5" customHeight="1" x14ac:dyDescent="0.2">
      <c r="A1244" s="1279"/>
      <c r="B1244" s="1279"/>
      <c r="C1244" s="1279"/>
      <c r="D1244" s="1236"/>
      <c r="E1244" s="1236"/>
      <c r="F1244" s="787" t="s">
        <v>1143</v>
      </c>
      <c r="G1244" s="240" t="s">
        <v>1111</v>
      </c>
      <c r="H1244" s="836" t="s">
        <v>3453</v>
      </c>
      <c r="I1244" s="68"/>
      <c r="J1244" s="579"/>
      <c r="K1244" s="580"/>
      <c r="L1244" s="815"/>
      <c r="M1244" s="1"/>
      <c r="N1244" s="12"/>
    </row>
    <row r="1245" spans="1:14" ht="23.25" customHeight="1" x14ac:dyDescent="0.2">
      <c r="A1245" s="1279"/>
      <c r="B1245" s="1279" t="s">
        <v>3648</v>
      </c>
      <c r="C1245" s="1279" t="s">
        <v>3649</v>
      </c>
      <c r="D1245" s="1236" t="s">
        <v>46</v>
      </c>
      <c r="E1245" s="1236" t="s">
        <v>57</v>
      </c>
      <c r="F1245" s="787" t="s">
        <v>1160</v>
      </c>
      <c r="G1245" s="240" t="s">
        <v>1118</v>
      </c>
      <c r="H1245" s="836" t="s">
        <v>3443</v>
      </c>
      <c r="I1245" s="288">
        <v>38</v>
      </c>
      <c r="J1245" s="578"/>
      <c r="K1245" s="580"/>
      <c r="L1245" s="815"/>
      <c r="M1245" s="1" t="s">
        <v>3444</v>
      </c>
      <c r="N1245" s="12"/>
    </row>
    <row r="1246" spans="1:14" ht="25.5" customHeight="1" x14ac:dyDescent="0.2">
      <c r="A1246" s="1279"/>
      <c r="B1246" s="1279"/>
      <c r="C1246" s="1279"/>
      <c r="D1246" s="1236"/>
      <c r="E1246" s="1236"/>
      <c r="F1246" s="787" t="s">
        <v>1143</v>
      </c>
      <c r="G1246" s="240" t="s">
        <v>1111</v>
      </c>
      <c r="H1246" s="836" t="s">
        <v>3471</v>
      </c>
      <c r="I1246" s="288"/>
      <c r="J1246" s="578"/>
      <c r="K1246" s="580"/>
      <c r="L1246" s="815"/>
      <c r="M1246" s="1"/>
      <c r="N1246" s="12"/>
    </row>
    <row r="1247" spans="1:14" ht="27.75" customHeight="1" x14ac:dyDescent="0.2">
      <c r="A1247" s="1999" t="s">
        <v>118</v>
      </c>
      <c r="B1247" s="1749" t="s">
        <v>3656</v>
      </c>
      <c r="C1247" s="1996" t="s">
        <v>3657</v>
      </c>
      <c r="D1247" s="2002" t="s">
        <v>46</v>
      </c>
      <c r="E1247" s="1395" t="s">
        <v>57</v>
      </c>
      <c r="F1247" s="806" t="s">
        <v>1160</v>
      </c>
      <c r="G1247" s="891" t="s">
        <v>1118</v>
      </c>
      <c r="H1247" s="836" t="s">
        <v>3443</v>
      </c>
      <c r="I1247" s="600">
        <v>1500</v>
      </c>
      <c r="J1247" s="579"/>
      <c r="K1247" s="580"/>
      <c r="L1247" s="815"/>
      <c r="M1247" s="1" t="s">
        <v>3444</v>
      </c>
      <c r="N1247" s="12"/>
    </row>
    <row r="1248" spans="1:14" ht="27.75" customHeight="1" x14ac:dyDescent="0.2">
      <c r="A1248" s="2000"/>
      <c r="B1248" s="1989"/>
      <c r="C1248" s="1983"/>
      <c r="D1248" s="1998"/>
      <c r="E1248" s="1990"/>
      <c r="F1248" s="806" t="s">
        <v>1143</v>
      </c>
      <c r="G1248" s="891" t="s">
        <v>1111</v>
      </c>
      <c r="H1248" s="836" t="s">
        <v>3453</v>
      </c>
      <c r="I1248" s="68"/>
      <c r="J1248" s="579"/>
      <c r="K1248" s="580"/>
      <c r="L1248" s="815"/>
      <c r="M1248" s="1"/>
      <c r="N1248" s="12"/>
    </row>
    <row r="1249" spans="1:14" ht="27.75" customHeight="1" x14ac:dyDescent="0.2">
      <c r="A1249" s="2001"/>
      <c r="B1249" s="890" t="s">
        <v>341</v>
      </c>
      <c r="C1249" s="603" t="s">
        <v>5207</v>
      </c>
      <c r="D1249" s="823" t="s">
        <v>46</v>
      </c>
      <c r="E1249" s="777" t="s">
        <v>57</v>
      </c>
      <c r="F1249" s="806" t="s">
        <v>1160</v>
      </c>
      <c r="G1249" s="891" t="s">
        <v>1118</v>
      </c>
      <c r="H1249" s="836" t="s">
        <v>2647</v>
      </c>
      <c r="I1249" s="68"/>
      <c r="J1249" s="579"/>
      <c r="K1249" s="580"/>
      <c r="L1249" s="815"/>
      <c r="M1249" s="1"/>
      <c r="N1249" s="12"/>
    </row>
    <row r="1250" spans="1:14" ht="23.25" customHeight="1" x14ac:dyDescent="0.2">
      <c r="A1250" s="2003" t="s">
        <v>119</v>
      </c>
      <c r="B1250" s="1655" t="s">
        <v>252</v>
      </c>
      <c r="C1250" s="1996" t="s">
        <v>3661</v>
      </c>
      <c r="D1250" s="1997" t="s">
        <v>46</v>
      </c>
      <c r="E1250" s="1680" t="s">
        <v>57</v>
      </c>
      <c r="F1250" s="806" t="s">
        <v>1160</v>
      </c>
      <c r="G1250" s="891" t="s">
        <v>1118</v>
      </c>
      <c r="H1250" s="836" t="s">
        <v>1338</v>
      </c>
      <c r="I1250" s="578">
        <v>350</v>
      </c>
      <c r="J1250" s="579">
        <v>250</v>
      </c>
      <c r="K1250" s="580"/>
      <c r="L1250" s="815"/>
      <c r="M1250" s="1" t="s">
        <v>3444</v>
      </c>
      <c r="N1250" s="12"/>
    </row>
    <row r="1251" spans="1:14" ht="23.25" customHeight="1" x14ac:dyDescent="0.2">
      <c r="A1251" s="1995"/>
      <c r="B1251" s="1989"/>
      <c r="C1251" s="1983"/>
      <c r="D1251" s="1998"/>
      <c r="E1251" s="1990"/>
      <c r="F1251" s="806" t="s">
        <v>1143</v>
      </c>
      <c r="G1251" s="891" t="s">
        <v>1111</v>
      </c>
      <c r="H1251" s="836" t="s">
        <v>3453</v>
      </c>
      <c r="I1251" s="578"/>
      <c r="J1251" s="579"/>
      <c r="K1251" s="580"/>
      <c r="L1251" s="815"/>
      <c r="M1251" s="1"/>
      <c r="N1251" s="12"/>
    </row>
    <row r="1252" spans="1:14" ht="25.5" customHeight="1" x14ac:dyDescent="0.2">
      <c r="A1252" s="1995"/>
      <c r="B1252" s="1655" t="s">
        <v>253</v>
      </c>
      <c r="C1252" s="1996" t="s">
        <v>3662</v>
      </c>
      <c r="D1252" s="1997" t="s">
        <v>46</v>
      </c>
      <c r="E1252" s="1680" t="s">
        <v>57</v>
      </c>
      <c r="F1252" s="806" t="s">
        <v>1160</v>
      </c>
      <c r="G1252" s="891" t="s">
        <v>1118</v>
      </c>
      <c r="H1252" s="836" t="s">
        <v>1338</v>
      </c>
      <c r="I1252" s="578">
        <v>100</v>
      </c>
      <c r="J1252" s="579"/>
      <c r="K1252" s="580"/>
      <c r="L1252" s="815"/>
      <c r="M1252" s="1" t="s">
        <v>3444</v>
      </c>
      <c r="N1252" s="12"/>
    </row>
    <row r="1253" spans="1:14" ht="25.5" customHeight="1" x14ac:dyDescent="0.2">
      <c r="A1253" s="1995"/>
      <c r="B1253" s="1989"/>
      <c r="C1253" s="1983"/>
      <c r="D1253" s="1998"/>
      <c r="E1253" s="1990"/>
      <c r="F1253" s="806" t="s">
        <v>1143</v>
      </c>
      <c r="G1253" s="891" t="s">
        <v>1111</v>
      </c>
      <c r="H1253" s="836" t="s">
        <v>3453</v>
      </c>
      <c r="I1253" s="578"/>
      <c r="J1253" s="579"/>
      <c r="K1253" s="580"/>
      <c r="L1253" s="815"/>
      <c r="M1253" s="1"/>
      <c r="N1253" s="12"/>
    </row>
    <row r="1254" spans="1:14" ht="25.5" customHeight="1" x14ac:dyDescent="0.2">
      <c r="A1254" s="1995"/>
      <c r="B1254" s="890" t="s">
        <v>3663</v>
      </c>
      <c r="C1254" s="604" t="s">
        <v>3664</v>
      </c>
      <c r="D1254" s="989" t="s">
        <v>46</v>
      </c>
      <c r="E1254" s="897" t="s">
        <v>57</v>
      </c>
      <c r="F1254" s="890" t="s">
        <v>1160</v>
      </c>
      <c r="G1254" s="577" t="s">
        <v>1118</v>
      </c>
      <c r="H1254" s="973" t="s">
        <v>1338</v>
      </c>
      <c r="I1254" s="578"/>
      <c r="J1254" s="579"/>
      <c r="K1254" s="580"/>
      <c r="L1254" s="815"/>
      <c r="M1254" s="1"/>
      <c r="N1254" s="12"/>
    </row>
    <row r="1255" spans="1:14" ht="25.5" customHeight="1" x14ac:dyDescent="0.2">
      <c r="A1255" s="1995"/>
      <c r="B1255" s="1427" t="s">
        <v>1380</v>
      </c>
      <c r="C1255" s="1427" t="s">
        <v>3665</v>
      </c>
      <c r="D1255" s="1400" t="s">
        <v>46</v>
      </c>
      <c r="E1255" s="1400" t="s">
        <v>57</v>
      </c>
      <c r="F1255" s="806" t="s">
        <v>1160</v>
      </c>
      <c r="G1255" s="891" t="s">
        <v>1118</v>
      </c>
      <c r="H1255" s="836" t="s">
        <v>1733</v>
      </c>
      <c r="I1255" s="578"/>
      <c r="J1255" s="579"/>
      <c r="K1255" s="580"/>
      <c r="L1255" s="815"/>
      <c r="M1255" s="1"/>
      <c r="N1255" s="12"/>
    </row>
    <row r="1256" spans="1:14" ht="25.5" customHeight="1" x14ac:dyDescent="0.2">
      <c r="A1256" s="1995"/>
      <c r="B1256" s="1427"/>
      <c r="C1256" s="1427"/>
      <c r="D1256" s="1400"/>
      <c r="E1256" s="1400"/>
      <c r="F1256" s="806" t="s">
        <v>1143</v>
      </c>
      <c r="G1256" s="891" t="s">
        <v>1111</v>
      </c>
      <c r="H1256" s="836" t="s">
        <v>1734</v>
      </c>
      <c r="I1256" s="578"/>
      <c r="J1256" s="579"/>
      <c r="K1256" s="580"/>
      <c r="L1256" s="815"/>
      <c r="M1256" s="1"/>
      <c r="N1256" s="12"/>
    </row>
    <row r="1257" spans="1:14" ht="25.5" customHeight="1" x14ac:dyDescent="0.2">
      <c r="A1257" s="2004"/>
      <c r="B1257" s="806" t="s">
        <v>3666</v>
      </c>
      <c r="C1257" s="839" t="s">
        <v>3667</v>
      </c>
      <c r="D1257" s="801" t="s">
        <v>46</v>
      </c>
      <c r="E1257" s="801" t="s">
        <v>57</v>
      </c>
      <c r="F1257" s="806" t="s">
        <v>1233</v>
      </c>
      <c r="G1257" s="891" t="s">
        <v>1111</v>
      </c>
      <c r="H1257" s="806" t="s">
        <v>1506</v>
      </c>
      <c r="I1257" s="578"/>
      <c r="J1257" s="579"/>
      <c r="K1257" s="580"/>
      <c r="L1257" s="815"/>
      <c r="M1257" s="1"/>
      <c r="N1257" s="12"/>
    </row>
    <row r="1258" spans="1:14" ht="20.25" customHeight="1" x14ac:dyDescent="0.2">
      <c r="A1258" s="1253" t="s">
        <v>120</v>
      </c>
      <c r="B1258" s="1269" t="s">
        <v>3672</v>
      </c>
      <c r="C1258" s="1269" t="s">
        <v>3673</v>
      </c>
      <c r="D1258" s="1244" t="s">
        <v>46</v>
      </c>
      <c r="E1258" s="1244" t="s">
        <v>57</v>
      </c>
      <c r="F1258" s="781" t="s">
        <v>1160</v>
      </c>
      <c r="G1258" s="241" t="s">
        <v>1118</v>
      </c>
      <c r="H1258" s="985" t="s">
        <v>3443</v>
      </c>
      <c r="I1258" s="576">
        <v>400</v>
      </c>
      <c r="J1258" s="579"/>
      <c r="K1258" s="580"/>
      <c r="L1258" s="815"/>
      <c r="M1258" s="1" t="s">
        <v>3444</v>
      </c>
      <c r="N1258" s="12"/>
    </row>
    <row r="1259" spans="1:14" ht="20.25" customHeight="1" x14ac:dyDescent="0.2">
      <c r="A1259" s="1269"/>
      <c r="B1259" s="1254"/>
      <c r="C1259" s="1254"/>
      <c r="D1259" s="1245"/>
      <c r="E1259" s="1245"/>
      <c r="F1259" s="787" t="s">
        <v>1143</v>
      </c>
      <c r="G1259" s="11" t="s">
        <v>1111</v>
      </c>
      <c r="H1259" s="988" t="s">
        <v>3453</v>
      </c>
      <c r="I1259" s="576"/>
      <c r="J1259" s="579"/>
      <c r="K1259" s="580"/>
      <c r="L1259" s="815"/>
      <c r="M1259" s="1"/>
      <c r="N1259" s="12"/>
    </row>
    <row r="1260" spans="1:14" ht="32.25" customHeight="1" x14ac:dyDescent="0.2">
      <c r="A1260" s="1254"/>
      <c r="B1260" s="979" t="s">
        <v>3674</v>
      </c>
      <c r="C1260" s="839" t="s">
        <v>3675</v>
      </c>
      <c r="D1260" s="801" t="s">
        <v>46</v>
      </c>
      <c r="E1260" s="801" t="s">
        <v>57</v>
      </c>
      <c r="F1260" s="592" t="s">
        <v>1233</v>
      </c>
      <c r="G1260" s="593" t="s">
        <v>1111</v>
      </c>
      <c r="H1260" s="605" t="s">
        <v>1506</v>
      </c>
      <c r="I1260" s="576"/>
      <c r="J1260" s="579"/>
      <c r="K1260" s="580"/>
      <c r="L1260" s="815"/>
      <c r="M1260" s="1"/>
      <c r="N1260" s="12"/>
    </row>
    <row r="1261" spans="1:14" ht="21" customHeight="1" x14ac:dyDescent="0.2">
      <c r="A1261" s="1279" t="s">
        <v>3678</v>
      </c>
      <c r="B1261" s="1279" t="s">
        <v>3679</v>
      </c>
      <c r="C1261" s="1306" t="s">
        <v>3680</v>
      </c>
      <c r="D1261" s="1236" t="s">
        <v>46</v>
      </c>
      <c r="E1261" s="1236" t="s">
        <v>57</v>
      </c>
      <c r="F1261" s="787" t="s">
        <v>1160</v>
      </c>
      <c r="G1261" s="11" t="s">
        <v>1118</v>
      </c>
      <c r="H1261" s="836" t="s">
        <v>2647</v>
      </c>
      <c r="I1261" s="576">
        <v>1470</v>
      </c>
      <c r="J1261" s="579"/>
      <c r="K1261" s="580"/>
      <c r="L1261" s="815"/>
      <c r="M1261" s="1" t="s">
        <v>3444</v>
      </c>
      <c r="N1261" s="12"/>
    </row>
    <row r="1262" spans="1:14" ht="21" customHeight="1" x14ac:dyDescent="0.2">
      <c r="A1262" s="1279"/>
      <c r="B1262" s="1279"/>
      <c r="C1262" s="1306"/>
      <c r="D1262" s="1236"/>
      <c r="E1262" s="1236"/>
      <c r="F1262" s="787" t="s">
        <v>1143</v>
      </c>
      <c r="G1262" s="11" t="s">
        <v>1111</v>
      </c>
      <c r="H1262" s="836" t="s">
        <v>1734</v>
      </c>
      <c r="I1262" s="576"/>
      <c r="J1262" s="579"/>
      <c r="K1262" s="580"/>
      <c r="L1262" s="815"/>
      <c r="M1262" s="1"/>
      <c r="N1262" s="12"/>
    </row>
    <row r="1263" spans="1:14" ht="24" customHeight="1" x14ac:dyDescent="0.2">
      <c r="A1263" s="1279"/>
      <c r="B1263" s="1291" t="s">
        <v>3681</v>
      </c>
      <c r="C1263" s="1279" t="s">
        <v>3682</v>
      </c>
      <c r="D1263" s="1236" t="s">
        <v>46</v>
      </c>
      <c r="E1263" s="1236" t="s">
        <v>57</v>
      </c>
      <c r="F1263" s="787" t="s">
        <v>1160</v>
      </c>
      <c r="G1263" s="11" t="s">
        <v>1118</v>
      </c>
      <c r="H1263" s="988" t="s">
        <v>3443</v>
      </c>
      <c r="I1263" s="576">
        <v>179.4</v>
      </c>
      <c r="J1263" s="579"/>
      <c r="K1263" s="580"/>
      <c r="L1263" s="815"/>
      <c r="M1263" s="1" t="s">
        <v>3444</v>
      </c>
      <c r="N1263" s="12"/>
    </row>
    <row r="1264" spans="1:14" ht="24" customHeight="1" x14ac:dyDescent="0.2">
      <c r="A1264" s="1279"/>
      <c r="B1264" s="1291"/>
      <c r="C1264" s="1279"/>
      <c r="D1264" s="1236"/>
      <c r="E1264" s="1236"/>
      <c r="F1264" s="787" t="s">
        <v>1143</v>
      </c>
      <c r="G1264" s="11" t="s">
        <v>1111</v>
      </c>
      <c r="H1264" s="988" t="s">
        <v>3453</v>
      </c>
      <c r="I1264" s="576"/>
      <c r="J1264" s="579"/>
      <c r="K1264" s="580"/>
      <c r="L1264" s="815"/>
      <c r="M1264" s="1"/>
      <c r="N1264" s="12"/>
    </row>
    <row r="1265" spans="1:14" ht="24.75" customHeight="1" x14ac:dyDescent="0.2">
      <c r="A1265" s="1279" t="s">
        <v>121</v>
      </c>
      <c r="B1265" s="1279" t="s">
        <v>1382</v>
      </c>
      <c r="C1265" s="1279" t="s">
        <v>5208</v>
      </c>
      <c r="D1265" s="1236" t="s">
        <v>46</v>
      </c>
      <c r="E1265" s="1236" t="s">
        <v>57</v>
      </c>
      <c r="F1265" s="787" t="s">
        <v>1160</v>
      </c>
      <c r="G1265" s="240" t="s">
        <v>1118</v>
      </c>
      <c r="H1265" s="836" t="s">
        <v>2647</v>
      </c>
      <c r="I1265" s="600">
        <v>1470</v>
      </c>
      <c r="J1265" s="579"/>
      <c r="K1265" s="580"/>
      <c r="L1265" s="815"/>
      <c r="M1265" s="1" t="s">
        <v>3444</v>
      </c>
      <c r="N1265" s="12"/>
    </row>
    <row r="1266" spans="1:14" ht="30" customHeight="1" x14ac:dyDescent="0.2">
      <c r="A1266" s="1279"/>
      <c r="B1266" s="1279"/>
      <c r="C1266" s="1279"/>
      <c r="D1266" s="1236"/>
      <c r="E1266" s="1236"/>
      <c r="F1266" s="787" t="s">
        <v>1143</v>
      </c>
      <c r="G1266" s="240" t="s">
        <v>1111</v>
      </c>
      <c r="H1266" s="836" t="s">
        <v>1734</v>
      </c>
      <c r="I1266" s="68"/>
      <c r="J1266" s="579"/>
      <c r="K1266" s="580"/>
      <c r="L1266" s="815"/>
      <c r="M1266" s="1"/>
      <c r="N1266" s="12"/>
    </row>
    <row r="1267" spans="1:14" ht="24.75" customHeight="1" x14ac:dyDescent="0.2">
      <c r="A1267" s="1292" t="s">
        <v>122</v>
      </c>
      <c r="B1267" s="1279" t="s">
        <v>3692</v>
      </c>
      <c r="C1267" s="1279" t="s">
        <v>5209</v>
      </c>
      <c r="D1267" s="1306" t="s">
        <v>58</v>
      </c>
      <c r="E1267" s="1306" t="s">
        <v>59</v>
      </c>
      <c r="F1267" s="787" t="s">
        <v>1160</v>
      </c>
      <c r="G1267" s="240" t="s">
        <v>1118</v>
      </c>
      <c r="H1267" s="836" t="s">
        <v>1338</v>
      </c>
      <c r="I1267" s="575">
        <v>900</v>
      </c>
      <c r="J1267" s="579"/>
      <c r="K1267" s="580"/>
      <c r="L1267" s="815"/>
      <c r="M1267" s="1" t="s">
        <v>3444</v>
      </c>
      <c r="N1267" s="12"/>
    </row>
    <row r="1268" spans="1:14" ht="26.25" customHeight="1" x14ac:dyDescent="0.2">
      <c r="A1268" s="1293"/>
      <c r="B1268" s="1279"/>
      <c r="C1268" s="1279"/>
      <c r="D1268" s="1306"/>
      <c r="E1268" s="1306"/>
      <c r="F1268" s="780" t="s">
        <v>1143</v>
      </c>
      <c r="G1268" s="606" t="s">
        <v>1111</v>
      </c>
      <c r="H1268" s="836" t="s">
        <v>3453</v>
      </c>
      <c r="I1268" s="575"/>
      <c r="J1268" s="579"/>
      <c r="K1268" s="580"/>
      <c r="L1268" s="815"/>
      <c r="M1268" s="1"/>
      <c r="N1268" s="12"/>
    </row>
    <row r="1269" spans="1:14" ht="37.5" customHeight="1" x14ac:dyDescent="0.2">
      <c r="A1269" s="1293"/>
      <c r="B1269" s="780" t="s">
        <v>3694</v>
      </c>
      <c r="C1269" s="607" t="s">
        <v>3695</v>
      </c>
      <c r="D1269" s="789" t="s">
        <v>3487</v>
      </c>
      <c r="E1269" s="789" t="s">
        <v>59</v>
      </c>
      <c r="F1269" s="780" t="s">
        <v>1166</v>
      </c>
      <c r="G1269" s="608" t="s">
        <v>1265</v>
      </c>
      <c r="H1269" s="609" t="s">
        <v>5210</v>
      </c>
      <c r="I1269" s="68"/>
      <c r="J1269" s="579"/>
      <c r="K1269" s="580"/>
      <c r="L1269" s="815"/>
      <c r="M1269" s="1"/>
      <c r="N1269" s="12"/>
    </row>
    <row r="1270" spans="1:14" ht="26.25" customHeight="1" x14ac:dyDescent="0.2">
      <c r="A1270" s="1293"/>
      <c r="B1270" s="806" t="s">
        <v>354</v>
      </c>
      <c r="C1270" s="839" t="s">
        <v>355</v>
      </c>
      <c r="D1270" s="802" t="s">
        <v>58</v>
      </c>
      <c r="E1270" s="802" t="s">
        <v>59</v>
      </c>
      <c r="F1270" s="806" t="s">
        <v>1233</v>
      </c>
      <c r="G1270" s="891" t="s">
        <v>1111</v>
      </c>
      <c r="H1270" s="588" t="s">
        <v>5200</v>
      </c>
      <c r="I1270" s="68"/>
      <c r="J1270" s="579"/>
      <c r="K1270" s="580"/>
      <c r="L1270" s="815"/>
      <c r="M1270" s="1"/>
      <c r="N1270" s="12"/>
    </row>
    <row r="1271" spans="1:14" ht="26.25" customHeight="1" x14ac:dyDescent="0.2">
      <c r="A1271" s="1294"/>
      <c r="B1271" s="806" t="s">
        <v>3698</v>
      </c>
      <c r="C1271" s="839" t="s">
        <v>3699</v>
      </c>
      <c r="D1271" s="802" t="s">
        <v>28</v>
      </c>
      <c r="E1271" s="802" t="s">
        <v>57</v>
      </c>
      <c r="F1271" s="806" t="s">
        <v>3700</v>
      </c>
      <c r="G1271" s="891" t="s">
        <v>1111</v>
      </c>
      <c r="H1271" s="588" t="s">
        <v>5211</v>
      </c>
      <c r="I1271" s="68"/>
      <c r="J1271" s="579"/>
      <c r="K1271" s="580"/>
      <c r="L1271" s="815"/>
      <c r="M1271" s="1"/>
      <c r="N1271" s="12"/>
    </row>
    <row r="1272" spans="1:14" ht="24.75" customHeight="1" x14ac:dyDescent="0.2">
      <c r="A1272" s="2003" t="s">
        <v>123</v>
      </c>
      <c r="B1272" s="1415" t="s">
        <v>3706</v>
      </c>
      <c r="C1272" s="2005" t="s">
        <v>5212</v>
      </c>
      <c r="D1272" s="2006" t="s">
        <v>46</v>
      </c>
      <c r="E1272" s="1396" t="s">
        <v>57</v>
      </c>
      <c r="F1272" s="975" t="s">
        <v>1160</v>
      </c>
      <c r="G1272" s="610" t="s">
        <v>1118</v>
      </c>
      <c r="H1272" s="974" t="s">
        <v>1733</v>
      </c>
      <c r="I1272" s="288">
        <v>1470</v>
      </c>
      <c r="J1272" s="579"/>
      <c r="K1272" s="580"/>
      <c r="L1272" s="815"/>
      <c r="M1272" s="1" t="s">
        <v>3444</v>
      </c>
      <c r="N1272" s="12"/>
    </row>
    <row r="1273" spans="1:14" ht="27" customHeight="1" x14ac:dyDescent="0.2">
      <c r="A1273" s="1995"/>
      <c r="B1273" s="1415"/>
      <c r="C1273" s="2005"/>
      <c r="D1273" s="2006"/>
      <c r="E1273" s="1396"/>
      <c r="F1273" s="890" t="s">
        <v>1143</v>
      </c>
      <c r="G1273" s="891" t="s">
        <v>1111</v>
      </c>
      <c r="H1273" s="836" t="s">
        <v>1734</v>
      </c>
      <c r="I1273" s="68"/>
      <c r="J1273" s="579"/>
      <c r="K1273" s="580"/>
      <c r="L1273" s="815"/>
      <c r="M1273" s="1"/>
      <c r="N1273" s="12"/>
    </row>
    <row r="1274" spans="1:14" ht="27" customHeight="1" x14ac:dyDescent="0.2">
      <c r="A1274" s="2003" t="s">
        <v>3710</v>
      </c>
      <c r="B1274" s="1427" t="s">
        <v>3711</v>
      </c>
      <c r="C1274" s="1427" t="s">
        <v>3712</v>
      </c>
      <c r="D1274" s="1400" t="s">
        <v>46</v>
      </c>
      <c r="E1274" s="1400" t="s">
        <v>57</v>
      </c>
      <c r="F1274" s="806" t="s">
        <v>1160</v>
      </c>
      <c r="G1274" s="891" t="s">
        <v>1118</v>
      </c>
      <c r="H1274" s="836" t="s">
        <v>1338</v>
      </c>
      <c r="I1274" s="578">
        <v>300</v>
      </c>
      <c r="J1274" s="579"/>
      <c r="K1274" s="580"/>
      <c r="L1274" s="815"/>
      <c r="M1274" s="1" t="s">
        <v>3444</v>
      </c>
      <c r="N1274" s="12"/>
    </row>
    <row r="1275" spans="1:14" ht="27" customHeight="1" x14ac:dyDescent="0.2">
      <c r="A1275" s="1995"/>
      <c r="B1275" s="1427"/>
      <c r="C1275" s="1427"/>
      <c r="D1275" s="1400"/>
      <c r="E1275" s="1400"/>
      <c r="F1275" s="806" t="s">
        <v>1143</v>
      </c>
      <c r="G1275" s="891" t="s">
        <v>1111</v>
      </c>
      <c r="H1275" s="836" t="s">
        <v>3453</v>
      </c>
      <c r="I1275" s="578"/>
      <c r="J1275" s="579"/>
      <c r="K1275" s="580"/>
      <c r="L1275" s="815"/>
      <c r="M1275" s="1"/>
      <c r="N1275" s="12"/>
    </row>
    <row r="1276" spans="1:14" ht="27" customHeight="1" x14ac:dyDescent="0.2">
      <c r="A1276" s="1995"/>
      <c r="B1276" s="806" t="s">
        <v>3713</v>
      </c>
      <c r="C1276" s="839" t="s">
        <v>3714</v>
      </c>
      <c r="D1276" s="801" t="s">
        <v>46</v>
      </c>
      <c r="E1276" s="801" t="s">
        <v>57</v>
      </c>
      <c r="F1276" s="592" t="s">
        <v>1233</v>
      </c>
      <c r="G1276" s="593" t="s">
        <v>1111</v>
      </c>
      <c r="H1276" s="611" t="s">
        <v>5213</v>
      </c>
      <c r="I1276" s="68"/>
      <c r="J1276" s="68"/>
      <c r="K1276" s="68"/>
      <c r="L1276" s="595"/>
      <c r="M1276" s="1"/>
      <c r="N1276" s="12"/>
    </row>
    <row r="1277" spans="1:14" ht="27" customHeight="1" x14ac:dyDescent="0.2">
      <c r="A1277" s="2004"/>
      <c r="B1277" s="612" t="s">
        <v>3715</v>
      </c>
      <c r="C1277" s="613" t="s">
        <v>3716</v>
      </c>
      <c r="D1277" s="614" t="s">
        <v>46</v>
      </c>
      <c r="E1277" s="614" t="s">
        <v>57</v>
      </c>
      <c r="F1277" s="592" t="s">
        <v>1233</v>
      </c>
      <c r="G1277" s="593" t="s">
        <v>1111</v>
      </c>
      <c r="H1277" s="611" t="s">
        <v>5213</v>
      </c>
      <c r="I1277" s="68"/>
      <c r="J1277" s="68"/>
      <c r="K1277" s="68"/>
      <c r="L1277" s="595"/>
      <c r="M1277" s="1"/>
      <c r="N1277" s="12"/>
    </row>
    <row r="1278" spans="1:14" ht="23.25" customHeight="1" x14ac:dyDescent="0.2">
      <c r="A1278" s="2003" t="s">
        <v>124</v>
      </c>
      <c r="B1278" s="1711" t="s">
        <v>254</v>
      </c>
      <c r="C1278" s="1711" t="s">
        <v>5214</v>
      </c>
      <c r="D1278" s="1713" t="s">
        <v>46</v>
      </c>
      <c r="E1278" s="1713" t="s">
        <v>57</v>
      </c>
      <c r="F1278" s="979" t="s">
        <v>1160</v>
      </c>
      <c r="G1278" s="891" t="s">
        <v>1118</v>
      </c>
      <c r="H1278" s="244" t="s">
        <v>2647</v>
      </c>
      <c r="I1278" s="288">
        <f>1470-400</f>
        <v>1070</v>
      </c>
      <c r="J1278" s="815"/>
      <c r="K1278" s="815"/>
      <c r="L1278" s="815"/>
      <c r="M1278" s="1" t="s">
        <v>3444</v>
      </c>
      <c r="N1278" s="12"/>
    </row>
    <row r="1279" spans="1:14" ht="23.25" customHeight="1" x14ac:dyDescent="0.2">
      <c r="A1279" s="1995"/>
      <c r="B1279" s="1415"/>
      <c r="C1279" s="1415"/>
      <c r="D1279" s="1396"/>
      <c r="E1279" s="1396"/>
      <c r="F1279" s="979" t="s">
        <v>1143</v>
      </c>
      <c r="G1279" s="891" t="s">
        <v>1111</v>
      </c>
      <c r="H1279" s="244" t="s">
        <v>1734</v>
      </c>
      <c r="I1279" s="288"/>
      <c r="J1279" s="815"/>
      <c r="K1279" s="815"/>
      <c r="L1279" s="815"/>
      <c r="M1279" s="1"/>
      <c r="N1279" s="12"/>
    </row>
    <row r="1280" spans="1:14" ht="23.25" customHeight="1" x14ac:dyDescent="0.2">
      <c r="A1280" s="1279" t="s">
        <v>125</v>
      </c>
      <c r="B1280" s="1279" t="s">
        <v>255</v>
      </c>
      <c r="C1280" s="1279" t="s">
        <v>3721</v>
      </c>
      <c r="D1280" s="1306" t="s">
        <v>58</v>
      </c>
      <c r="E1280" s="1306" t="s">
        <v>59</v>
      </c>
      <c r="F1280" s="979" t="s">
        <v>1160</v>
      </c>
      <c r="G1280" s="891" t="s">
        <v>1118</v>
      </c>
      <c r="H1280" s="836" t="s">
        <v>1338</v>
      </c>
      <c r="I1280" s="288">
        <v>1470</v>
      </c>
      <c r="J1280" s="531"/>
      <c r="K1280" s="561"/>
      <c r="L1280" s="1005"/>
      <c r="M1280" s="1" t="s">
        <v>3444</v>
      </c>
      <c r="N1280" s="12"/>
    </row>
    <row r="1281" spans="1:14" ht="23.25" customHeight="1" x14ac:dyDescent="0.2">
      <c r="A1281" s="1279"/>
      <c r="B1281" s="1279"/>
      <c r="C1281" s="1279"/>
      <c r="D1281" s="1306"/>
      <c r="E1281" s="1306"/>
      <c r="F1281" s="979" t="s">
        <v>1143</v>
      </c>
      <c r="G1281" s="215" t="s">
        <v>1111</v>
      </c>
      <c r="H1281" s="836" t="s">
        <v>3453</v>
      </c>
      <c r="I1281" s="68"/>
      <c r="J1281" s="531"/>
      <c r="K1281" s="576"/>
      <c r="L1281" s="600"/>
      <c r="M1281" s="1"/>
      <c r="N1281" s="12"/>
    </row>
    <row r="1282" spans="1:14" ht="23.25" customHeight="1" x14ac:dyDescent="0.2">
      <c r="A1282" s="1279"/>
      <c r="B1282" s="1253" t="s">
        <v>3722</v>
      </c>
      <c r="C1282" s="1253" t="s">
        <v>3723</v>
      </c>
      <c r="D1282" s="1287" t="s">
        <v>58</v>
      </c>
      <c r="E1282" s="1287" t="s">
        <v>59</v>
      </c>
      <c r="F1282" s="979" t="s">
        <v>1160</v>
      </c>
      <c r="G1282" s="215" t="s">
        <v>1118</v>
      </c>
      <c r="H1282" s="836" t="s">
        <v>1733</v>
      </c>
      <c r="I1282" s="575">
        <v>500</v>
      </c>
      <c r="J1282" s="576"/>
      <c r="K1282" s="576"/>
      <c r="L1282" s="288"/>
      <c r="M1282" s="1" t="s">
        <v>3444</v>
      </c>
      <c r="N1282" s="12"/>
    </row>
    <row r="1283" spans="1:14" ht="23.25" customHeight="1" x14ac:dyDescent="0.2">
      <c r="A1283" s="1253"/>
      <c r="B1283" s="1254"/>
      <c r="C1283" s="1254"/>
      <c r="D1283" s="1288"/>
      <c r="E1283" s="1288"/>
      <c r="F1283" s="921" t="s">
        <v>1143</v>
      </c>
      <c r="G1283" s="615" t="s">
        <v>1111</v>
      </c>
      <c r="H1283" s="836" t="s">
        <v>1734</v>
      </c>
      <c r="I1283" s="68"/>
      <c r="J1283" s="579"/>
      <c r="K1283" s="579"/>
      <c r="L1283" s="288"/>
      <c r="M1283" s="1"/>
      <c r="N1283" s="12"/>
    </row>
    <row r="1284" spans="1:14" ht="23.25" customHeight="1" x14ac:dyDescent="0.2">
      <c r="A1284" s="1279" t="s">
        <v>126</v>
      </c>
      <c r="B1284" s="1279" t="s">
        <v>3726</v>
      </c>
      <c r="C1284" s="1279" t="s">
        <v>3727</v>
      </c>
      <c r="D1284" s="1306" t="s">
        <v>58</v>
      </c>
      <c r="E1284" s="1306" t="s">
        <v>59</v>
      </c>
      <c r="F1284" s="787" t="s">
        <v>1160</v>
      </c>
      <c r="G1284" s="245" t="s">
        <v>1118</v>
      </c>
      <c r="H1284" s="836" t="s">
        <v>2647</v>
      </c>
      <c r="I1284" s="575">
        <v>1470</v>
      </c>
      <c r="J1284" s="576"/>
      <c r="K1284" s="576"/>
      <c r="L1284" s="288"/>
      <c r="M1284" s="1" t="s">
        <v>3444</v>
      </c>
      <c r="N1284" s="12"/>
    </row>
    <row r="1285" spans="1:14" ht="23.25" customHeight="1" x14ac:dyDescent="0.2">
      <c r="A1285" s="1253"/>
      <c r="B1285" s="1253"/>
      <c r="C1285" s="1253"/>
      <c r="D1285" s="1287"/>
      <c r="E1285" s="1287"/>
      <c r="F1285" s="780" t="s">
        <v>1143</v>
      </c>
      <c r="G1285" s="246" t="s">
        <v>1111</v>
      </c>
      <c r="H1285" s="836" t="s">
        <v>1734</v>
      </c>
      <c r="I1285" s="578"/>
      <c r="J1285" s="579"/>
      <c r="K1285" s="579"/>
      <c r="L1285" s="390"/>
      <c r="M1285" s="1"/>
      <c r="N1285" s="12"/>
    </row>
    <row r="1286" spans="1:14" ht="23.25" customHeight="1" x14ac:dyDescent="0.2">
      <c r="A1286" s="1279" t="s">
        <v>127</v>
      </c>
      <c r="B1286" s="1279" t="s">
        <v>256</v>
      </c>
      <c r="C1286" s="2007" t="s">
        <v>61</v>
      </c>
      <c r="D1286" s="1400" t="s">
        <v>46</v>
      </c>
      <c r="E1286" s="1400" t="s">
        <v>57</v>
      </c>
      <c r="F1286" s="806" t="s">
        <v>1160</v>
      </c>
      <c r="G1286" s="215" t="s">
        <v>1118</v>
      </c>
      <c r="H1286" s="836" t="s">
        <v>2647</v>
      </c>
      <c r="I1286" s="288">
        <v>1350</v>
      </c>
      <c r="J1286" s="815"/>
      <c r="K1286" s="815"/>
      <c r="L1286" s="815"/>
      <c r="M1286" s="1" t="s">
        <v>3444</v>
      </c>
      <c r="N1286" s="12"/>
    </row>
    <row r="1287" spans="1:14" ht="23.25" customHeight="1" x14ac:dyDescent="0.2">
      <c r="A1287" s="1279"/>
      <c r="B1287" s="1279"/>
      <c r="C1287" s="2007"/>
      <c r="D1287" s="1400"/>
      <c r="E1287" s="1400"/>
      <c r="F1287" s="806" t="s">
        <v>1143</v>
      </c>
      <c r="G1287" s="215" t="s">
        <v>1111</v>
      </c>
      <c r="H1287" s="836" t="s">
        <v>1734</v>
      </c>
      <c r="I1287" s="288"/>
      <c r="J1287" s="815"/>
      <c r="K1287" s="815"/>
      <c r="L1287" s="815"/>
      <c r="M1287" s="1"/>
      <c r="N1287" s="12"/>
    </row>
    <row r="1288" spans="1:14" ht="38.25" customHeight="1" x14ac:dyDescent="0.2">
      <c r="A1288" s="1279"/>
      <c r="B1288" s="787" t="s">
        <v>3737</v>
      </c>
      <c r="C1288" s="264" t="s">
        <v>3738</v>
      </c>
      <c r="D1288" s="801" t="s">
        <v>46</v>
      </c>
      <c r="E1288" s="801" t="s">
        <v>57</v>
      </c>
      <c r="F1288" s="806" t="s">
        <v>1233</v>
      </c>
      <c r="G1288" s="615" t="s">
        <v>1111</v>
      </c>
      <c r="H1288" s="993" t="s">
        <v>1541</v>
      </c>
      <c r="I1288" s="533">
        <v>57.9</v>
      </c>
      <c r="J1288" s="531"/>
      <c r="K1288" s="561"/>
      <c r="L1288" s="1005"/>
      <c r="M1288" s="1" t="s">
        <v>3444</v>
      </c>
      <c r="N1288" s="12"/>
    </row>
    <row r="1289" spans="1:14" ht="38.25" customHeight="1" x14ac:dyDescent="0.2">
      <c r="A1289" s="1279"/>
      <c r="B1289" s="787" t="s">
        <v>3739</v>
      </c>
      <c r="C1289" s="616" t="s">
        <v>3740</v>
      </c>
      <c r="D1289" s="801" t="s">
        <v>48</v>
      </c>
      <c r="E1289" s="801" t="s">
        <v>57</v>
      </c>
      <c r="F1289" s="592" t="s">
        <v>1228</v>
      </c>
      <c r="G1289" s="617" t="s">
        <v>1111</v>
      </c>
      <c r="H1289" s="611" t="s">
        <v>1338</v>
      </c>
      <c r="I1289" s="533"/>
      <c r="J1289" s="531"/>
      <c r="K1289" s="561"/>
      <c r="L1289" s="1005"/>
      <c r="M1289" s="1"/>
      <c r="N1289" s="12"/>
    </row>
    <row r="1290" spans="1:14" ht="38.25" customHeight="1" x14ac:dyDescent="0.2">
      <c r="A1290" s="1292" t="s">
        <v>128</v>
      </c>
      <c r="B1290" s="787" t="s">
        <v>3751</v>
      </c>
      <c r="C1290" s="978" t="s">
        <v>3752</v>
      </c>
      <c r="D1290" s="786" t="s">
        <v>60</v>
      </c>
      <c r="E1290" s="786" t="s">
        <v>57</v>
      </c>
      <c r="F1290" s="806" t="s">
        <v>1779</v>
      </c>
      <c r="G1290" s="618" t="s">
        <v>1265</v>
      </c>
      <c r="H1290" s="974" t="s">
        <v>5215</v>
      </c>
      <c r="I1290" s="533"/>
      <c r="J1290" s="531"/>
      <c r="K1290" s="561"/>
      <c r="L1290" s="1005"/>
      <c r="M1290" s="1"/>
      <c r="N1290" s="12"/>
    </row>
    <row r="1291" spans="1:14" ht="38.25" customHeight="1" x14ac:dyDescent="0.2">
      <c r="A1291" s="1293"/>
      <c r="B1291" s="787" t="s">
        <v>3753</v>
      </c>
      <c r="C1291" s="978" t="s">
        <v>3754</v>
      </c>
      <c r="D1291" s="786" t="s">
        <v>60</v>
      </c>
      <c r="E1291" s="786" t="s">
        <v>57</v>
      </c>
      <c r="F1291" s="806" t="s">
        <v>1166</v>
      </c>
      <c r="G1291" s="215" t="s">
        <v>1265</v>
      </c>
      <c r="H1291" s="836" t="s">
        <v>5215</v>
      </c>
      <c r="I1291" s="533"/>
      <c r="J1291" s="531"/>
      <c r="K1291" s="561"/>
      <c r="L1291" s="1005"/>
      <c r="M1291" s="1"/>
      <c r="N1291" s="12"/>
    </row>
    <row r="1292" spans="1:14" ht="25.5" customHeight="1" x14ac:dyDescent="0.2">
      <c r="A1292" s="1293"/>
      <c r="B1292" s="1427" t="s">
        <v>257</v>
      </c>
      <c r="C1292" s="1427" t="s">
        <v>3755</v>
      </c>
      <c r="D1292" s="1400" t="s">
        <v>46</v>
      </c>
      <c r="E1292" s="1400" t="s">
        <v>57</v>
      </c>
      <c r="F1292" s="806" t="s">
        <v>1160</v>
      </c>
      <c r="G1292" s="215" t="s">
        <v>1118</v>
      </c>
      <c r="H1292" s="836" t="s">
        <v>1338</v>
      </c>
      <c r="I1292" s="578">
        <v>450</v>
      </c>
      <c r="J1292" s="576"/>
      <c r="K1292" s="561"/>
      <c r="L1292" s="815"/>
      <c r="M1292" s="1" t="s">
        <v>3444</v>
      </c>
      <c r="N1292" s="12"/>
    </row>
    <row r="1293" spans="1:14" ht="25.5" customHeight="1" x14ac:dyDescent="0.2">
      <c r="A1293" s="1293"/>
      <c r="B1293" s="1427"/>
      <c r="C1293" s="1427"/>
      <c r="D1293" s="1400"/>
      <c r="E1293" s="1400"/>
      <c r="F1293" s="806" t="s">
        <v>1143</v>
      </c>
      <c r="G1293" s="215" t="s">
        <v>1111</v>
      </c>
      <c r="H1293" s="836" t="s">
        <v>3453</v>
      </c>
      <c r="I1293" s="578"/>
      <c r="J1293" s="576"/>
      <c r="K1293" s="561"/>
      <c r="L1293" s="815"/>
      <c r="M1293" s="1"/>
      <c r="N1293" s="12"/>
    </row>
    <row r="1294" spans="1:14" ht="25.5" customHeight="1" x14ac:dyDescent="0.2">
      <c r="A1294" s="1293"/>
      <c r="B1294" s="1711" t="s">
        <v>3756</v>
      </c>
      <c r="C1294" s="1711" t="s">
        <v>3757</v>
      </c>
      <c r="D1294" s="1713" t="s">
        <v>46</v>
      </c>
      <c r="E1294" s="1713" t="s">
        <v>57</v>
      </c>
      <c r="F1294" s="806" t="s">
        <v>1160</v>
      </c>
      <c r="G1294" s="215" t="s">
        <v>1118</v>
      </c>
      <c r="H1294" s="836" t="s">
        <v>1338</v>
      </c>
      <c r="I1294" s="578">
        <v>1000</v>
      </c>
      <c r="J1294" s="576"/>
      <c r="K1294" s="561"/>
      <c r="L1294" s="815"/>
      <c r="M1294" s="1"/>
      <c r="N1294" s="12"/>
    </row>
    <row r="1295" spans="1:14" ht="25.5" customHeight="1" x14ac:dyDescent="0.2">
      <c r="A1295" s="1293"/>
      <c r="B1295" s="1989"/>
      <c r="C1295" s="1989"/>
      <c r="D1295" s="1990"/>
      <c r="E1295" s="1990"/>
      <c r="F1295" s="806" t="s">
        <v>1143</v>
      </c>
      <c r="G1295" s="215" t="s">
        <v>1111</v>
      </c>
      <c r="H1295" s="836" t="s">
        <v>3453</v>
      </c>
      <c r="I1295" s="578"/>
      <c r="J1295" s="576"/>
      <c r="K1295" s="561"/>
      <c r="L1295" s="815"/>
      <c r="M1295" s="1"/>
      <c r="N1295" s="12"/>
    </row>
    <row r="1296" spans="1:14" ht="33" customHeight="1" x14ac:dyDescent="0.2">
      <c r="A1296" s="1294"/>
      <c r="B1296" s="900" t="s">
        <v>3758</v>
      </c>
      <c r="C1296" s="417" t="s">
        <v>3759</v>
      </c>
      <c r="D1296" s="902" t="s">
        <v>46</v>
      </c>
      <c r="E1296" s="902" t="s">
        <v>57</v>
      </c>
      <c r="F1296" s="900" t="s">
        <v>1233</v>
      </c>
      <c r="G1296" s="215" t="s">
        <v>1111</v>
      </c>
      <c r="H1296" s="836" t="s">
        <v>1541</v>
      </c>
      <c r="I1296" s="578">
        <v>14.8</v>
      </c>
      <c r="J1296" s="576"/>
      <c r="K1296" s="561"/>
      <c r="L1296" s="815"/>
      <c r="M1296" s="1" t="s">
        <v>3444</v>
      </c>
      <c r="N1296" s="12"/>
    </row>
    <row r="1297" spans="1:14" ht="25.5" customHeight="1" x14ac:dyDescent="0.2">
      <c r="A1297" s="1253" t="s">
        <v>129</v>
      </c>
      <c r="B1297" s="2008" t="s">
        <v>3764</v>
      </c>
      <c r="C1297" s="1279" t="s">
        <v>3765</v>
      </c>
      <c r="D1297" s="1306" t="s">
        <v>58</v>
      </c>
      <c r="E1297" s="1306" t="s">
        <v>59</v>
      </c>
      <c r="F1297" s="787" t="s">
        <v>1160</v>
      </c>
      <c r="G1297" s="240" t="s">
        <v>1118</v>
      </c>
      <c r="H1297" s="244" t="s">
        <v>3443</v>
      </c>
      <c r="I1297" s="288">
        <v>1470</v>
      </c>
      <c r="J1297" s="576"/>
      <c r="K1297" s="561"/>
      <c r="L1297" s="815"/>
      <c r="M1297" s="1" t="s">
        <v>3444</v>
      </c>
      <c r="N1297" s="12"/>
    </row>
    <row r="1298" spans="1:14" ht="25.5" customHeight="1" x14ac:dyDescent="0.2">
      <c r="A1298" s="1269"/>
      <c r="B1298" s="2008"/>
      <c r="C1298" s="1253"/>
      <c r="D1298" s="1287"/>
      <c r="E1298" s="1287"/>
      <c r="F1298" s="780" t="s">
        <v>1143</v>
      </c>
      <c r="G1298" s="619" t="s">
        <v>1111</v>
      </c>
      <c r="H1298" s="620" t="s">
        <v>3453</v>
      </c>
      <c r="I1298" s="288"/>
      <c r="J1298" s="579"/>
      <c r="K1298" s="561"/>
      <c r="L1298" s="815"/>
      <c r="M1298" s="1"/>
      <c r="N1298" s="12"/>
    </row>
    <row r="1299" spans="1:14" ht="25.5" customHeight="1" x14ac:dyDescent="0.2">
      <c r="A1299" s="1269"/>
      <c r="B1299" s="621" t="s">
        <v>3766</v>
      </c>
      <c r="C1299" s="53" t="s">
        <v>3767</v>
      </c>
      <c r="D1299" s="801" t="s">
        <v>46</v>
      </c>
      <c r="E1299" s="902" t="s">
        <v>57</v>
      </c>
      <c r="F1299" s="900" t="s">
        <v>1233</v>
      </c>
      <c r="G1299" s="622" t="s">
        <v>1111</v>
      </c>
      <c r="H1299" s="620" t="s">
        <v>1546</v>
      </c>
      <c r="I1299" s="288"/>
      <c r="J1299" s="579"/>
      <c r="K1299" s="561"/>
      <c r="L1299" s="815"/>
      <c r="M1299" s="1"/>
      <c r="N1299" s="12"/>
    </row>
    <row r="1300" spans="1:14" ht="45" customHeight="1" x14ac:dyDescent="0.2">
      <c r="A1300" s="1254"/>
      <c r="B1300" s="623" t="s">
        <v>356</v>
      </c>
      <c r="C1300" s="624" t="s">
        <v>357</v>
      </c>
      <c r="D1300" s="584" t="s">
        <v>46</v>
      </c>
      <c r="E1300" s="584" t="s">
        <v>57</v>
      </c>
      <c r="F1300" s="611" t="s">
        <v>1233</v>
      </c>
      <c r="G1300" s="617" t="s">
        <v>1111</v>
      </c>
      <c r="H1300" s="611" t="s">
        <v>5216</v>
      </c>
      <c r="I1300" s="288"/>
      <c r="J1300" s="579"/>
      <c r="K1300" s="561"/>
      <c r="L1300" s="815"/>
      <c r="M1300" s="1"/>
      <c r="N1300" s="12"/>
    </row>
    <row r="1301" spans="1:14" ht="28.5" customHeight="1" x14ac:dyDescent="0.2">
      <c r="A1301" s="1293" t="s">
        <v>130</v>
      </c>
      <c r="B1301" s="1415" t="s">
        <v>3773</v>
      </c>
      <c r="C1301" s="1989" t="s">
        <v>3774</v>
      </c>
      <c r="D1301" s="1990" t="s">
        <v>46</v>
      </c>
      <c r="E1301" s="1990" t="s">
        <v>57</v>
      </c>
      <c r="F1301" s="975" t="s">
        <v>1160</v>
      </c>
      <c r="G1301" s="610" t="s">
        <v>1118</v>
      </c>
      <c r="H1301" s="974" t="s">
        <v>3775</v>
      </c>
      <c r="I1301" s="288">
        <v>1470</v>
      </c>
      <c r="J1301" s="579"/>
      <c r="K1301" s="561"/>
      <c r="L1301" s="815"/>
      <c r="M1301" s="1" t="s">
        <v>3444</v>
      </c>
      <c r="N1301" s="12"/>
    </row>
    <row r="1302" spans="1:14" ht="28.5" customHeight="1" x14ac:dyDescent="0.2">
      <c r="A1302" s="1293"/>
      <c r="B1302" s="1989"/>
      <c r="C1302" s="1427"/>
      <c r="D1302" s="1400"/>
      <c r="E1302" s="1400"/>
      <c r="F1302" s="806" t="s">
        <v>1143</v>
      </c>
      <c r="G1302" s="891" t="s">
        <v>1111</v>
      </c>
      <c r="H1302" s="836" t="s">
        <v>1734</v>
      </c>
      <c r="I1302" s="288"/>
      <c r="J1302" s="578"/>
      <c r="K1302" s="561"/>
      <c r="L1302" s="815"/>
      <c r="M1302" s="1"/>
      <c r="N1302" s="12"/>
    </row>
    <row r="1303" spans="1:14" ht="27" customHeight="1" x14ac:dyDescent="0.2">
      <c r="A1303" s="1294"/>
      <c r="B1303" s="806" t="s">
        <v>258</v>
      </c>
      <c r="C1303" s="264" t="s">
        <v>3776</v>
      </c>
      <c r="D1303" s="801" t="s">
        <v>46</v>
      </c>
      <c r="E1303" s="801" t="s">
        <v>57</v>
      </c>
      <c r="F1303" s="806" t="s">
        <v>1233</v>
      </c>
      <c r="G1303" s="891" t="s">
        <v>1111</v>
      </c>
      <c r="H1303" s="244" t="s">
        <v>1541</v>
      </c>
      <c r="I1303" s="288">
        <v>35.9</v>
      </c>
      <c r="J1303" s="578"/>
      <c r="K1303" s="561"/>
      <c r="L1303" s="815"/>
      <c r="M1303" s="1" t="s">
        <v>3444</v>
      </c>
      <c r="N1303" s="12"/>
    </row>
    <row r="1304" spans="1:14" ht="27" customHeight="1" x14ac:dyDescent="0.2">
      <c r="A1304" s="2003" t="s">
        <v>131</v>
      </c>
      <c r="B1304" s="1711" t="s">
        <v>3779</v>
      </c>
      <c r="C1304" s="1427" t="s">
        <v>3780</v>
      </c>
      <c r="D1304" s="1400" t="s">
        <v>46</v>
      </c>
      <c r="E1304" s="1400" t="s">
        <v>57</v>
      </c>
      <c r="F1304" s="806" t="s">
        <v>1160</v>
      </c>
      <c r="G1304" s="891" t="s">
        <v>1118</v>
      </c>
      <c r="H1304" s="244" t="s">
        <v>3443</v>
      </c>
      <c r="I1304" s="288">
        <v>500</v>
      </c>
      <c r="J1304" s="578"/>
      <c r="K1304" s="564"/>
      <c r="L1304" s="815"/>
      <c r="M1304" s="1" t="s">
        <v>3444</v>
      </c>
      <c r="N1304" s="12"/>
    </row>
    <row r="1305" spans="1:14" ht="27" customHeight="1" x14ac:dyDescent="0.2">
      <c r="A1305" s="1995"/>
      <c r="B1305" s="1989"/>
      <c r="C1305" s="1427"/>
      <c r="D1305" s="1400"/>
      <c r="E1305" s="1400"/>
      <c r="F1305" s="806" t="s">
        <v>1143</v>
      </c>
      <c r="G1305" s="891" t="s">
        <v>1111</v>
      </c>
      <c r="H1305" s="244" t="s">
        <v>3453</v>
      </c>
      <c r="I1305" s="288"/>
      <c r="J1305" s="578"/>
      <c r="K1305" s="564"/>
      <c r="L1305" s="815"/>
      <c r="M1305" s="1"/>
      <c r="N1305" s="12"/>
    </row>
    <row r="1306" spans="1:14" ht="21" customHeight="1" x14ac:dyDescent="0.2">
      <c r="A1306" s="1995"/>
      <c r="B1306" s="1711" t="s">
        <v>3781</v>
      </c>
      <c r="C1306" s="1711" t="s">
        <v>5217</v>
      </c>
      <c r="D1306" s="1713" t="s">
        <v>46</v>
      </c>
      <c r="E1306" s="1400" t="s">
        <v>57</v>
      </c>
      <c r="F1306" s="806" t="s">
        <v>1160</v>
      </c>
      <c r="G1306" s="891" t="s">
        <v>1118</v>
      </c>
      <c r="H1306" s="836" t="s">
        <v>1338</v>
      </c>
      <c r="I1306" s="288">
        <v>400</v>
      </c>
      <c r="J1306" s="578"/>
      <c r="K1306" s="564"/>
      <c r="L1306" s="815"/>
      <c r="M1306" s="1" t="s">
        <v>3444</v>
      </c>
      <c r="N1306" s="12"/>
    </row>
    <row r="1307" spans="1:14" ht="27" customHeight="1" x14ac:dyDescent="0.2">
      <c r="A1307" s="1995"/>
      <c r="B1307" s="1989"/>
      <c r="C1307" s="1989"/>
      <c r="D1307" s="1990"/>
      <c r="E1307" s="1400"/>
      <c r="F1307" s="806" t="s">
        <v>1143</v>
      </c>
      <c r="G1307" s="891" t="s">
        <v>1111</v>
      </c>
      <c r="H1307" s="836" t="s">
        <v>3453</v>
      </c>
      <c r="I1307" s="288"/>
      <c r="J1307" s="578"/>
      <c r="K1307" s="564"/>
      <c r="L1307" s="815"/>
      <c r="M1307" s="1"/>
      <c r="N1307" s="12"/>
    </row>
    <row r="1308" spans="1:14" ht="27" customHeight="1" x14ac:dyDescent="0.2">
      <c r="A1308" s="1995"/>
      <c r="B1308" s="1711" t="s">
        <v>3783</v>
      </c>
      <c r="C1308" s="1427" t="s">
        <v>3784</v>
      </c>
      <c r="D1308" s="1400" t="s">
        <v>46</v>
      </c>
      <c r="E1308" s="1400" t="s">
        <v>57</v>
      </c>
      <c r="F1308" s="806" t="s">
        <v>1160</v>
      </c>
      <c r="G1308" s="891" t="s">
        <v>1118</v>
      </c>
      <c r="H1308" s="836" t="s">
        <v>2647</v>
      </c>
      <c r="I1308" s="288">
        <v>400</v>
      </c>
      <c r="J1308" s="578"/>
      <c r="K1308" s="564"/>
      <c r="L1308" s="815"/>
      <c r="M1308" s="1" t="s">
        <v>3444</v>
      </c>
      <c r="N1308" s="12"/>
    </row>
    <row r="1309" spans="1:14" ht="27" customHeight="1" x14ac:dyDescent="0.2">
      <c r="A1309" s="1995"/>
      <c r="B1309" s="1989"/>
      <c r="C1309" s="1427"/>
      <c r="D1309" s="1400"/>
      <c r="E1309" s="1400"/>
      <c r="F1309" s="806" t="s">
        <v>1143</v>
      </c>
      <c r="G1309" s="891" t="s">
        <v>1111</v>
      </c>
      <c r="H1309" s="836" t="s">
        <v>3471</v>
      </c>
      <c r="I1309" s="288"/>
      <c r="J1309" s="578"/>
      <c r="K1309" s="564"/>
      <c r="L1309" s="815"/>
      <c r="M1309" s="1"/>
      <c r="N1309" s="12"/>
    </row>
    <row r="1310" spans="1:14" ht="27" customHeight="1" x14ac:dyDescent="0.2">
      <c r="A1310" s="1995"/>
      <c r="B1310" s="806" t="s">
        <v>3785</v>
      </c>
      <c r="C1310" s="845" t="s">
        <v>3786</v>
      </c>
      <c r="D1310" s="976" t="s">
        <v>46</v>
      </c>
      <c r="E1310" s="801" t="s">
        <v>57</v>
      </c>
      <c r="F1310" s="806" t="s">
        <v>1233</v>
      </c>
      <c r="G1310" s="891" t="s">
        <v>1111</v>
      </c>
      <c r="H1310" s="244" t="s">
        <v>3550</v>
      </c>
      <c r="I1310" s="288">
        <v>20.6</v>
      </c>
      <c r="J1310" s="578"/>
      <c r="K1310" s="564"/>
      <c r="L1310" s="815"/>
      <c r="M1310" s="1" t="s">
        <v>3444</v>
      </c>
      <c r="N1310" s="12"/>
    </row>
    <row r="1311" spans="1:14" ht="27" customHeight="1" x14ac:dyDescent="0.2">
      <c r="A1311" s="2004"/>
      <c r="B1311" s="806" t="s">
        <v>3787</v>
      </c>
      <c r="C1311" s="986" t="s">
        <v>3788</v>
      </c>
      <c r="D1311" s="801" t="s">
        <v>46</v>
      </c>
      <c r="E1311" s="801" t="s">
        <v>57</v>
      </c>
      <c r="F1311" s="806" t="s">
        <v>1233</v>
      </c>
      <c r="G1311" s="891" t="s">
        <v>1111</v>
      </c>
      <c r="H1311" s="244" t="s">
        <v>1546</v>
      </c>
      <c r="I1311" s="288"/>
      <c r="J1311" s="578"/>
      <c r="K1311" s="564"/>
      <c r="L1311" s="815"/>
      <c r="M1311" s="1"/>
      <c r="N1311" s="12"/>
    </row>
    <row r="1312" spans="1:14" ht="27" customHeight="1" x14ac:dyDescent="0.2">
      <c r="A1312" s="2003" t="s">
        <v>132</v>
      </c>
      <c r="B1312" s="1427" t="s">
        <v>259</v>
      </c>
      <c r="C1312" s="1427" t="s">
        <v>3795</v>
      </c>
      <c r="D1312" s="1400" t="s">
        <v>46</v>
      </c>
      <c r="E1312" s="1400" t="s">
        <v>57</v>
      </c>
      <c r="F1312" s="806" t="s">
        <v>1160</v>
      </c>
      <c r="G1312" s="891" t="s">
        <v>1118</v>
      </c>
      <c r="H1312" s="244" t="s">
        <v>1338</v>
      </c>
      <c r="I1312" s="625">
        <v>480</v>
      </c>
      <c r="J1312" s="579"/>
      <c r="K1312" s="564"/>
      <c r="L1312" s="815"/>
      <c r="M1312" s="1" t="s">
        <v>3444</v>
      </c>
      <c r="N1312" s="12"/>
    </row>
    <row r="1313" spans="1:14" ht="27" customHeight="1" x14ac:dyDescent="0.2">
      <c r="A1313" s="1995"/>
      <c r="B1313" s="1427"/>
      <c r="C1313" s="1427"/>
      <c r="D1313" s="1400"/>
      <c r="E1313" s="1400"/>
      <c r="F1313" s="806" t="s">
        <v>1143</v>
      </c>
      <c r="G1313" s="891" t="s">
        <v>1111</v>
      </c>
      <c r="H1313" s="244" t="s">
        <v>3453</v>
      </c>
      <c r="I1313" s="625"/>
      <c r="J1313" s="579"/>
      <c r="K1313" s="564"/>
      <c r="L1313" s="815"/>
      <c r="M1313" s="1"/>
      <c r="N1313" s="12"/>
    </row>
    <row r="1314" spans="1:14" ht="27" customHeight="1" x14ac:dyDescent="0.2">
      <c r="A1314" s="1995"/>
      <c r="B1314" s="1711" t="s">
        <v>5218</v>
      </c>
      <c r="C1314" s="1711" t="s">
        <v>5219</v>
      </c>
      <c r="D1314" s="1713" t="s">
        <v>46</v>
      </c>
      <c r="E1314" s="1713" t="s">
        <v>57</v>
      </c>
      <c r="F1314" s="806" t="s">
        <v>1160</v>
      </c>
      <c r="G1314" s="891" t="s">
        <v>1297</v>
      </c>
      <c r="H1314" s="836" t="s">
        <v>3775</v>
      </c>
      <c r="I1314" s="625"/>
      <c r="J1314" s="579"/>
      <c r="K1314" s="564"/>
      <c r="L1314" s="815"/>
      <c r="M1314" s="1"/>
      <c r="N1314" s="12"/>
    </row>
    <row r="1315" spans="1:14" ht="27" customHeight="1" x14ac:dyDescent="0.2">
      <c r="A1315" s="1995"/>
      <c r="B1315" s="1989"/>
      <c r="C1315" s="1989"/>
      <c r="D1315" s="1990"/>
      <c r="E1315" s="1990"/>
      <c r="F1315" s="806" t="s">
        <v>1143</v>
      </c>
      <c r="G1315" s="891" t="s">
        <v>1111</v>
      </c>
      <c r="H1315" s="836" t="s">
        <v>1734</v>
      </c>
      <c r="I1315" s="625"/>
      <c r="J1315" s="579"/>
      <c r="K1315" s="564"/>
      <c r="L1315" s="815"/>
      <c r="M1315" s="1"/>
      <c r="N1315" s="12"/>
    </row>
    <row r="1316" spans="1:14" ht="39.75" customHeight="1" x14ac:dyDescent="0.2">
      <c r="A1316" s="2004"/>
      <c r="B1316" s="626" t="s">
        <v>3796</v>
      </c>
      <c r="C1316" s="627" t="s">
        <v>5220</v>
      </c>
      <c r="D1316" s="589" t="s">
        <v>46</v>
      </c>
      <c r="E1316" s="589" t="s">
        <v>57</v>
      </c>
      <c r="F1316" s="806" t="s">
        <v>1233</v>
      </c>
      <c r="G1316" s="891" t="s">
        <v>1111</v>
      </c>
      <c r="H1316" s="836" t="s">
        <v>3798</v>
      </c>
      <c r="I1316" s="625"/>
      <c r="J1316" s="579"/>
      <c r="K1316" s="564"/>
      <c r="L1316" s="815"/>
      <c r="M1316" s="1"/>
      <c r="N1316" s="12"/>
    </row>
    <row r="1317" spans="1:14" ht="26.25" customHeight="1" x14ac:dyDescent="0.2">
      <c r="A1317" s="2003" t="s">
        <v>133</v>
      </c>
      <c r="B1317" s="1415" t="s">
        <v>260</v>
      </c>
      <c r="C1317" s="2005" t="s">
        <v>5221</v>
      </c>
      <c r="D1317" s="2016" t="s">
        <v>58</v>
      </c>
      <c r="E1317" s="2017" t="s">
        <v>59</v>
      </c>
      <c r="F1317" s="977" t="s">
        <v>1160</v>
      </c>
      <c r="G1317" s="610" t="s">
        <v>1118</v>
      </c>
      <c r="H1317" s="974" t="s">
        <v>1338</v>
      </c>
      <c r="I1317" s="288">
        <v>1470</v>
      </c>
      <c r="J1317" s="579"/>
      <c r="K1317" s="564"/>
      <c r="L1317" s="815"/>
      <c r="M1317" s="1" t="s">
        <v>3444</v>
      </c>
      <c r="N1317" s="12"/>
    </row>
    <row r="1318" spans="1:14" ht="36" customHeight="1" x14ac:dyDescent="0.2">
      <c r="A1318" s="2004"/>
      <c r="B1318" s="1989"/>
      <c r="C1318" s="1983"/>
      <c r="D1318" s="2018"/>
      <c r="E1318" s="2011"/>
      <c r="F1318" s="979" t="s">
        <v>1143</v>
      </c>
      <c r="G1318" s="891" t="s">
        <v>1111</v>
      </c>
      <c r="H1318" s="836" t="s">
        <v>3800</v>
      </c>
      <c r="I1318" s="288"/>
      <c r="J1318" s="579"/>
      <c r="K1318" s="564"/>
      <c r="L1318" s="815"/>
      <c r="M1318" s="1"/>
      <c r="N1318" s="12"/>
    </row>
    <row r="1319" spans="1:14" ht="23.25" customHeight="1" x14ac:dyDescent="0.2">
      <c r="A1319" s="1292" t="s">
        <v>3807</v>
      </c>
      <c r="B1319" s="1711" t="s">
        <v>3808</v>
      </c>
      <c r="C1319" s="1986" t="s">
        <v>3809</v>
      </c>
      <c r="D1319" s="2010" t="s">
        <v>58</v>
      </c>
      <c r="E1319" s="2012" t="s">
        <v>59</v>
      </c>
      <c r="F1319" s="806" t="s">
        <v>1160</v>
      </c>
      <c r="G1319" s="891" t="s">
        <v>1118</v>
      </c>
      <c r="H1319" s="836" t="s">
        <v>1338</v>
      </c>
      <c r="I1319" s="288">
        <v>450</v>
      </c>
      <c r="J1319" s="579"/>
      <c r="K1319" s="564"/>
      <c r="L1319" s="815"/>
      <c r="M1319" s="1" t="s">
        <v>3444</v>
      </c>
      <c r="N1319" s="12"/>
    </row>
    <row r="1320" spans="1:14" ht="31.5" customHeight="1" x14ac:dyDescent="0.2">
      <c r="A1320" s="1293"/>
      <c r="B1320" s="1989"/>
      <c r="C1320" s="2009"/>
      <c r="D1320" s="2011"/>
      <c r="E1320" s="2013"/>
      <c r="F1320" s="900" t="s">
        <v>1143</v>
      </c>
      <c r="G1320" s="628" t="s">
        <v>1111</v>
      </c>
      <c r="H1320" s="629" t="s">
        <v>3453</v>
      </c>
      <c r="I1320" s="68"/>
      <c r="J1320" s="579"/>
      <c r="K1320" s="564"/>
      <c r="L1320" s="815"/>
      <c r="M1320" s="1"/>
      <c r="N1320" s="12"/>
    </row>
    <row r="1321" spans="1:14" ht="50.25" customHeight="1" x14ac:dyDescent="0.2">
      <c r="A1321" s="1294"/>
      <c r="B1321" s="630" t="s">
        <v>3810</v>
      </c>
      <c r="C1321" s="583" t="s">
        <v>3811</v>
      </c>
      <c r="D1321" s="630" t="s">
        <v>58</v>
      </c>
      <c r="E1321" s="630" t="s">
        <v>59</v>
      </c>
      <c r="F1321" s="806" t="s">
        <v>1166</v>
      </c>
      <c r="G1321" s="891" t="s">
        <v>1111</v>
      </c>
      <c r="H1321" s="836" t="s">
        <v>3812</v>
      </c>
      <c r="I1321" s="68"/>
      <c r="J1321" s="579"/>
      <c r="K1321" s="564"/>
      <c r="L1321" s="815"/>
      <c r="M1321" s="1"/>
      <c r="N1321" s="12"/>
    </row>
    <row r="1322" spans="1:14" ht="24.75" customHeight="1" x14ac:dyDescent="0.2">
      <c r="A1322" s="2003" t="s">
        <v>1130</v>
      </c>
      <c r="B1322" s="1711" t="s">
        <v>3815</v>
      </c>
      <c r="C1322" s="1996" t="s">
        <v>5222</v>
      </c>
      <c r="D1322" s="2015" t="s">
        <v>58</v>
      </c>
      <c r="E1322" s="2010" t="s">
        <v>59</v>
      </c>
      <c r="F1322" s="611" t="s">
        <v>1160</v>
      </c>
      <c r="G1322" s="240" t="s">
        <v>1118</v>
      </c>
      <c r="H1322" s="836" t="s">
        <v>2647</v>
      </c>
      <c r="I1322" s="578">
        <v>700</v>
      </c>
      <c r="J1322" s="579"/>
      <c r="K1322" s="564"/>
      <c r="L1322" s="815"/>
      <c r="M1322" s="1" t="s">
        <v>3444</v>
      </c>
      <c r="N1322" s="12"/>
    </row>
    <row r="1323" spans="1:14" ht="26.25" customHeight="1" x14ac:dyDescent="0.2">
      <c r="A1323" s="2014"/>
      <c r="B1323" s="1415"/>
      <c r="C1323" s="2005"/>
      <c r="D1323" s="2016"/>
      <c r="E1323" s="2017"/>
      <c r="F1323" s="592" t="s">
        <v>1143</v>
      </c>
      <c r="G1323" s="619" t="s">
        <v>1111</v>
      </c>
      <c r="H1323" s="836" t="s">
        <v>1734</v>
      </c>
      <c r="I1323" s="578"/>
      <c r="J1323" s="579"/>
      <c r="K1323" s="564"/>
      <c r="L1323" s="815"/>
      <c r="M1323" s="1"/>
      <c r="N1323" s="12"/>
    </row>
    <row r="1324" spans="1:14" ht="24.75" customHeight="1" x14ac:dyDescent="0.2">
      <c r="A1324" s="1291" t="s">
        <v>134</v>
      </c>
      <c r="B1324" s="1279" t="s">
        <v>3817</v>
      </c>
      <c r="C1324" s="1279" t="s">
        <v>3818</v>
      </c>
      <c r="D1324" s="1306" t="s">
        <v>58</v>
      </c>
      <c r="E1324" s="1306" t="s">
        <v>59</v>
      </c>
      <c r="F1324" s="787" t="s">
        <v>1160</v>
      </c>
      <c r="G1324" s="11" t="s">
        <v>1118</v>
      </c>
      <c r="H1324" s="985" t="s">
        <v>3443</v>
      </c>
      <c r="I1324" s="576">
        <f>500+500</f>
        <v>1000</v>
      </c>
      <c r="J1324" s="579"/>
      <c r="K1324" s="564"/>
      <c r="L1324" s="815"/>
      <c r="M1324" s="1" t="s">
        <v>3444</v>
      </c>
      <c r="N1324" s="12"/>
    </row>
    <row r="1325" spans="1:14" ht="24.75" customHeight="1" x14ac:dyDescent="0.2">
      <c r="A1325" s="1291"/>
      <c r="B1325" s="1279"/>
      <c r="C1325" s="1279"/>
      <c r="D1325" s="1306"/>
      <c r="E1325" s="1306"/>
      <c r="F1325" s="787" t="s">
        <v>1143</v>
      </c>
      <c r="G1325" s="11" t="s">
        <v>1111</v>
      </c>
      <c r="H1325" s="988" t="s">
        <v>3453</v>
      </c>
      <c r="I1325" s="576"/>
      <c r="J1325" s="579"/>
      <c r="K1325" s="564"/>
      <c r="L1325" s="815"/>
      <c r="M1325" s="1"/>
      <c r="N1325" s="12"/>
    </row>
    <row r="1326" spans="1:14" ht="26.25" customHeight="1" x14ac:dyDescent="0.2">
      <c r="A1326" s="1291"/>
      <c r="B1326" s="1279" t="s">
        <v>3819</v>
      </c>
      <c r="C1326" s="1279" t="s">
        <v>3820</v>
      </c>
      <c r="D1326" s="1306" t="s">
        <v>58</v>
      </c>
      <c r="E1326" s="1306" t="s">
        <v>59</v>
      </c>
      <c r="F1326" s="787" t="s">
        <v>1160</v>
      </c>
      <c r="G1326" s="11" t="s">
        <v>1118</v>
      </c>
      <c r="H1326" s="1286" t="s">
        <v>3443</v>
      </c>
      <c r="I1326" s="576">
        <v>150</v>
      </c>
      <c r="J1326" s="579"/>
      <c r="K1326" s="564"/>
      <c r="L1326" s="815"/>
      <c r="M1326" s="1" t="s">
        <v>3444</v>
      </c>
      <c r="N1326" s="12"/>
    </row>
    <row r="1327" spans="1:14" ht="26.25" customHeight="1" x14ac:dyDescent="0.2">
      <c r="A1327" s="1291"/>
      <c r="B1327" s="1279"/>
      <c r="C1327" s="1279"/>
      <c r="D1327" s="1306"/>
      <c r="E1327" s="1306"/>
      <c r="F1327" s="787" t="s">
        <v>1143</v>
      </c>
      <c r="G1327" s="11" t="s">
        <v>1111</v>
      </c>
      <c r="H1327" s="1258"/>
      <c r="I1327" s="576"/>
      <c r="J1327" s="579"/>
      <c r="K1327" s="564"/>
      <c r="L1327" s="815"/>
      <c r="M1327" s="1"/>
      <c r="N1327" s="12"/>
    </row>
    <row r="1328" spans="1:14" ht="23.25" customHeight="1" x14ac:dyDescent="0.2">
      <c r="A1328" s="1291"/>
      <c r="B1328" s="1279" t="s">
        <v>3821</v>
      </c>
      <c r="C1328" s="1279" t="s">
        <v>3822</v>
      </c>
      <c r="D1328" s="1306" t="s">
        <v>58</v>
      </c>
      <c r="E1328" s="1306" t="s">
        <v>59</v>
      </c>
      <c r="F1328" s="787" t="s">
        <v>1160</v>
      </c>
      <c r="G1328" s="11" t="s">
        <v>1118</v>
      </c>
      <c r="H1328" s="988" t="s">
        <v>2647</v>
      </c>
      <c r="I1328" s="576">
        <v>250</v>
      </c>
      <c r="J1328" s="579"/>
      <c r="K1328" s="564"/>
      <c r="L1328" s="815"/>
      <c r="M1328" s="1"/>
      <c r="N1328" s="12"/>
    </row>
    <row r="1329" spans="1:14" ht="24" customHeight="1" x14ac:dyDescent="0.2">
      <c r="A1329" s="1291"/>
      <c r="B1329" s="1279"/>
      <c r="C1329" s="1279"/>
      <c r="D1329" s="1306"/>
      <c r="E1329" s="1306"/>
      <c r="F1329" s="787" t="s">
        <v>1143</v>
      </c>
      <c r="G1329" s="11" t="s">
        <v>1111</v>
      </c>
      <c r="H1329" s="988" t="s">
        <v>3471</v>
      </c>
      <c r="I1329" s="576"/>
      <c r="J1329" s="579"/>
      <c r="K1329" s="564"/>
      <c r="L1329" s="815"/>
      <c r="M1329" s="1"/>
      <c r="N1329" s="12"/>
    </row>
    <row r="1330" spans="1:14" ht="26.25" customHeight="1" x14ac:dyDescent="0.2">
      <c r="A1330" s="1291"/>
      <c r="B1330" s="1279" t="s">
        <v>3823</v>
      </c>
      <c r="C1330" s="1279" t="s">
        <v>3824</v>
      </c>
      <c r="D1330" s="1236" t="s">
        <v>46</v>
      </c>
      <c r="E1330" s="1236" t="s">
        <v>57</v>
      </c>
      <c r="F1330" s="787" t="s">
        <v>1160</v>
      </c>
      <c r="G1330" s="11" t="s">
        <v>1118</v>
      </c>
      <c r="H1330" s="988" t="s">
        <v>1338</v>
      </c>
      <c r="I1330" s="576">
        <v>214.5</v>
      </c>
      <c r="J1330" s="579"/>
      <c r="K1330" s="564"/>
      <c r="L1330" s="815"/>
      <c r="M1330" s="1" t="s">
        <v>3444</v>
      </c>
      <c r="N1330" s="12"/>
    </row>
    <row r="1331" spans="1:14" ht="26.25" customHeight="1" x14ac:dyDescent="0.2">
      <c r="A1331" s="1291"/>
      <c r="B1331" s="1279"/>
      <c r="C1331" s="1279"/>
      <c r="D1331" s="1236"/>
      <c r="E1331" s="1236"/>
      <c r="F1331" s="787" t="s">
        <v>1143</v>
      </c>
      <c r="G1331" s="11" t="s">
        <v>1111</v>
      </c>
      <c r="H1331" s="988" t="s">
        <v>3453</v>
      </c>
      <c r="I1331" s="576"/>
      <c r="J1331" s="579"/>
      <c r="K1331" s="564"/>
      <c r="L1331" s="815"/>
      <c r="M1331" s="1"/>
      <c r="N1331" s="12"/>
    </row>
    <row r="1332" spans="1:14" ht="24.75" customHeight="1" x14ac:dyDescent="0.2">
      <c r="A1332" s="1253" t="s">
        <v>135</v>
      </c>
      <c r="B1332" s="1279" t="s">
        <v>261</v>
      </c>
      <c r="C1332" s="1291" t="s">
        <v>3829</v>
      </c>
      <c r="D1332" s="1236" t="s">
        <v>46</v>
      </c>
      <c r="E1332" s="1236" t="s">
        <v>57</v>
      </c>
      <c r="F1332" s="787" t="s">
        <v>1160</v>
      </c>
      <c r="G1332" s="245" t="s">
        <v>1118</v>
      </c>
      <c r="H1332" s="988" t="s">
        <v>1338</v>
      </c>
      <c r="I1332" s="600">
        <v>1470</v>
      </c>
      <c r="J1332" s="579"/>
      <c r="K1332" s="564"/>
      <c r="L1332" s="815"/>
      <c r="M1332" s="1" t="s">
        <v>3444</v>
      </c>
      <c r="N1332" s="12"/>
    </row>
    <row r="1333" spans="1:14" ht="24.75" customHeight="1" x14ac:dyDescent="0.2">
      <c r="A1333" s="1269"/>
      <c r="B1333" s="1279"/>
      <c r="C1333" s="1291"/>
      <c r="D1333" s="1236"/>
      <c r="E1333" s="1236"/>
      <c r="F1333" s="787" t="s">
        <v>1143</v>
      </c>
      <c r="G1333" s="245" t="s">
        <v>1111</v>
      </c>
      <c r="H1333" s="988" t="s">
        <v>3453</v>
      </c>
      <c r="I1333" s="68"/>
      <c r="J1333" s="579"/>
      <c r="K1333" s="564"/>
      <c r="L1333" s="815"/>
      <c r="M1333" s="1"/>
      <c r="N1333" s="12"/>
    </row>
    <row r="1334" spans="1:14" ht="24.75" customHeight="1" x14ac:dyDescent="0.2">
      <c r="A1334" s="1254"/>
      <c r="B1334" s="788" t="s">
        <v>3830</v>
      </c>
      <c r="C1334" s="604" t="s">
        <v>5223</v>
      </c>
      <c r="D1334" s="783" t="s">
        <v>46</v>
      </c>
      <c r="E1334" s="783" t="s">
        <v>57</v>
      </c>
      <c r="F1334" s="787" t="s">
        <v>1779</v>
      </c>
      <c r="G1334" s="228" t="s">
        <v>1265</v>
      </c>
      <c r="H1334" s="988" t="s">
        <v>3832</v>
      </c>
      <c r="I1334" s="68"/>
      <c r="J1334" s="579"/>
      <c r="K1334" s="564"/>
      <c r="L1334" s="815"/>
      <c r="M1334" s="1"/>
      <c r="N1334" s="12"/>
    </row>
    <row r="1335" spans="1:14" ht="23.25" customHeight="1" x14ac:dyDescent="0.2">
      <c r="A1335" s="1253" t="s">
        <v>136</v>
      </c>
      <c r="B1335" s="1279" t="s">
        <v>3835</v>
      </c>
      <c r="C1335" s="1279" t="s">
        <v>3836</v>
      </c>
      <c r="D1335" s="1306" t="s">
        <v>58</v>
      </c>
      <c r="E1335" s="1306" t="s">
        <v>59</v>
      </c>
      <c r="F1335" s="787" t="s">
        <v>1160</v>
      </c>
      <c r="G1335" s="242" t="s">
        <v>1118</v>
      </c>
      <c r="H1335" s="988" t="s">
        <v>3443</v>
      </c>
      <c r="I1335" s="578">
        <v>400</v>
      </c>
      <c r="J1335" s="579"/>
      <c r="K1335" s="564"/>
      <c r="L1335" s="815"/>
      <c r="M1335" s="1" t="s">
        <v>3444</v>
      </c>
      <c r="N1335" s="12"/>
    </row>
    <row r="1336" spans="1:14" ht="22.5" customHeight="1" x14ac:dyDescent="0.2">
      <c r="A1336" s="1269"/>
      <c r="B1336" s="1279"/>
      <c r="C1336" s="1279"/>
      <c r="D1336" s="1306"/>
      <c r="E1336" s="1306"/>
      <c r="F1336" s="787" t="s">
        <v>1143</v>
      </c>
      <c r="G1336" s="242" t="s">
        <v>1111</v>
      </c>
      <c r="H1336" s="988" t="s">
        <v>3453</v>
      </c>
      <c r="I1336" s="578"/>
      <c r="J1336" s="579"/>
      <c r="K1336" s="564"/>
      <c r="L1336" s="815"/>
      <c r="M1336" s="1"/>
      <c r="N1336" s="12"/>
    </row>
    <row r="1337" spans="1:14" ht="22.5" customHeight="1" x14ac:dyDescent="0.2">
      <c r="A1337" s="1269"/>
      <c r="B1337" s="1253" t="s">
        <v>314</v>
      </c>
      <c r="C1337" s="1253" t="s">
        <v>3837</v>
      </c>
      <c r="D1337" s="1287" t="s">
        <v>58</v>
      </c>
      <c r="E1337" s="1287" t="s">
        <v>59</v>
      </c>
      <c r="F1337" s="787" t="s">
        <v>1160</v>
      </c>
      <c r="G1337" s="242" t="s">
        <v>1297</v>
      </c>
      <c r="H1337" s="836" t="s">
        <v>3775</v>
      </c>
      <c r="I1337" s="578"/>
      <c r="J1337" s="579"/>
      <c r="K1337" s="564"/>
      <c r="L1337" s="815"/>
      <c r="M1337" s="1"/>
      <c r="N1337" s="12"/>
    </row>
    <row r="1338" spans="1:14" ht="22.5" customHeight="1" x14ac:dyDescent="0.2">
      <c r="A1338" s="1254"/>
      <c r="B1338" s="1254"/>
      <c r="C1338" s="1254"/>
      <c r="D1338" s="1288"/>
      <c r="E1338" s="1288"/>
      <c r="F1338" s="787" t="s">
        <v>1143</v>
      </c>
      <c r="G1338" s="242" t="s">
        <v>1111</v>
      </c>
      <c r="H1338" s="836" t="s">
        <v>1734</v>
      </c>
      <c r="I1338" s="578"/>
      <c r="J1338" s="579"/>
      <c r="K1338" s="564"/>
      <c r="L1338" s="815"/>
      <c r="M1338" s="1"/>
      <c r="N1338" s="12"/>
    </row>
    <row r="1339" spans="1:14" ht="26.25" customHeight="1" x14ac:dyDescent="0.2">
      <c r="A1339" s="1279" t="s">
        <v>137</v>
      </c>
      <c r="B1339" s="1279" t="s">
        <v>262</v>
      </c>
      <c r="C1339" s="2008" t="s">
        <v>5224</v>
      </c>
      <c r="D1339" s="1306" t="s">
        <v>58</v>
      </c>
      <c r="E1339" s="1306" t="s">
        <v>59</v>
      </c>
      <c r="F1339" s="977" t="s">
        <v>1160</v>
      </c>
      <c r="G1339" s="215" t="s">
        <v>1118</v>
      </c>
      <c r="H1339" s="988" t="s">
        <v>3443</v>
      </c>
      <c r="I1339" s="578">
        <v>470</v>
      </c>
      <c r="J1339" s="579"/>
      <c r="K1339" s="564"/>
      <c r="L1339" s="815"/>
      <c r="M1339" s="1" t="s">
        <v>3444</v>
      </c>
      <c r="N1339" s="12"/>
    </row>
    <row r="1340" spans="1:14" ht="26.25" customHeight="1" x14ac:dyDescent="0.2">
      <c r="A1340" s="1279"/>
      <c r="B1340" s="1279"/>
      <c r="C1340" s="2008"/>
      <c r="D1340" s="1306"/>
      <c r="E1340" s="1306"/>
      <c r="F1340" s="979" t="s">
        <v>1143</v>
      </c>
      <c r="G1340" s="215" t="s">
        <v>1111</v>
      </c>
      <c r="H1340" s="988" t="s">
        <v>1734</v>
      </c>
      <c r="I1340" s="578"/>
      <c r="J1340" s="579"/>
      <c r="K1340" s="564"/>
      <c r="L1340" s="815"/>
      <c r="M1340" s="1"/>
      <c r="N1340" s="12"/>
    </row>
    <row r="1341" spans="1:14" ht="26.25" customHeight="1" x14ac:dyDescent="0.2">
      <c r="A1341" s="1279"/>
      <c r="B1341" s="1279" t="s">
        <v>263</v>
      </c>
      <c r="C1341" s="2008" t="s">
        <v>62</v>
      </c>
      <c r="D1341" s="1306" t="s">
        <v>58</v>
      </c>
      <c r="E1341" s="1306" t="s">
        <v>59</v>
      </c>
      <c r="F1341" s="979" t="s">
        <v>1160</v>
      </c>
      <c r="G1341" s="215" t="s">
        <v>1118</v>
      </c>
      <c r="H1341" s="988" t="s">
        <v>2647</v>
      </c>
      <c r="I1341" s="578">
        <v>65</v>
      </c>
      <c r="J1341" s="579"/>
      <c r="K1341" s="564"/>
      <c r="L1341" s="815"/>
      <c r="M1341" s="1" t="s">
        <v>3444</v>
      </c>
      <c r="N1341" s="12"/>
    </row>
    <row r="1342" spans="1:14" ht="26.25" customHeight="1" x14ac:dyDescent="0.2">
      <c r="A1342" s="1279"/>
      <c r="B1342" s="1279"/>
      <c r="C1342" s="2008"/>
      <c r="D1342" s="1287"/>
      <c r="E1342" s="1287"/>
      <c r="F1342" s="921" t="s">
        <v>1143</v>
      </c>
      <c r="G1342" s="215" t="s">
        <v>1111</v>
      </c>
      <c r="H1342" s="988" t="s">
        <v>1734</v>
      </c>
      <c r="I1342" s="578"/>
      <c r="J1342" s="579"/>
      <c r="K1342" s="564"/>
      <c r="L1342" s="815"/>
      <c r="M1342" s="1"/>
      <c r="N1342" s="12"/>
    </row>
    <row r="1343" spans="1:14" ht="26.25" customHeight="1" x14ac:dyDescent="0.2">
      <c r="A1343" s="1279"/>
      <c r="B1343" s="787" t="s">
        <v>3841</v>
      </c>
      <c r="C1343" s="631" t="s">
        <v>3842</v>
      </c>
      <c r="D1343" s="630" t="s">
        <v>28</v>
      </c>
      <c r="E1343" s="630" t="s">
        <v>59</v>
      </c>
      <c r="F1343" s="592" t="s">
        <v>3700</v>
      </c>
      <c r="G1343" s="593" t="s">
        <v>1111</v>
      </c>
      <c r="H1343" s="588" t="s">
        <v>5215</v>
      </c>
      <c r="I1343" s="578"/>
      <c r="J1343" s="579"/>
      <c r="K1343" s="564"/>
      <c r="L1343" s="815"/>
      <c r="M1343" s="1"/>
      <c r="N1343" s="12"/>
    </row>
    <row r="1344" spans="1:14" ht="24.75" customHeight="1" x14ac:dyDescent="0.2">
      <c r="A1344" s="2003" t="s">
        <v>138</v>
      </c>
      <c r="B1344" s="1659" t="s">
        <v>264</v>
      </c>
      <c r="C1344" s="1659" t="s">
        <v>5225</v>
      </c>
      <c r="D1344" s="1400" t="s">
        <v>46</v>
      </c>
      <c r="E1344" s="1400" t="s">
        <v>57</v>
      </c>
      <c r="F1344" s="806" t="s">
        <v>1160</v>
      </c>
      <c r="G1344" s="215" t="s">
        <v>1118</v>
      </c>
      <c r="H1344" s="988" t="s">
        <v>1338</v>
      </c>
      <c r="I1344" s="578">
        <v>500</v>
      </c>
      <c r="J1344" s="579">
        <v>600</v>
      </c>
      <c r="K1344" s="564"/>
      <c r="L1344" s="815"/>
      <c r="M1344" s="1" t="s">
        <v>3444</v>
      </c>
      <c r="N1344" s="12"/>
    </row>
    <row r="1345" spans="1:14" ht="27" customHeight="1" x14ac:dyDescent="0.2">
      <c r="A1345" s="2014"/>
      <c r="B1345" s="1989"/>
      <c r="C1345" s="1989"/>
      <c r="D1345" s="1400"/>
      <c r="E1345" s="1400"/>
      <c r="F1345" s="806" t="s">
        <v>1143</v>
      </c>
      <c r="G1345" s="215" t="s">
        <v>1111</v>
      </c>
      <c r="H1345" s="988" t="s">
        <v>3800</v>
      </c>
      <c r="I1345" s="578"/>
      <c r="J1345" s="579"/>
      <c r="K1345" s="564"/>
      <c r="L1345" s="815"/>
      <c r="M1345" s="1"/>
      <c r="N1345" s="12"/>
    </row>
    <row r="1346" spans="1:14" ht="26.25" customHeight="1" x14ac:dyDescent="0.2">
      <c r="A1346" s="2014"/>
      <c r="B1346" s="1711" t="s">
        <v>3853</v>
      </c>
      <c r="C1346" s="1711" t="s">
        <v>3854</v>
      </c>
      <c r="D1346" s="1713" t="s">
        <v>46</v>
      </c>
      <c r="E1346" s="1400" t="s">
        <v>57</v>
      </c>
      <c r="F1346" s="806" t="s">
        <v>1160</v>
      </c>
      <c r="G1346" s="215" t="s">
        <v>1118</v>
      </c>
      <c r="H1346" s="988" t="s">
        <v>1338</v>
      </c>
      <c r="I1346" s="578">
        <v>100</v>
      </c>
      <c r="J1346" s="579"/>
      <c r="K1346" s="564"/>
      <c r="L1346" s="815"/>
      <c r="M1346" s="1" t="s">
        <v>3444</v>
      </c>
      <c r="N1346" s="12"/>
    </row>
    <row r="1347" spans="1:14" ht="26.25" customHeight="1" x14ac:dyDescent="0.2">
      <c r="A1347" s="2014"/>
      <c r="B1347" s="1989"/>
      <c r="C1347" s="1989"/>
      <c r="D1347" s="1990"/>
      <c r="E1347" s="1400"/>
      <c r="F1347" s="806" t="s">
        <v>1143</v>
      </c>
      <c r="G1347" s="215" t="s">
        <v>1111</v>
      </c>
      <c r="H1347" s="988" t="s">
        <v>3800</v>
      </c>
      <c r="I1347" s="578"/>
      <c r="J1347" s="579"/>
      <c r="K1347" s="564"/>
      <c r="L1347" s="815"/>
      <c r="M1347" s="1"/>
      <c r="N1347" s="12"/>
    </row>
    <row r="1348" spans="1:14" ht="26.25" customHeight="1" x14ac:dyDescent="0.2">
      <c r="A1348" s="2014"/>
      <c r="B1348" s="1711" t="s">
        <v>3855</v>
      </c>
      <c r="C1348" s="1711" t="s">
        <v>5226</v>
      </c>
      <c r="D1348" s="1713" t="s">
        <v>46</v>
      </c>
      <c r="E1348" s="1400" t="s">
        <v>57</v>
      </c>
      <c r="F1348" s="806" t="s">
        <v>1160</v>
      </c>
      <c r="G1348" s="215" t="s">
        <v>1118</v>
      </c>
      <c r="H1348" s="988" t="s">
        <v>1338</v>
      </c>
      <c r="I1348" s="578">
        <v>50</v>
      </c>
      <c r="J1348" s="579"/>
      <c r="K1348" s="564"/>
      <c r="L1348" s="815"/>
      <c r="M1348" s="1" t="s">
        <v>3444</v>
      </c>
      <c r="N1348" s="12"/>
    </row>
    <row r="1349" spans="1:14" ht="26.25" customHeight="1" x14ac:dyDescent="0.2">
      <c r="A1349" s="2004"/>
      <c r="B1349" s="1989"/>
      <c r="C1349" s="1989"/>
      <c r="D1349" s="1990"/>
      <c r="E1349" s="1400"/>
      <c r="F1349" s="806" t="s">
        <v>1143</v>
      </c>
      <c r="G1349" s="215" t="s">
        <v>1111</v>
      </c>
      <c r="H1349" s="988" t="s">
        <v>3453</v>
      </c>
      <c r="I1349" s="578"/>
      <c r="J1349" s="579"/>
      <c r="K1349" s="564"/>
      <c r="L1349" s="815"/>
      <c r="M1349" s="1"/>
      <c r="N1349" s="12"/>
    </row>
    <row r="1350" spans="1:14" ht="27.75" customHeight="1" x14ac:dyDescent="0.2">
      <c r="A1350" s="2019" t="s">
        <v>139</v>
      </c>
      <c r="B1350" s="1711" t="s">
        <v>3861</v>
      </c>
      <c r="C1350" s="2020" t="s">
        <v>3862</v>
      </c>
      <c r="D1350" s="1713" t="s">
        <v>46</v>
      </c>
      <c r="E1350" s="1713" t="s">
        <v>57</v>
      </c>
      <c r="F1350" s="979" t="s">
        <v>1160</v>
      </c>
      <c r="G1350" s="215" t="s">
        <v>1118</v>
      </c>
      <c r="H1350" s="988" t="s">
        <v>2647</v>
      </c>
      <c r="I1350" s="578">
        <v>500</v>
      </c>
      <c r="J1350" s="579"/>
      <c r="K1350" s="564"/>
      <c r="L1350" s="815"/>
      <c r="M1350" s="1" t="s">
        <v>3444</v>
      </c>
      <c r="N1350" s="12"/>
    </row>
    <row r="1351" spans="1:14" ht="27.75" customHeight="1" x14ac:dyDescent="0.2">
      <c r="A1351" s="2019"/>
      <c r="B1351" s="1989"/>
      <c r="C1351" s="2021"/>
      <c r="D1351" s="1990"/>
      <c r="E1351" s="1990"/>
      <c r="F1351" s="979" t="s">
        <v>1143</v>
      </c>
      <c r="G1351" s="215" t="s">
        <v>1111</v>
      </c>
      <c r="H1351" s="988" t="s">
        <v>1734</v>
      </c>
      <c r="I1351" s="578"/>
      <c r="J1351" s="579"/>
      <c r="K1351" s="564"/>
      <c r="L1351" s="815"/>
      <c r="M1351" s="1"/>
      <c r="N1351" s="12"/>
    </row>
    <row r="1352" spans="1:14" ht="27.75" customHeight="1" x14ac:dyDescent="0.2">
      <c r="A1352" s="2019"/>
      <c r="B1352" s="1427" t="s">
        <v>3863</v>
      </c>
      <c r="C1352" s="1427" t="s">
        <v>5227</v>
      </c>
      <c r="D1352" s="1400" t="s">
        <v>46</v>
      </c>
      <c r="E1352" s="1400" t="s">
        <v>57</v>
      </c>
      <c r="F1352" s="806" t="s">
        <v>1160</v>
      </c>
      <c r="G1352" s="215" t="s">
        <v>1118</v>
      </c>
      <c r="H1352" s="988" t="s">
        <v>1733</v>
      </c>
      <c r="I1352" s="578">
        <f>750-50</f>
        <v>700</v>
      </c>
      <c r="J1352" s="579"/>
      <c r="K1352" s="564"/>
      <c r="L1352" s="815"/>
      <c r="M1352" s="1" t="s">
        <v>3444</v>
      </c>
      <c r="N1352" s="12"/>
    </row>
    <row r="1353" spans="1:14" ht="27.75" customHeight="1" x14ac:dyDescent="0.2">
      <c r="A1353" s="2019"/>
      <c r="B1353" s="1427"/>
      <c r="C1353" s="1427"/>
      <c r="D1353" s="1400"/>
      <c r="E1353" s="1400"/>
      <c r="F1353" s="806" t="s">
        <v>1143</v>
      </c>
      <c r="G1353" s="215" t="s">
        <v>1111</v>
      </c>
      <c r="H1353" s="988" t="s">
        <v>1734</v>
      </c>
      <c r="I1353" s="578"/>
      <c r="J1353" s="579"/>
      <c r="K1353" s="564"/>
      <c r="L1353" s="815"/>
      <c r="M1353" s="1"/>
      <c r="N1353" s="12"/>
    </row>
    <row r="1354" spans="1:14" ht="27.75" customHeight="1" x14ac:dyDescent="0.2">
      <c r="A1354" s="2019"/>
      <c r="B1354" s="975" t="s">
        <v>3865</v>
      </c>
      <c r="C1354" s="616" t="s">
        <v>3866</v>
      </c>
      <c r="D1354" s="976" t="s">
        <v>46</v>
      </c>
      <c r="E1354" s="1000" t="s">
        <v>57</v>
      </c>
      <c r="F1354" s="787" t="s">
        <v>1233</v>
      </c>
      <c r="G1354" s="215" t="s">
        <v>1111</v>
      </c>
      <c r="H1354" s="988" t="s">
        <v>1541</v>
      </c>
      <c r="I1354" s="578">
        <v>35.9</v>
      </c>
      <c r="J1354" s="579"/>
      <c r="K1354" s="564"/>
      <c r="L1354" s="815"/>
      <c r="M1354" s="1" t="s">
        <v>3444</v>
      </c>
      <c r="N1354" s="12"/>
    </row>
    <row r="1355" spans="1:14" ht="21.75" customHeight="1" x14ac:dyDescent="0.2">
      <c r="A1355" s="2003" t="s">
        <v>140</v>
      </c>
      <c r="B1355" s="1711" t="s">
        <v>265</v>
      </c>
      <c r="C1355" s="1659" t="s">
        <v>5228</v>
      </c>
      <c r="D1355" s="2024" t="s">
        <v>58</v>
      </c>
      <c r="E1355" s="1306" t="s">
        <v>59</v>
      </c>
      <c r="F1355" s="787" t="s">
        <v>1160</v>
      </c>
      <c r="G1355" s="240" t="s">
        <v>1118</v>
      </c>
      <c r="H1355" s="599" t="s">
        <v>3443</v>
      </c>
      <c r="I1355" s="288">
        <v>550</v>
      </c>
      <c r="J1355" s="578"/>
      <c r="K1355" s="564"/>
      <c r="L1355" s="815"/>
      <c r="M1355" s="1" t="s">
        <v>3444</v>
      </c>
      <c r="N1355" s="12"/>
    </row>
    <row r="1356" spans="1:14" ht="21.75" customHeight="1" x14ac:dyDescent="0.2">
      <c r="A1356" s="2014"/>
      <c r="B1356" s="1415"/>
      <c r="C1356" s="1415"/>
      <c r="D1356" s="2025"/>
      <c r="E1356" s="1287"/>
      <c r="F1356" s="780" t="s">
        <v>1143</v>
      </c>
      <c r="G1356" s="240" t="s">
        <v>1111</v>
      </c>
      <c r="H1356" s="244" t="s">
        <v>3453</v>
      </c>
      <c r="I1356" s="288"/>
      <c r="J1356" s="578"/>
      <c r="K1356" s="564"/>
      <c r="L1356" s="815"/>
      <c r="M1356" s="1"/>
      <c r="N1356" s="12"/>
    </row>
    <row r="1357" spans="1:14" ht="28.5" customHeight="1" x14ac:dyDescent="0.2">
      <c r="A1357" s="2014"/>
      <c r="B1357" s="1427" t="s">
        <v>3872</v>
      </c>
      <c r="C1357" s="1427" t="s">
        <v>3873</v>
      </c>
      <c r="D1357" s="1400" t="s">
        <v>46</v>
      </c>
      <c r="E1357" s="1400" t="s">
        <v>57</v>
      </c>
      <c r="F1357" s="806" t="s">
        <v>1160</v>
      </c>
      <c r="G1357" s="891" t="s">
        <v>1118</v>
      </c>
      <c r="H1357" s="988" t="s">
        <v>1733</v>
      </c>
      <c r="I1357" s="601">
        <v>650</v>
      </c>
      <c r="J1357" s="579"/>
      <c r="K1357" s="564"/>
      <c r="L1357" s="815"/>
      <c r="M1357" s="1" t="s">
        <v>3444</v>
      </c>
      <c r="N1357" s="12"/>
    </row>
    <row r="1358" spans="1:14" ht="28.5" customHeight="1" x14ac:dyDescent="0.2">
      <c r="A1358" s="2004"/>
      <c r="B1358" s="1427"/>
      <c r="C1358" s="1427"/>
      <c r="D1358" s="1400"/>
      <c r="E1358" s="1400"/>
      <c r="F1358" s="806" t="s">
        <v>1143</v>
      </c>
      <c r="G1358" s="891" t="s">
        <v>1111</v>
      </c>
      <c r="H1358" s="988" t="s">
        <v>1734</v>
      </c>
      <c r="I1358" s="601"/>
      <c r="J1358" s="578"/>
      <c r="K1358" s="564"/>
      <c r="L1358" s="815"/>
      <c r="M1358" s="1"/>
      <c r="N1358" s="12"/>
    </row>
    <row r="1359" spans="1:14" ht="26.25" customHeight="1" x14ac:dyDescent="0.2">
      <c r="A1359" s="2003" t="s">
        <v>3880</v>
      </c>
      <c r="B1359" s="1711" t="s">
        <v>3881</v>
      </c>
      <c r="C1359" s="1711" t="s">
        <v>3882</v>
      </c>
      <c r="D1359" s="1713" t="s">
        <v>46</v>
      </c>
      <c r="E1359" s="2022" t="s">
        <v>57</v>
      </c>
      <c r="F1359" s="787" t="s">
        <v>1160</v>
      </c>
      <c r="G1359" s="240" t="s">
        <v>1118</v>
      </c>
      <c r="H1359" s="244" t="s">
        <v>1338</v>
      </c>
      <c r="I1359" s="815">
        <v>400</v>
      </c>
      <c r="J1359" s="578"/>
      <c r="K1359" s="564"/>
      <c r="L1359" s="815"/>
      <c r="M1359" s="1" t="s">
        <v>3444</v>
      </c>
      <c r="N1359" s="12"/>
    </row>
    <row r="1360" spans="1:14" ht="25.5" customHeight="1" x14ac:dyDescent="0.2">
      <c r="A1360" s="2014"/>
      <c r="B1360" s="1415"/>
      <c r="C1360" s="1415"/>
      <c r="D1360" s="1990"/>
      <c r="E1360" s="1322"/>
      <c r="F1360" s="780" t="s">
        <v>1143</v>
      </c>
      <c r="G1360" s="619" t="s">
        <v>1111</v>
      </c>
      <c r="H1360" s="620" t="s">
        <v>3453</v>
      </c>
      <c r="I1360" s="904"/>
      <c r="J1360" s="578"/>
      <c r="K1360" s="564"/>
      <c r="L1360" s="815"/>
      <c r="M1360" s="1"/>
      <c r="N1360" s="12"/>
    </row>
    <row r="1361" spans="1:14" ht="26.25" customHeight="1" x14ac:dyDescent="0.2">
      <c r="A1361" s="1279" t="s">
        <v>3885</v>
      </c>
      <c r="B1361" s="1278" t="s">
        <v>3886</v>
      </c>
      <c r="C1361" s="1279" t="s">
        <v>3887</v>
      </c>
      <c r="D1361" s="1265" t="s">
        <v>46</v>
      </c>
      <c r="E1361" s="1713" t="s">
        <v>57</v>
      </c>
      <c r="F1361" s="806" t="s">
        <v>1160</v>
      </c>
      <c r="G1361" s="891" t="s">
        <v>1118</v>
      </c>
      <c r="H1361" s="836" t="s">
        <v>1338</v>
      </c>
      <c r="I1361" s="815">
        <v>380</v>
      </c>
      <c r="J1361" s="815"/>
      <c r="K1361" s="567"/>
      <c r="L1361" s="815"/>
      <c r="M1361" s="1" t="s">
        <v>3444</v>
      </c>
      <c r="N1361" s="12"/>
    </row>
    <row r="1362" spans="1:14" ht="28.5" customHeight="1" x14ac:dyDescent="0.2">
      <c r="A1362" s="1279"/>
      <c r="B1362" s="1278"/>
      <c r="C1362" s="1279"/>
      <c r="D1362" s="2023"/>
      <c r="E1362" s="1990"/>
      <c r="F1362" s="806" t="s">
        <v>1143</v>
      </c>
      <c r="G1362" s="891" t="s">
        <v>1111</v>
      </c>
      <c r="H1362" s="836" t="s">
        <v>3800</v>
      </c>
      <c r="I1362" s="815"/>
      <c r="J1362" s="815"/>
      <c r="K1362" s="571"/>
      <c r="L1362" s="815"/>
      <c r="M1362" s="1"/>
      <c r="N1362" s="12"/>
    </row>
    <row r="1363" spans="1:14" ht="47.25" customHeight="1" x14ac:dyDescent="0.2">
      <c r="A1363" s="1279"/>
      <c r="B1363" s="988" t="s">
        <v>3888</v>
      </c>
      <c r="C1363" s="978" t="s">
        <v>3889</v>
      </c>
      <c r="D1363" s="892" t="s">
        <v>28</v>
      </c>
      <c r="E1363" s="801" t="s">
        <v>57</v>
      </c>
      <c r="F1363" s="592" t="s">
        <v>1166</v>
      </c>
      <c r="G1363" s="593" t="s">
        <v>1111</v>
      </c>
      <c r="H1363" s="588" t="s">
        <v>3528</v>
      </c>
      <c r="I1363" s="815"/>
      <c r="J1363" s="1005"/>
      <c r="K1363" s="571"/>
      <c r="L1363" s="815"/>
      <c r="M1363" s="1"/>
      <c r="N1363" s="12"/>
    </row>
    <row r="1364" spans="1:14" ht="26.25" customHeight="1" x14ac:dyDescent="0.2">
      <c r="A1364" s="1293" t="s">
        <v>141</v>
      </c>
      <c r="B1364" s="1415" t="s">
        <v>266</v>
      </c>
      <c r="C1364" s="1537" t="s">
        <v>3894</v>
      </c>
      <c r="D1364" s="1713" t="s">
        <v>46</v>
      </c>
      <c r="E1364" s="1713" t="s">
        <v>57</v>
      </c>
      <c r="F1364" s="806" t="s">
        <v>1160</v>
      </c>
      <c r="G1364" s="891" t="s">
        <v>1118</v>
      </c>
      <c r="H1364" s="836" t="s">
        <v>1338</v>
      </c>
      <c r="I1364" s="155">
        <f>2000-500</f>
        <v>1500</v>
      </c>
      <c r="J1364" s="1005"/>
      <c r="K1364" s="571"/>
      <c r="L1364" s="815"/>
      <c r="M1364" s="1" t="s">
        <v>3444</v>
      </c>
      <c r="N1364" s="12"/>
    </row>
    <row r="1365" spans="1:14" ht="26.25" customHeight="1" x14ac:dyDescent="0.2">
      <c r="A1365" s="1293"/>
      <c r="B1365" s="1989"/>
      <c r="C1365" s="2021"/>
      <c r="D1365" s="1990"/>
      <c r="E1365" s="1396"/>
      <c r="F1365" s="900" t="s">
        <v>1143</v>
      </c>
      <c r="G1365" s="622" t="s">
        <v>1111</v>
      </c>
      <c r="H1365" s="993" t="s">
        <v>3895</v>
      </c>
      <c r="I1365" s="632"/>
      <c r="J1365" s="37"/>
      <c r="K1365" s="571"/>
      <c r="L1365" s="815"/>
      <c r="M1365" s="1"/>
      <c r="N1365" s="12"/>
    </row>
    <row r="1366" spans="1:14" ht="26.25" customHeight="1" x14ac:dyDescent="0.2">
      <c r="A1366" s="1293"/>
      <c r="B1366" s="1711" t="s">
        <v>3896</v>
      </c>
      <c r="C1366" s="1711" t="s">
        <v>3897</v>
      </c>
      <c r="D1366" s="1713" t="s">
        <v>46</v>
      </c>
      <c r="E1366" s="1713" t="s">
        <v>57</v>
      </c>
      <c r="F1366" s="806" t="s">
        <v>1160</v>
      </c>
      <c r="G1366" s="891" t="s">
        <v>1118</v>
      </c>
      <c r="H1366" s="988" t="s">
        <v>1733</v>
      </c>
      <c r="I1366" s="155">
        <v>78.3</v>
      </c>
      <c r="J1366" s="815"/>
      <c r="K1366" s="815"/>
      <c r="L1366" s="815"/>
      <c r="M1366" s="1" t="s">
        <v>3444</v>
      </c>
      <c r="N1366" s="12"/>
    </row>
    <row r="1367" spans="1:14" ht="26.25" customHeight="1" x14ac:dyDescent="0.2">
      <c r="A1367" s="1293"/>
      <c r="B1367" s="1989"/>
      <c r="C1367" s="1989"/>
      <c r="D1367" s="1990"/>
      <c r="E1367" s="1990"/>
      <c r="F1367" s="806" t="s">
        <v>1143</v>
      </c>
      <c r="G1367" s="891" t="s">
        <v>1111</v>
      </c>
      <c r="H1367" s="988" t="s">
        <v>1734</v>
      </c>
      <c r="I1367" s="155"/>
      <c r="J1367" s="815"/>
      <c r="K1367" s="815"/>
      <c r="L1367" s="815"/>
      <c r="M1367" s="1"/>
      <c r="N1367" s="12"/>
    </row>
    <row r="1368" spans="1:14" ht="42" customHeight="1" x14ac:dyDescent="0.2">
      <c r="A1368" s="1293"/>
      <c r="B1368" s="976" t="s">
        <v>347</v>
      </c>
      <c r="C1368" s="633" t="s">
        <v>5229</v>
      </c>
      <c r="D1368" s="976" t="s">
        <v>46</v>
      </c>
      <c r="E1368" s="1000" t="s">
        <v>57</v>
      </c>
      <c r="F1368" s="806" t="s">
        <v>1233</v>
      </c>
      <c r="G1368" s="891" t="s">
        <v>1111</v>
      </c>
      <c r="H1368" s="836" t="s">
        <v>1506</v>
      </c>
      <c r="I1368" s="155"/>
      <c r="J1368" s="815"/>
      <c r="K1368" s="815"/>
      <c r="L1368" s="815"/>
      <c r="M1368" s="1"/>
      <c r="N1368" s="12"/>
    </row>
    <row r="1369" spans="1:14" ht="42" customHeight="1" x14ac:dyDescent="0.2">
      <c r="A1369" s="1293"/>
      <c r="B1369" s="634" t="s">
        <v>3899</v>
      </c>
      <c r="C1369" s="635" t="s">
        <v>3900</v>
      </c>
      <c r="D1369" s="634" t="s">
        <v>46</v>
      </c>
      <c r="E1369" s="634" t="s">
        <v>57</v>
      </c>
      <c r="F1369" s="806" t="s">
        <v>1233</v>
      </c>
      <c r="G1369" s="891" t="s">
        <v>1111</v>
      </c>
      <c r="H1369" s="836" t="s">
        <v>1506</v>
      </c>
      <c r="I1369" s="155"/>
      <c r="J1369" s="815"/>
      <c r="K1369" s="815"/>
      <c r="L1369" s="815"/>
      <c r="M1369" s="1"/>
      <c r="N1369" s="12"/>
    </row>
    <row r="1370" spans="1:14" ht="26.25" customHeight="1" x14ac:dyDescent="0.2">
      <c r="A1370" s="1253" t="s">
        <v>3903</v>
      </c>
      <c r="B1370" s="1279" t="s">
        <v>3904</v>
      </c>
      <c r="C1370" s="1253" t="s">
        <v>3905</v>
      </c>
      <c r="D1370" s="1243" t="s">
        <v>46</v>
      </c>
      <c r="E1370" s="1243" t="s">
        <v>57</v>
      </c>
      <c r="F1370" s="636" t="s">
        <v>1160</v>
      </c>
      <c r="G1370" s="628" t="s">
        <v>1118</v>
      </c>
      <c r="H1370" s="629" t="s">
        <v>1338</v>
      </c>
      <c r="I1370" s="637">
        <v>450</v>
      </c>
      <c r="J1370" s="595"/>
      <c r="K1370" s="595"/>
      <c r="L1370" s="595"/>
      <c r="M1370" s="1" t="s">
        <v>3444</v>
      </c>
      <c r="N1370" s="12"/>
    </row>
    <row r="1371" spans="1:14" ht="26.25" customHeight="1" x14ac:dyDescent="0.2">
      <c r="A1371" s="1269"/>
      <c r="B1371" s="1279"/>
      <c r="C1371" s="1254"/>
      <c r="D1371" s="1245"/>
      <c r="E1371" s="1245"/>
      <c r="F1371" s="921" t="s">
        <v>1143</v>
      </c>
      <c r="G1371" s="577" t="s">
        <v>1111</v>
      </c>
      <c r="H1371" s="973" t="s">
        <v>3453</v>
      </c>
      <c r="I1371" s="155"/>
      <c r="J1371" s="815"/>
      <c r="K1371" s="815"/>
      <c r="L1371" s="815"/>
      <c r="M1371" s="1"/>
      <c r="N1371" s="12"/>
    </row>
    <row r="1372" spans="1:14" ht="37.5" customHeight="1" x14ac:dyDescent="0.2">
      <c r="A1372" s="1254"/>
      <c r="B1372" s="790" t="s">
        <v>3906</v>
      </c>
      <c r="C1372" s="616" t="s">
        <v>3909</v>
      </c>
      <c r="D1372" s="991" t="s">
        <v>46</v>
      </c>
      <c r="E1372" s="991" t="s">
        <v>57</v>
      </c>
      <c r="F1372" s="806" t="s">
        <v>1233</v>
      </c>
      <c r="G1372" s="891" t="s">
        <v>1111</v>
      </c>
      <c r="H1372" s="836" t="s">
        <v>1506</v>
      </c>
      <c r="I1372" s="601"/>
      <c r="J1372" s="68"/>
      <c r="K1372" s="68"/>
      <c r="L1372" s="815"/>
      <c r="M1372" s="1"/>
      <c r="N1372" s="12"/>
    </row>
    <row r="1373" spans="1:14" ht="26.25" customHeight="1" x14ac:dyDescent="0.2">
      <c r="A1373" s="1253" t="s">
        <v>3914</v>
      </c>
      <c r="B1373" s="1279" t="s">
        <v>3915</v>
      </c>
      <c r="C1373" s="1279" t="s">
        <v>3916</v>
      </c>
      <c r="D1373" s="1236" t="s">
        <v>46</v>
      </c>
      <c r="E1373" s="1236" t="s">
        <v>57</v>
      </c>
      <c r="F1373" s="787" t="s">
        <v>1160</v>
      </c>
      <c r="G1373" s="11" t="s">
        <v>1118</v>
      </c>
      <c r="H1373" s="988" t="s">
        <v>1338</v>
      </c>
      <c r="I1373" s="288">
        <v>350</v>
      </c>
      <c r="J1373" s="578"/>
      <c r="K1373" s="564"/>
      <c r="L1373" s="815"/>
      <c r="M1373" s="1"/>
      <c r="N1373" s="12"/>
    </row>
    <row r="1374" spans="1:14" ht="26.25" customHeight="1" x14ac:dyDescent="0.2">
      <c r="A1374" s="1269"/>
      <c r="B1374" s="1279"/>
      <c r="C1374" s="1279"/>
      <c r="D1374" s="1236"/>
      <c r="E1374" s="1236"/>
      <c r="F1374" s="787" t="s">
        <v>1143</v>
      </c>
      <c r="G1374" s="11" t="s">
        <v>1111</v>
      </c>
      <c r="H1374" s="988" t="s">
        <v>3453</v>
      </c>
      <c r="I1374" s="288"/>
      <c r="J1374" s="578"/>
      <c r="K1374" s="564"/>
      <c r="L1374" s="815"/>
      <c r="M1374" s="1"/>
      <c r="N1374" s="12"/>
    </row>
    <row r="1375" spans="1:14" ht="26.25" customHeight="1" x14ac:dyDescent="0.2">
      <c r="A1375" s="1254"/>
      <c r="B1375" s="921" t="s">
        <v>3917</v>
      </c>
      <c r="C1375" s="964" t="s">
        <v>3918</v>
      </c>
      <c r="D1375" s="897" t="s">
        <v>28</v>
      </c>
      <c r="E1375" s="897" t="s">
        <v>57</v>
      </c>
      <c r="F1375" s="592" t="s">
        <v>1166</v>
      </c>
      <c r="G1375" s="593" t="s">
        <v>1111</v>
      </c>
      <c r="H1375" s="588" t="s">
        <v>3528</v>
      </c>
      <c r="I1375" s="638"/>
      <c r="J1375" s="578"/>
      <c r="K1375" s="564"/>
      <c r="L1375" s="815"/>
      <c r="M1375" s="1"/>
      <c r="N1375" s="12"/>
    </row>
    <row r="1376" spans="1:14" ht="26.25" customHeight="1" x14ac:dyDescent="0.2">
      <c r="A1376" s="1253" t="s">
        <v>142</v>
      </c>
      <c r="B1376" s="2008" t="s">
        <v>3919</v>
      </c>
      <c r="C1376" s="1279" t="s">
        <v>3920</v>
      </c>
      <c r="D1376" s="1306" t="s">
        <v>58</v>
      </c>
      <c r="E1376" s="1306" t="s">
        <v>59</v>
      </c>
      <c r="F1376" s="787" t="s">
        <v>1160</v>
      </c>
      <c r="G1376" s="11" t="s">
        <v>1118</v>
      </c>
      <c r="H1376" s="836" t="s">
        <v>1338</v>
      </c>
      <c r="I1376" s="638">
        <v>1470</v>
      </c>
      <c r="J1376" s="578"/>
      <c r="K1376" s="564"/>
      <c r="L1376" s="815"/>
      <c r="M1376" s="1" t="s">
        <v>3444</v>
      </c>
      <c r="N1376" s="12"/>
    </row>
    <row r="1377" spans="1:14" ht="26.25" customHeight="1" x14ac:dyDescent="0.2">
      <c r="A1377" s="1269"/>
      <c r="B1377" s="2008"/>
      <c r="C1377" s="1279"/>
      <c r="D1377" s="1306"/>
      <c r="E1377" s="1306"/>
      <c r="F1377" s="787" t="s">
        <v>1143</v>
      </c>
      <c r="G1377" s="11" t="s">
        <v>1111</v>
      </c>
      <c r="H1377" s="836" t="s">
        <v>3453</v>
      </c>
      <c r="I1377" s="638"/>
      <c r="J1377" s="578"/>
      <c r="K1377" s="564"/>
      <c r="L1377" s="815"/>
      <c r="M1377" s="1"/>
      <c r="N1377" s="12"/>
    </row>
    <row r="1378" spans="1:14" ht="26.25" customHeight="1" x14ac:dyDescent="0.2">
      <c r="A1378" s="1269"/>
      <c r="B1378" s="980" t="s">
        <v>3921</v>
      </c>
      <c r="C1378" s="978" t="s">
        <v>3922</v>
      </c>
      <c r="D1378" s="786" t="s">
        <v>46</v>
      </c>
      <c r="E1378" s="786" t="s">
        <v>57</v>
      </c>
      <c r="F1378" s="787" t="s">
        <v>1115</v>
      </c>
      <c r="G1378" s="11" t="s">
        <v>1111</v>
      </c>
      <c r="H1378" s="988" t="s">
        <v>4154</v>
      </c>
      <c r="I1378" s="638">
        <v>11.5</v>
      </c>
      <c r="J1378" s="578"/>
      <c r="K1378" s="564"/>
      <c r="L1378" s="815"/>
      <c r="M1378" s="1" t="s">
        <v>3444</v>
      </c>
      <c r="N1378" s="12"/>
    </row>
    <row r="1379" spans="1:14" ht="26.25" customHeight="1" x14ac:dyDescent="0.2">
      <c r="A1379" s="1269"/>
      <c r="B1379" s="2008" t="s">
        <v>3923</v>
      </c>
      <c r="C1379" s="1279" t="s">
        <v>5230</v>
      </c>
      <c r="D1379" s="1236" t="s">
        <v>46</v>
      </c>
      <c r="E1379" s="1236" t="s">
        <v>57</v>
      </c>
      <c r="F1379" s="787" t="s">
        <v>1160</v>
      </c>
      <c r="G1379" s="11" t="s">
        <v>1118</v>
      </c>
      <c r="H1379" s="988" t="s">
        <v>1733</v>
      </c>
      <c r="I1379" s="390">
        <v>1000</v>
      </c>
      <c r="J1379" s="578"/>
      <c r="K1379" s="564"/>
      <c r="L1379" s="815"/>
      <c r="M1379" s="1" t="s">
        <v>3444</v>
      </c>
      <c r="N1379" s="12"/>
    </row>
    <row r="1380" spans="1:14" ht="26.25" customHeight="1" x14ac:dyDescent="0.2">
      <c r="A1380" s="1269"/>
      <c r="B1380" s="2008"/>
      <c r="C1380" s="1279"/>
      <c r="D1380" s="1236"/>
      <c r="E1380" s="1236"/>
      <c r="F1380" s="787" t="s">
        <v>1143</v>
      </c>
      <c r="G1380" s="11" t="s">
        <v>1111</v>
      </c>
      <c r="H1380" s="988" t="s">
        <v>1734</v>
      </c>
      <c r="I1380" s="390"/>
      <c r="J1380" s="578"/>
      <c r="K1380" s="564"/>
      <c r="L1380" s="815"/>
      <c r="M1380" s="1"/>
      <c r="N1380" s="12"/>
    </row>
    <row r="1381" spans="1:14" ht="26.25" customHeight="1" x14ac:dyDescent="0.2">
      <c r="A1381" s="1269"/>
      <c r="B1381" s="792" t="s">
        <v>267</v>
      </c>
      <c r="C1381" s="607" t="s">
        <v>63</v>
      </c>
      <c r="D1381" s="783" t="s">
        <v>46</v>
      </c>
      <c r="E1381" s="783" t="s">
        <v>57</v>
      </c>
      <c r="F1381" s="780" t="s">
        <v>1115</v>
      </c>
      <c r="G1381" s="608" t="s">
        <v>1111</v>
      </c>
      <c r="H1381" s="984" t="s">
        <v>3443</v>
      </c>
      <c r="I1381" s="390">
        <v>18.7</v>
      </c>
      <c r="J1381" s="578"/>
      <c r="K1381" s="564"/>
      <c r="L1381" s="815"/>
      <c r="M1381" s="1" t="s">
        <v>3444</v>
      </c>
      <c r="N1381" s="12"/>
    </row>
    <row r="1382" spans="1:14" ht="39.75" customHeight="1" x14ac:dyDescent="0.2">
      <c r="A1382" s="1254"/>
      <c r="B1382" s="636" t="s">
        <v>3925</v>
      </c>
      <c r="C1382" s="839" t="s">
        <v>3926</v>
      </c>
      <c r="D1382" s="801" t="s">
        <v>46</v>
      </c>
      <c r="E1382" s="801" t="s">
        <v>57</v>
      </c>
      <c r="F1382" s="806" t="s">
        <v>1233</v>
      </c>
      <c r="G1382" s="891" t="s">
        <v>1111</v>
      </c>
      <c r="H1382" s="836" t="s">
        <v>1506</v>
      </c>
      <c r="I1382" s="390"/>
      <c r="J1382" s="68"/>
      <c r="K1382" s="567"/>
      <c r="L1382" s="815"/>
      <c r="M1382" s="1"/>
      <c r="N1382" s="12"/>
    </row>
    <row r="1383" spans="1:14" ht="22.5" customHeight="1" x14ac:dyDescent="0.2">
      <c r="A1383" s="1293" t="s">
        <v>143</v>
      </c>
      <c r="B1383" s="1989" t="s">
        <v>3933</v>
      </c>
      <c r="C1383" s="1989" t="s">
        <v>5231</v>
      </c>
      <c r="D1383" s="1990" t="s">
        <v>46</v>
      </c>
      <c r="E1383" s="1990" t="s">
        <v>57</v>
      </c>
      <c r="F1383" s="975" t="s">
        <v>1160</v>
      </c>
      <c r="G1383" s="610" t="s">
        <v>1118</v>
      </c>
      <c r="H1383" s="974" t="s">
        <v>2647</v>
      </c>
      <c r="I1383" s="815">
        <v>1470</v>
      </c>
      <c r="J1383" s="815"/>
      <c r="K1383" s="567"/>
      <c r="L1383" s="815"/>
      <c r="M1383" s="1" t="s">
        <v>3444</v>
      </c>
      <c r="N1383" s="12"/>
    </row>
    <row r="1384" spans="1:14" ht="23.25" customHeight="1" x14ac:dyDescent="0.2">
      <c r="A1384" s="1293"/>
      <c r="B1384" s="1427"/>
      <c r="C1384" s="1427"/>
      <c r="D1384" s="1400"/>
      <c r="E1384" s="1400"/>
      <c r="F1384" s="806" t="s">
        <v>1143</v>
      </c>
      <c r="G1384" s="891" t="s">
        <v>1111</v>
      </c>
      <c r="H1384" s="836" t="s">
        <v>1734</v>
      </c>
      <c r="I1384" s="815"/>
      <c r="J1384" s="815"/>
      <c r="K1384" s="567"/>
      <c r="L1384" s="815"/>
      <c r="M1384" s="1"/>
      <c r="N1384" s="12"/>
    </row>
    <row r="1385" spans="1:14" ht="26.25" customHeight="1" x14ac:dyDescent="0.2">
      <c r="A1385" s="1293"/>
      <c r="B1385" s="900" t="s">
        <v>268</v>
      </c>
      <c r="C1385" s="417" t="s">
        <v>3935</v>
      </c>
      <c r="D1385" s="902" t="s">
        <v>46</v>
      </c>
      <c r="E1385" s="999" t="s">
        <v>57</v>
      </c>
      <c r="F1385" s="780" t="s">
        <v>1115</v>
      </c>
      <c r="G1385" s="608" t="s">
        <v>1111</v>
      </c>
      <c r="H1385" s="639" t="s">
        <v>4154</v>
      </c>
      <c r="I1385" s="575">
        <v>97.5</v>
      </c>
      <c r="J1385" s="578"/>
      <c r="K1385" s="564"/>
      <c r="L1385" s="815"/>
      <c r="M1385" s="1" t="s">
        <v>3444</v>
      </c>
      <c r="N1385" s="12"/>
    </row>
    <row r="1386" spans="1:14" ht="22.5" customHeight="1" x14ac:dyDescent="0.2">
      <c r="A1386" s="1292" t="s">
        <v>3939</v>
      </c>
      <c r="B1386" s="1291" t="s">
        <v>3940</v>
      </c>
      <c r="C1386" s="1279" t="s">
        <v>3941</v>
      </c>
      <c r="D1386" s="1306" t="s">
        <v>58</v>
      </c>
      <c r="E1386" s="1306" t="s">
        <v>59</v>
      </c>
      <c r="F1386" s="787" t="s">
        <v>1160</v>
      </c>
      <c r="G1386" s="11" t="s">
        <v>1118</v>
      </c>
      <c r="H1386" s="640" t="s">
        <v>3443</v>
      </c>
      <c r="I1386" s="575">
        <v>500</v>
      </c>
      <c r="J1386" s="579"/>
      <c r="K1386" s="564"/>
      <c r="L1386" s="815"/>
      <c r="M1386" s="1" t="s">
        <v>3444</v>
      </c>
      <c r="N1386" s="12"/>
    </row>
    <row r="1387" spans="1:14" ht="25.5" customHeight="1" x14ac:dyDescent="0.2">
      <c r="A1387" s="1293"/>
      <c r="B1387" s="1291"/>
      <c r="C1387" s="1279"/>
      <c r="D1387" s="1306"/>
      <c r="E1387" s="1306"/>
      <c r="F1387" s="787" t="s">
        <v>1143</v>
      </c>
      <c r="G1387" s="11" t="s">
        <v>1111</v>
      </c>
      <c r="H1387" s="640" t="s">
        <v>3453</v>
      </c>
      <c r="I1387" s="575"/>
      <c r="J1387" s="579"/>
      <c r="K1387" s="564"/>
      <c r="L1387" s="815"/>
      <c r="M1387" s="1"/>
      <c r="N1387" s="12"/>
    </row>
    <row r="1388" spans="1:14" ht="25.5" customHeight="1" x14ac:dyDescent="0.2">
      <c r="A1388" s="1293"/>
      <c r="B1388" s="806" t="s">
        <v>3942</v>
      </c>
      <c r="C1388" s="839" t="s">
        <v>3943</v>
      </c>
      <c r="D1388" s="802" t="s">
        <v>46</v>
      </c>
      <c r="E1388" s="802" t="s">
        <v>57</v>
      </c>
      <c r="F1388" s="787" t="s">
        <v>1160</v>
      </c>
      <c r="G1388" s="11" t="s">
        <v>1118</v>
      </c>
      <c r="H1388" s="640" t="s">
        <v>3443</v>
      </c>
      <c r="I1388" s="575"/>
      <c r="J1388" s="579"/>
      <c r="K1388" s="564"/>
      <c r="L1388" s="815"/>
      <c r="M1388" s="1"/>
      <c r="N1388" s="12"/>
    </row>
    <row r="1389" spans="1:14" ht="36.75" customHeight="1" x14ac:dyDescent="0.2">
      <c r="A1389" s="1294"/>
      <c r="B1389" s="588" t="s">
        <v>3944</v>
      </c>
      <c r="C1389" s="627" t="s">
        <v>3945</v>
      </c>
      <c r="D1389" s="589" t="s">
        <v>46</v>
      </c>
      <c r="E1389" s="589" t="s">
        <v>57</v>
      </c>
      <c r="F1389" s="787" t="s">
        <v>1233</v>
      </c>
      <c r="G1389" s="11" t="s">
        <v>1111</v>
      </c>
      <c r="H1389" s="640" t="s">
        <v>3798</v>
      </c>
      <c r="I1389" s="575"/>
      <c r="J1389" s="579"/>
      <c r="K1389" s="564"/>
      <c r="L1389" s="815"/>
      <c r="M1389" s="1"/>
      <c r="N1389" s="12"/>
    </row>
    <row r="1390" spans="1:14" ht="26.25" customHeight="1" x14ac:dyDescent="0.2">
      <c r="A1390" s="1253" t="s">
        <v>144</v>
      </c>
      <c r="B1390" s="1276" t="s">
        <v>269</v>
      </c>
      <c r="C1390" s="1254" t="s">
        <v>5232</v>
      </c>
      <c r="D1390" s="1288" t="s">
        <v>58</v>
      </c>
      <c r="E1390" s="1306" t="s">
        <v>59</v>
      </c>
      <c r="F1390" s="787" t="s">
        <v>1160</v>
      </c>
      <c r="G1390" s="11" t="s">
        <v>1118</v>
      </c>
      <c r="H1390" s="988" t="s">
        <v>1338</v>
      </c>
      <c r="I1390" s="576">
        <v>950</v>
      </c>
      <c r="J1390" s="579"/>
      <c r="K1390" s="564"/>
      <c r="L1390" s="815"/>
      <c r="M1390" s="1" t="s">
        <v>3444</v>
      </c>
      <c r="N1390" s="12"/>
    </row>
    <row r="1391" spans="1:14" ht="26.25" customHeight="1" x14ac:dyDescent="0.2">
      <c r="A1391" s="1269"/>
      <c r="B1391" s="2008"/>
      <c r="C1391" s="1279"/>
      <c r="D1391" s="1306"/>
      <c r="E1391" s="1306"/>
      <c r="F1391" s="787" t="s">
        <v>1143</v>
      </c>
      <c r="G1391" s="11" t="s">
        <v>1111</v>
      </c>
      <c r="H1391" s="988" t="s">
        <v>3453</v>
      </c>
      <c r="I1391" s="576"/>
      <c r="J1391" s="579"/>
      <c r="K1391" s="564"/>
      <c r="L1391" s="815"/>
      <c r="M1391" s="1"/>
      <c r="N1391" s="12"/>
    </row>
    <row r="1392" spans="1:14" ht="23.25" customHeight="1" x14ac:dyDescent="0.2">
      <c r="A1392" s="1269"/>
      <c r="B1392" s="2008" t="s">
        <v>3948</v>
      </c>
      <c r="C1392" s="1279" t="s">
        <v>3949</v>
      </c>
      <c r="D1392" s="1306" t="s">
        <v>58</v>
      </c>
      <c r="E1392" s="1306" t="s">
        <v>59</v>
      </c>
      <c r="F1392" s="787" t="s">
        <v>1160</v>
      </c>
      <c r="G1392" s="11" t="s">
        <v>1118</v>
      </c>
      <c r="H1392" s="988" t="s">
        <v>3443</v>
      </c>
      <c r="I1392" s="576">
        <v>500</v>
      </c>
      <c r="J1392" s="579">
        <v>600</v>
      </c>
      <c r="K1392" s="564"/>
      <c r="L1392" s="815"/>
      <c r="M1392" s="1" t="s">
        <v>3444</v>
      </c>
      <c r="N1392" s="12"/>
    </row>
    <row r="1393" spans="1:14" ht="23.25" customHeight="1" x14ac:dyDescent="0.2">
      <c r="A1393" s="1269"/>
      <c r="B1393" s="2008"/>
      <c r="C1393" s="1279"/>
      <c r="D1393" s="1306"/>
      <c r="E1393" s="1306"/>
      <c r="F1393" s="787" t="s">
        <v>1143</v>
      </c>
      <c r="G1393" s="11" t="s">
        <v>1111</v>
      </c>
      <c r="H1393" s="988" t="s">
        <v>3453</v>
      </c>
      <c r="I1393" s="576"/>
      <c r="J1393" s="579"/>
      <c r="K1393" s="564"/>
      <c r="L1393" s="815"/>
      <c r="M1393" s="1"/>
      <c r="N1393" s="12"/>
    </row>
    <row r="1394" spans="1:14" ht="26.25" customHeight="1" x14ac:dyDescent="0.2">
      <c r="A1394" s="1269"/>
      <c r="B1394" s="2008" t="s">
        <v>3950</v>
      </c>
      <c r="C1394" s="1279" t="s">
        <v>3951</v>
      </c>
      <c r="D1394" s="1306" t="s">
        <v>58</v>
      </c>
      <c r="E1394" s="1306" t="s">
        <v>59</v>
      </c>
      <c r="F1394" s="787" t="s">
        <v>1160</v>
      </c>
      <c r="G1394" s="11" t="s">
        <v>1118</v>
      </c>
      <c r="H1394" s="988" t="s">
        <v>3443</v>
      </c>
      <c r="I1394" s="576">
        <v>150</v>
      </c>
      <c r="J1394" s="579">
        <v>250</v>
      </c>
      <c r="K1394" s="564"/>
      <c r="L1394" s="815"/>
      <c r="M1394" s="1" t="s">
        <v>3444</v>
      </c>
      <c r="N1394" s="12"/>
    </row>
    <row r="1395" spans="1:14" ht="26.25" customHeight="1" x14ac:dyDescent="0.2">
      <c r="A1395" s="1269"/>
      <c r="B1395" s="1275"/>
      <c r="C1395" s="1253"/>
      <c r="D1395" s="1287"/>
      <c r="E1395" s="1287"/>
      <c r="F1395" s="780" t="s">
        <v>1143</v>
      </c>
      <c r="G1395" s="608" t="s">
        <v>1111</v>
      </c>
      <c r="H1395" s="984" t="s">
        <v>3453</v>
      </c>
      <c r="I1395" s="579"/>
      <c r="J1395" s="579"/>
      <c r="K1395" s="564"/>
      <c r="L1395" s="815"/>
      <c r="M1395" s="1"/>
      <c r="N1395" s="12"/>
    </row>
    <row r="1396" spans="1:14" ht="26.25" customHeight="1" x14ac:dyDescent="0.2">
      <c r="A1396" s="1293" t="s">
        <v>145</v>
      </c>
      <c r="B1396" s="1427" t="s">
        <v>3954</v>
      </c>
      <c r="C1396" s="1427" t="s">
        <v>3955</v>
      </c>
      <c r="D1396" s="1408" t="s">
        <v>58</v>
      </c>
      <c r="E1396" s="1408" t="s">
        <v>59</v>
      </c>
      <c r="F1396" s="806" t="s">
        <v>1160</v>
      </c>
      <c r="G1396" s="891" t="s">
        <v>1118</v>
      </c>
      <c r="H1396" s="836" t="s">
        <v>1338</v>
      </c>
      <c r="I1396" s="815">
        <f>600-200</f>
        <v>400</v>
      </c>
      <c r="J1396" s="815"/>
      <c r="K1396" s="567"/>
      <c r="L1396" s="815"/>
      <c r="M1396" s="1" t="s">
        <v>3444</v>
      </c>
      <c r="N1396" s="12"/>
    </row>
    <row r="1397" spans="1:14" ht="26.25" customHeight="1" x14ac:dyDescent="0.2">
      <c r="A1397" s="1293"/>
      <c r="B1397" s="1427"/>
      <c r="C1397" s="1427"/>
      <c r="D1397" s="1408"/>
      <c r="E1397" s="1715"/>
      <c r="F1397" s="900" t="s">
        <v>1143</v>
      </c>
      <c r="G1397" s="891" t="s">
        <v>1111</v>
      </c>
      <c r="H1397" s="836" t="s">
        <v>3895</v>
      </c>
      <c r="I1397" s="815"/>
      <c r="J1397" s="815"/>
      <c r="K1397" s="567"/>
      <c r="L1397" s="815"/>
      <c r="M1397" s="1"/>
      <c r="N1397" s="12"/>
    </row>
    <row r="1398" spans="1:14" ht="26.25" customHeight="1" x14ac:dyDescent="0.2">
      <c r="A1398" s="1293"/>
      <c r="B1398" s="1711" t="s">
        <v>270</v>
      </c>
      <c r="C1398" s="2028" t="s">
        <v>3956</v>
      </c>
      <c r="D1398" s="2026" t="s">
        <v>58</v>
      </c>
      <c r="E1398" s="2027" t="s">
        <v>59</v>
      </c>
      <c r="F1398" s="641" t="s">
        <v>1160</v>
      </c>
      <c r="G1398" s="642" t="s">
        <v>1118</v>
      </c>
      <c r="H1398" s="643" t="s">
        <v>1338</v>
      </c>
      <c r="I1398" s="644">
        <v>200</v>
      </c>
      <c r="J1398" s="644"/>
      <c r="K1398" s="567"/>
      <c r="L1398" s="644"/>
      <c r="M1398" s="1"/>
      <c r="N1398" s="12"/>
    </row>
    <row r="1399" spans="1:14" ht="26.25" customHeight="1" x14ac:dyDescent="0.2">
      <c r="A1399" s="1293"/>
      <c r="B1399" s="1989"/>
      <c r="C1399" s="1983"/>
      <c r="D1399" s="2018"/>
      <c r="E1399" s="2027"/>
      <c r="F1399" s="641" t="s">
        <v>1143</v>
      </c>
      <c r="G1399" s="642" t="s">
        <v>1111</v>
      </c>
      <c r="H1399" s="643" t="s">
        <v>3895</v>
      </c>
      <c r="I1399" s="644"/>
      <c r="J1399" s="644"/>
      <c r="K1399" s="567"/>
      <c r="L1399" s="644"/>
      <c r="M1399" s="1"/>
      <c r="N1399" s="12"/>
    </row>
    <row r="1400" spans="1:14" ht="27" customHeight="1" x14ac:dyDescent="0.2">
      <c r="A1400" s="1293"/>
      <c r="B1400" s="900" t="s">
        <v>3957</v>
      </c>
      <c r="C1400" s="604" t="s">
        <v>3958</v>
      </c>
      <c r="D1400" s="981" t="s">
        <v>58</v>
      </c>
      <c r="E1400" s="982" t="s">
        <v>59</v>
      </c>
      <c r="F1400" s="780" t="s">
        <v>1115</v>
      </c>
      <c r="G1400" s="11" t="s">
        <v>1111</v>
      </c>
      <c r="H1400" s="645" t="s">
        <v>4154</v>
      </c>
      <c r="I1400" s="533">
        <v>51.2</v>
      </c>
      <c r="J1400" s="534"/>
      <c r="K1400" s="564"/>
      <c r="L1400" s="815"/>
      <c r="M1400" s="1" t="s">
        <v>3444</v>
      </c>
      <c r="N1400" s="12"/>
    </row>
    <row r="1401" spans="1:14" ht="21.75" customHeight="1" x14ac:dyDescent="0.2">
      <c r="A1401" s="1279" t="s">
        <v>146</v>
      </c>
      <c r="B1401" s="1279" t="s">
        <v>3964</v>
      </c>
      <c r="C1401" s="1279" t="s">
        <v>5233</v>
      </c>
      <c r="D1401" s="1306" t="s">
        <v>58</v>
      </c>
      <c r="E1401" s="1306" t="s">
        <v>59</v>
      </c>
      <c r="F1401" s="787" t="s">
        <v>1160</v>
      </c>
      <c r="G1401" s="642" t="s">
        <v>1118</v>
      </c>
      <c r="H1401" s="643" t="s">
        <v>1338</v>
      </c>
      <c r="I1401" s="646">
        <v>1470</v>
      </c>
      <c r="J1401" s="579"/>
      <c r="K1401" s="564"/>
      <c r="L1401" s="815"/>
      <c r="M1401" s="1" t="s">
        <v>3444</v>
      </c>
      <c r="N1401" s="12"/>
    </row>
    <row r="1402" spans="1:14" ht="29.25" customHeight="1" x14ac:dyDescent="0.2">
      <c r="A1402" s="1279"/>
      <c r="B1402" s="1253"/>
      <c r="C1402" s="1253"/>
      <c r="D1402" s="1287"/>
      <c r="E1402" s="1287"/>
      <c r="F1402" s="787" t="s">
        <v>1143</v>
      </c>
      <c r="G1402" s="642" t="s">
        <v>1111</v>
      </c>
      <c r="H1402" s="643" t="s">
        <v>3453</v>
      </c>
      <c r="I1402" s="646"/>
      <c r="J1402" s="578"/>
      <c r="K1402" s="564"/>
      <c r="L1402" s="815"/>
      <c r="M1402" s="1"/>
      <c r="N1402" s="12"/>
    </row>
    <row r="1403" spans="1:14" ht="27" customHeight="1" x14ac:dyDescent="0.2">
      <c r="A1403" s="1292" t="s">
        <v>3970</v>
      </c>
      <c r="B1403" s="1711" t="s">
        <v>3971</v>
      </c>
      <c r="C1403" s="1711" t="s">
        <v>3972</v>
      </c>
      <c r="D1403" s="1715" t="s">
        <v>58</v>
      </c>
      <c r="E1403" s="1715" t="s">
        <v>59</v>
      </c>
      <c r="F1403" s="647" t="s">
        <v>1160</v>
      </c>
      <c r="G1403" s="891" t="s">
        <v>1118</v>
      </c>
      <c r="H1403" s="643" t="s">
        <v>3443</v>
      </c>
      <c r="I1403" s="646">
        <v>400</v>
      </c>
      <c r="J1403" s="578"/>
      <c r="K1403" s="564"/>
      <c r="L1403" s="815"/>
      <c r="M1403" s="1" t="s">
        <v>3444</v>
      </c>
      <c r="N1403" s="12"/>
    </row>
    <row r="1404" spans="1:14" ht="27" customHeight="1" x14ac:dyDescent="0.2">
      <c r="A1404" s="1293"/>
      <c r="B1404" s="1989"/>
      <c r="C1404" s="1989"/>
      <c r="D1404" s="2029"/>
      <c r="E1404" s="2029"/>
      <c r="F1404" s="647" t="s">
        <v>1143</v>
      </c>
      <c r="G1404" s="891" t="s">
        <v>1111</v>
      </c>
      <c r="H1404" s="643" t="s">
        <v>3453</v>
      </c>
      <c r="I1404" s="646"/>
      <c r="J1404" s="578"/>
      <c r="K1404" s="564"/>
      <c r="L1404" s="815"/>
      <c r="M1404" s="1"/>
      <c r="N1404" s="12"/>
    </row>
    <row r="1405" spans="1:14" ht="24" customHeight="1" x14ac:dyDescent="0.2">
      <c r="A1405" s="1293"/>
      <c r="B1405" s="1427" t="s">
        <v>3973</v>
      </c>
      <c r="C1405" s="1427" t="s">
        <v>3974</v>
      </c>
      <c r="D1405" s="1400" t="s">
        <v>46</v>
      </c>
      <c r="E1405" s="1400" t="s">
        <v>57</v>
      </c>
      <c r="F1405" s="806" t="s">
        <v>1160</v>
      </c>
      <c r="G1405" s="891" t="s">
        <v>1118</v>
      </c>
      <c r="H1405" s="643" t="s">
        <v>3443</v>
      </c>
      <c r="I1405" s="646">
        <v>500</v>
      </c>
      <c r="J1405" s="578"/>
      <c r="K1405" s="564"/>
      <c r="L1405" s="815"/>
      <c r="M1405" s="1" t="s">
        <v>3444</v>
      </c>
      <c r="N1405" s="12"/>
    </row>
    <row r="1406" spans="1:14" ht="23.25" customHeight="1" x14ac:dyDescent="0.2">
      <c r="A1406" s="1293"/>
      <c r="B1406" s="1427"/>
      <c r="C1406" s="1427"/>
      <c r="D1406" s="1400"/>
      <c r="E1406" s="1400"/>
      <c r="F1406" s="806" t="s">
        <v>1143</v>
      </c>
      <c r="G1406" s="891" t="s">
        <v>1111</v>
      </c>
      <c r="H1406" s="643" t="s">
        <v>3453</v>
      </c>
      <c r="I1406" s="646"/>
      <c r="J1406" s="578"/>
      <c r="K1406" s="564"/>
      <c r="L1406" s="815"/>
      <c r="M1406" s="1"/>
      <c r="N1406" s="12"/>
    </row>
    <row r="1407" spans="1:14" ht="27" customHeight="1" x14ac:dyDescent="0.2">
      <c r="A1407" s="1293"/>
      <c r="B1407" s="975" t="s">
        <v>3975</v>
      </c>
      <c r="C1407" s="616" t="s">
        <v>3976</v>
      </c>
      <c r="D1407" s="976" t="s">
        <v>46</v>
      </c>
      <c r="E1407" s="1000" t="s">
        <v>57</v>
      </c>
      <c r="F1407" s="787" t="s">
        <v>1115</v>
      </c>
      <c r="G1407" s="11" t="s">
        <v>1111</v>
      </c>
      <c r="H1407" s="229" t="s">
        <v>5234</v>
      </c>
      <c r="I1407" s="646">
        <v>53.5</v>
      </c>
      <c r="J1407" s="578"/>
      <c r="K1407" s="564"/>
      <c r="L1407" s="815"/>
      <c r="M1407" s="1" t="s">
        <v>3444</v>
      </c>
      <c r="N1407" s="12"/>
    </row>
    <row r="1408" spans="1:14" ht="46.5" customHeight="1" x14ac:dyDescent="0.2">
      <c r="A1408" s="1294"/>
      <c r="B1408" s="584" t="s">
        <v>3978</v>
      </c>
      <c r="C1408" s="583" t="s">
        <v>3979</v>
      </c>
      <c r="D1408" s="584" t="s">
        <v>46</v>
      </c>
      <c r="E1408" s="584" t="s">
        <v>57</v>
      </c>
      <c r="F1408" s="806" t="s">
        <v>1233</v>
      </c>
      <c r="G1408" s="891" t="s">
        <v>1111</v>
      </c>
      <c r="H1408" s="836" t="s">
        <v>5235</v>
      </c>
      <c r="I1408" s="288"/>
      <c r="J1408" s="578"/>
      <c r="K1408" s="564"/>
      <c r="L1408" s="815"/>
      <c r="M1408" s="1"/>
      <c r="N1408" s="12"/>
    </row>
    <row r="1409" spans="1:14" ht="27" customHeight="1" x14ac:dyDescent="0.2">
      <c r="A1409" s="1292" t="s">
        <v>147</v>
      </c>
      <c r="B1409" s="1655" t="s">
        <v>271</v>
      </c>
      <c r="C1409" s="1655" t="s">
        <v>3983</v>
      </c>
      <c r="D1409" s="1687" t="s">
        <v>58</v>
      </c>
      <c r="E1409" s="1687" t="s">
        <v>59</v>
      </c>
      <c r="F1409" s="806" t="s">
        <v>1160</v>
      </c>
      <c r="G1409" s="891" t="s">
        <v>1118</v>
      </c>
      <c r="H1409" s="244" t="s">
        <v>2647</v>
      </c>
      <c r="I1409" s="288">
        <v>1470</v>
      </c>
      <c r="J1409" s="578"/>
      <c r="K1409" s="564"/>
      <c r="L1409" s="815"/>
      <c r="M1409" s="1" t="s">
        <v>3444</v>
      </c>
      <c r="N1409" s="12"/>
    </row>
    <row r="1410" spans="1:14" ht="24.75" customHeight="1" x14ac:dyDescent="0.2">
      <c r="A1410" s="1293"/>
      <c r="B1410" s="1989"/>
      <c r="C1410" s="1989"/>
      <c r="D1410" s="2029"/>
      <c r="E1410" s="2029"/>
      <c r="F1410" s="806" t="s">
        <v>1143</v>
      </c>
      <c r="G1410" s="891" t="s">
        <v>1111</v>
      </c>
      <c r="H1410" s="244" t="s">
        <v>1734</v>
      </c>
      <c r="I1410" s="288"/>
      <c r="J1410" s="578"/>
      <c r="K1410" s="564"/>
      <c r="L1410" s="815"/>
      <c r="M1410" s="1"/>
      <c r="N1410" s="12"/>
    </row>
    <row r="1411" spans="1:14" ht="27" customHeight="1" x14ac:dyDescent="0.2">
      <c r="A1411" s="1293"/>
      <c r="B1411" s="806" t="s">
        <v>3984</v>
      </c>
      <c r="C1411" s="264" t="s">
        <v>3985</v>
      </c>
      <c r="D1411" s="801" t="s">
        <v>46</v>
      </c>
      <c r="E1411" s="803" t="s">
        <v>57</v>
      </c>
      <c r="F1411" s="787" t="s">
        <v>1115</v>
      </c>
      <c r="G1411" s="11" t="s">
        <v>1111</v>
      </c>
      <c r="H1411" s="229" t="s">
        <v>4039</v>
      </c>
      <c r="I1411" s="288">
        <v>4.5999999999999996</v>
      </c>
      <c r="J1411" s="578"/>
      <c r="K1411" s="564"/>
      <c r="L1411" s="815"/>
      <c r="M1411" s="1" t="s">
        <v>3444</v>
      </c>
      <c r="N1411" s="12"/>
    </row>
    <row r="1412" spans="1:14" ht="27" customHeight="1" x14ac:dyDescent="0.2">
      <c r="A1412" s="2003" t="s">
        <v>3986</v>
      </c>
      <c r="B1412" s="806" t="s">
        <v>3987</v>
      </c>
      <c r="C1412" s="264" t="s">
        <v>3988</v>
      </c>
      <c r="D1412" s="892" t="s">
        <v>46</v>
      </c>
      <c r="E1412" s="803" t="s">
        <v>57</v>
      </c>
      <c r="F1412" s="787" t="s">
        <v>1115</v>
      </c>
      <c r="G1412" s="245" t="s">
        <v>1111</v>
      </c>
      <c r="H1412" s="988" t="s">
        <v>4039</v>
      </c>
      <c r="I1412" s="288">
        <v>102.2</v>
      </c>
      <c r="J1412" s="578"/>
      <c r="K1412" s="564"/>
      <c r="L1412" s="815"/>
      <c r="M1412" s="1" t="s">
        <v>3444</v>
      </c>
      <c r="N1412" s="12"/>
    </row>
    <row r="1413" spans="1:14" ht="42" customHeight="1" x14ac:dyDescent="0.2">
      <c r="A1413" s="2014"/>
      <c r="B1413" s="806" t="s">
        <v>3989</v>
      </c>
      <c r="C1413" s="264" t="s">
        <v>3990</v>
      </c>
      <c r="D1413" s="801" t="s">
        <v>46</v>
      </c>
      <c r="E1413" s="803" t="s">
        <v>57</v>
      </c>
      <c r="F1413" s="787" t="s">
        <v>1115</v>
      </c>
      <c r="G1413" s="11" t="s">
        <v>1111</v>
      </c>
      <c r="H1413" s="988" t="s">
        <v>4039</v>
      </c>
      <c r="I1413" s="288">
        <v>66.5</v>
      </c>
      <c r="J1413" s="578"/>
      <c r="K1413" s="564"/>
      <c r="L1413" s="815"/>
      <c r="M1413" s="1" t="s">
        <v>3444</v>
      </c>
      <c r="N1413" s="12"/>
    </row>
    <row r="1414" spans="1:14" ht="24.75" customHeight="1" x14ac:dyDescent="0.2">
      <c r="A1414" s="2014"/>
      <c r="B1414" s="1655" t="s">
        <v>3991</v>
      </c>
      <c r="C1414" s="1954" t="s">
        <v>5236</v>
      </c>
      <c r="D1414" s="1680" t="s">
        <v>46</v>
      </c>
      <c r="E1414" s="1680" t="s">
        <v>57</v>
      </c>
      <c r="F1414" s="806" t="s">
        <v>1160</v>
      </c>
      <c r="G1414" s="891" t="s">
        <v>1118</v>
      </c>
      <c r="H1414" s="244" t="s">
        <v>1338</v>
      </c>
      <c r="I1414" s="68"/>
      <c r="J1414" s="578"/>
      <c r="K1414" s="564"/>
      <c r="L1414" s="815"/>
      <c r="M1414" s="1"/>
      <c r="N1414" s="12"/>
    </row>
    <row r="1415" spans="1:14" ht="32.25" customHeight="1" x14ac:dyDescent="0.2">
      <c r="A1415" s="2004"/>
      <c r="B1415" s="1989"/>
      <c r="C1415" s="2021"/>
      <c r="D1415" s="1990"/>
      <c r="E1415" s="1990"/>
      <c r="F1415" s="806" t="s">
        <v>1143</v>
      </c>
      <c r="G1415" s="891" t="s">
        <v>1111</v>
      </c>
      <c r="H1415" s="244" t="s">
        <v>3800</v>
      </c>
      <c r="I1415" s="68"/>
      <c r="J1415" s="578"/>
      <c r="K1415" s="564"/>
      <c r="L1415" s="815"/>
      <c r="M1415" s="1"/>
      <c r="N1415" s="12"/>
    </row>
    <row r="1416" spans="1:14" ht="22.5" customHeight="1" x14ac:dyDescent="0.2">
      <c r="A1416" s="1292" t="s">
        <v>148</v>
      </c>
      <c r="B1416" s="1427" t="s">
        <v>3995</v>
      </c>
      <c r="C1416" s="1427" t="s">
        <v>3996</v>
      </c>
      <c r="D1416" s="1400" t="s">
        <v>46</v>
      </c>
      <c r="E1416" s="1400" t="s">
        <v>57</v>
      </c>
      <c r="F1416" s="975" t="s">
        <v>1160</v>
      </c>
      <c r="G1416" s="618" t="s">
        <v>1118</v>
      </c>
      <c r="H1416" s="988" t="s">
        <v>1338</v>
      </c>
      <c r="I1416" s="578">
        <v>400</v>
      </c>
      <c r="J1416" s="579"/>
      <c r="K1416" s="564"/>
      <c r="L1416" s="815"/>
      <c r="M1416" s="1" t="s">
        <v>3444</v>
      </c>
      <c r="N1416" s="12"/>
    </row>
    <row r="1417" spans="1:14" ht="27" customHeight="1" x14ac:dyDescent="0.2">
      <c r="A1417" s="1293"/>
      <c r="B1417" s="1427"/>
      <c r="C1417" s="1427"/>
      <c r="D1417" s="1400"/>
      <c r="E1417" s="1400"/>
      <c r="F1417" s="806" t="s">
        <v>1143</v>
      </c>
      <c r="G1417" s="215" t="s">
        <v>1111</v>
      </c>
      <c r="H1417" s="988" t="s">
        <v>3453</v>
      </c>
      <c r="I1417" s="578"/>
      <c r="J1417" s="579"/>
      <c r="K1417" s="564"/>
      <c r="L1417" s="815"/>
      <c r="M1417" s="1"/>
      <c r="N1417" s="12"/>
    </row>
    <row r="1418" spans="1:14" ht="23.25" customHeight="1" x14ac:dyDescent="0.2">
      <c r="A1418" s="1293"/>
      <c r="B1418" s="1655" t="s">
        <v>3997</v>
      </c>
      <c r="C1418" s="1655" t="s">
        <v>3998</v>
      </c>
      <c r="D1418" s="1680" t="s">
        <v>46</v>
      </c>
      <c r="E1418" s="1680" t="s">
        <v>57</v>
      </c>
      <c r="F1418" s="806" t="s">
        <v>1160</v>
      </c>
      <c r="G1418" s="215" t="s">
        <v>1118</v>
      </c>
      <c r="H1418" s="988" t="s">
        <v>3443</v>
      </c>
      <c r="I1418" s="578">
        <v>191.1</v>
      </c>
      <c r="J1418" s="579"/>
      <c r="K1418" s="564"/>
      <c r="L1418" s="815"/>
      <c r="M1418" s="1" t="s">
        <v>3444</v>
      </c>
      <c r="N1418" s="12"/>
    </row>
    <row r="1419" spans="1:14" ht="23.25" customHeight="1" x14ac:dyDescent="0.2">
      <c r="A1419" s="1293"/>
      <c r="B1419" s="1989"/>
      <c r="C1419" s="1989"/>
      <c r="D1419" s="1990"/>
      <c r="E1419" s="1990"/>
      <c r="F1419" s="806" t="s">
        <v>1143</v>
      </c>
      <c r="G1419" s="215" t="s">
        <v>1111</v>
      </c>
      <c r="H1419" s="988" t="s">
        <v>3453</v>
      </c>
      <c r="I1419" s="578"/>
      <c r="J1419" s="579"/>
      <c r="K1419" s="564"/>
      <c r="L1419" s="815"/>
      <c r="M1419" s="1"/>
      <c r="N1419" s="12"/>
    </row>
    <row r="1420" spans="1:14" ht="24.75" customHeight="1" x14ac:dyDescent="0.2">
      <c r="A1420" s="1293"/>
      <c r="B1420" s="890" t="s">
        <v>3999</v>
      </c>
      <c r="C1420" s="417" t="s">
        <v>4000</v>
      </c>
      <c r="D1420" s="897" t="s">
        <v>46</v>
      </c>
      <c r="E1420" s="999" t="s">
        <v>57</v>
      </c>
      <c r="F1420" s="780" t="s">
        <v>1115</v>
      </c>
      <c r="G1420" s="246" t="s">
        <v>1111</v>
      </c>
      <c r="H1420" s="988" t="s">
        <v>3550</v>
      </c>
      <c r="I1420" s="578">
        <v>50.5</v>
      </c>
      <c r="J1420" s="579"/>
      <c r="K1420" s="564"/>
      <c r="L1420" s="815"/>
      <c r="M1420" s="1" t="s">
        <v>3444</v>
      </c>
      <c r="N1420" s="12"/>
    </row>
    <row r="1421" spans="1:14" ht="24.75" customHeight="1" x14ac:dyDescent="0.2">
      <c r="A1421" s="1294"/>
      <c r="B1421" s="611" t="s">
        <v>358</v>
      </c>
      <c r="C1421" s="583" t="s">
        <v>4001</v>
      </c>
      <c r="D1421" s="584" t="s">
        <v>48</v>
      </c>
      <c r="E1421" s="584" t="s">
        <v>57</v>
      </c>
      <c r="F1421" s="592" t="s">
        <v>1228</v>
      </c>
      <c r="G1421" s="593" t="s">
        <v>1111</v>
      </c>
      <c r="H1421" s="806" t="s">
        <v>1338</v>
      </c>
      <c r="I1421" s="68"/>
      <c r="J1421" s="579"/>
      <c r="K1421" s="564"/>
      <c r="L1421" s="815"/>
      <c r="M1421" s="1"/>
      <c r="N1421" s="12"/>
    </row>
    <row r="1422" spans="1:14" ht="23.25" customHeight="1" x14ac:dyDescent="0.2">
      <c r="A1422" s="1292" t="s">
        <v>149</v>
      </c>
      <c r="B1422" s="1279" t="s">
        <v>272</v>
      </c>
      <c r="C1422" s="1279" t="s">
        <v>5237</v>
      </c>
      <c r="D1422" s="1306" t="s">
        <v>58</v>
      </c>
      <c r="E1422" s="1306" t="s">
        <v>59</v>
      </c>
      <c r="F1422" s="787" t="s">
        <v>1160</v>
      </c>
      <c r="G1422" s="245" t="s">
        <v>1118</v>
      </c>
      <c r="H1422" s="988" t="s">
        <v>1733</v>
      </c>
      <c r="I1422" s="288">
        <v>1470</v>
      </c>
      <c r="J1422" s="579"/>
      <c r="K1422" s="564"/>
      <c r="L1422" s="815"/>
      <c r="M1422" s="1" t="s">
        <v>3444</v>
      </c>
      <c r="N1422" s="12"/>
    </row>
    <row r="1423" spans="1:14" ht="27" customHeight="1" x14ac:dyDescent="0.2">
      <c r="A1423" s="1293"/>
      <c r="B1423" s="1253"/>
      <c r="C1423" s="1253"/>
      <c r="D1423" s="1306"/>
      <c r="E1423" s="1306"/>
      <c r="F1423" s="780" t="s">
        <v>1143</v>
      </c>
      <c r="G1423" s="246" t="s">
        <v>1111</v>
      </c>
      <c r="H1423" s="988" t="s">
        <v>1734</v>
      </c>
      <c r="I1423" s="288"/>
      <c r="J1423" s="579"/>
      <c r="K1423" s="564"/>
      <c r="L1423" s="815"/>
      <c r="M1423" s="1"/>
      <c r="N1423" s="12"/>
    </row>
    <row r="1424" spans="1:14" ht="27" customHeight="1" x14ac:dyDescent="0.2">
      <c r="A1424" s="1294"/>
      <c r="B1424" s="806" t="s">
        <v>4004</v>
      </c>
      <c r="C1424" s="839" t="s">
        <v>4005</v>
      </c>
      <c r="D1424" s="802" t="s">
        <v>46</v>
      </c>
      <c r="E1424" s="802" t="s">
        <v>57</v>
      </c>
      <c r="F1424" s="780" t="s">
        <v>1233</v>
      </c>
      <c r="G1424" s="246" t="s">
        <v>1111</v>
      </c>
      <c r="H1424" s="988" t="s">
        <v>1546</v>
      </c>
      <c r="I1424" s="288"/>
      <c r="J1424" s="579"/>
      <c r="K1424" s="564"/>
      <c r="L1424" s="815"/>
      <c r="M1424" s="1"/>
      <c r="N1424" s="12"/>
    </row>
    <row r="1425" spans="1:14" ht="26.25" customHeight="1" x14ac:dyDescent="0.2">
      <c r="A1425" s="2003" t="s">
        <v>4008</v>
      </c>
      <c r="B1425" s="1711" t="s">
        <v>4009</v>
      </c>
      <c r="C1425" s="1711" t="s">
        <v>5238</v>
      </c>
      <c r="D1425" s="2030" t="s">
        <v>46</v>
      </c>
      <c r="E1425" s="2030" t="s">
        <v>57</v>
      </c>
      <c r="F1425" s="806" t="s">
        <v>1160</v>
      </c>
      <c r="G1425" s="215" t="s">
        <v>1118</v>
      </c>
      <c r="H1425" s="836" t="s">
        <v>1338</v>
      </c>
      <c r="I1425" s="288">
        <v>1470</v>
      </c>
      <c r="J1425" s="579"/>
      <c r="K1425" s="564"/>
      <c r="L1425" s="815"/>
      <c r="M1425" s="1" t="s">
        <v>3444</v>
      </c>
      <c r="N1425" s="12"/>
    </row>
    <row r="1426" spans="1:14" ht="26.25" customHeight="1" x14ac:dyDescent="0.2">
      <c r="A1426" s="2014"/>
      <c r="B1426" s="1989"/>
      <c r="C1426" s="1989"/>
      <c r="D1426" s="1990"/>
      <c r="E1426" s="1990"/>
      <c r="F1426" s="806" t="s">
        <v>1143</v>
      </c>
      <c r="G1426" s="215" t="s">
        <v>1111</v>
      </c>
      <c r="H1426" s="836" t="s">
        <v>3453</v>
      </c>
      <c r="I1426" s="68"/>
      <c r="J1426" s="579"/>
      <c r="K1426" s="564"/>
      <c r="L1426" s="815"/>
      <c r="M1426" s="1"/>
      <c r="N1426" s="12"/>
    </row>
    <row r="1427" spans="1:14" ht="24" customHeight="1" x14ac:dyDescent="0.2">
      <c r="A1427" s="2003" t="s">
        <v>150</v>
      </c>
      <c r="B1427" s="1711" t="s">
        <v>273</v>
      </c>
      <c r="C1427" s="1427" t="s">
        <v>5239</v>
      </c>
      <c r="D1427" s="1400" t="s">
        <v>7</v>
      </c>
      <c r="E1427" s="1400" t="s">
        <v>57</v>
      </c>
      <c r="F1427" s="806" t="s">
        <v>1160</v>
      </c>
      <c r="G1427" s="215" t="s">
        <v>1118</v>
      </c>
      <c r="H1427" s="836" t="s">
        <v>2647</v>
      </c>
      <c r="I1427" s="288">
        <v>1470</v>
      </c>
      <c r="J1427" s="576"/>
      <c r="K1427" s="564"/>
      <c r="L1427" s="815"/>
      <c r="M1427" s="1" t="s">
        <v>3444</v>
      </c>
      <c r="N1427" s="12"/>
    </row>
    <row r="1428" spans="1:14" ht="24" customHeight="1" x14ac:dyDescent="0.2">
      <c r="A1428" s="2014"/>
      <c r="B1428" s="1989"/>
      <c r="C1428" s="1427"/>
      <c r="D1428" s="1400"/>
      <c r="E1428" s="1400"/>
      <c r="F1428" s="806" t="s">
        <v>1143</v>
      </c>
      <c r="G1428" s="615" t="s">
        <v>1111</v>
      </c>
      <c r="H1428" s="836" t="s">
        <v>1734</v>
      </c>
      <c r="I1428" s="68"/>
      <c r="J1428" s="576"/>
      <c r="K1428" s="564"/>
      <c r="L1428" s="815"/>
      <c r="M1428" s="1"/>
      <c r="N1428" s="12"/>
    </row>
    <row r="1429" spans="1:14" ht="57.75" customHeight="1" x14ac:dyDescent="0.2">
      <c r="A1429" s="2014"/>
      <c r="B1429" s="806" t="s">
        <v>4018</v>
      </c>
      <c r="C1429" s="264" t="s">
        <v>4019</v>
      </c>
      <c r="D1429" s="801" t="s">
        <v>46</v>
      </c>
      <c r="E1429" s="801" t="s">
        <v>57</v>
      </c>
      <c r="F1429" s="780" t="s">
        <v>1233</v>
      </c>
      <c r="G1429" s="11" t="s">
        <v>1111</v>
      </c>
      <c r="H1429" s="229" t="s">
        <v>5240</v>
      </c>
      <c r="I1429" s="68"/>
      <c r="J1429" s="576"/>
      <c r="K1429" s="564"/>
      <c r="L1429" s="815"/>
      <c r="M1429" s="1"/>
      <c r="N1429" s="12"/>
    </row>
    <row r="1430" spans="1:14" ht="24" customHeight="1" x14ac:dyDescent="0.2">
      <c r="A1430" s="2014"/>
      <c r="B1430" s="986" t="s">
        <v>4020</v>
      </c>
      <c r="C1430" s="417" t="s">
        <v>4021</v>
      </c>
      <c r="D1430" s="902" t="s">
        <v>46</v>
      </c>
      <c r="E1430" s="902" t="s">
        <v>57</v>
      </c>
      <c r="F1430" s="780" t="s">
        <v>1233</v>
      </c>
      <c r="G1430" s="246" t="s">
        <v>1111</v>
      </c>
      <c r="H1430" s="988" t="s">
        <v>5241</v>
      </c>
      <c r="I1430" s="68"/>
      <c r="J1430" s="576"/>
      <c r="K1430" s="564"/>
      <c r="L1430" s="815"/>
      <c r="M1430" s="1"/>
      <c r="N1430" s="12"/>
    </row>
    <row r="1431" spans="1:14" ht="24" customHeight="1" x14ac:dyDescent="0.2">
      <c r="A1431" s="2004"/>
      <c r="B1431" s="53" t="s">
        <v>1386</v>
      </c>
      <c r="C1431" s="53" t="s">
        <v>1387</v>
      </c>
      <c r="D1431" s="801" t="s">
        <v>46</v>
      </c>
      <c r="E1431" s="801" t="s">
        <v>57</v>
      </c>
      <c r="F1431" s="780" t="s">
        <v>1233</v>
      </c>
      <c r="G1431" s="246" t="s">
        <v>1111</v>
      </c>
      <c r="H1431" s="988" t="s">
        <v>1546</v>
      </c>
      <c r="I1431" s="68"/>
      <c r="J1431" s="576"/>
      <c r="K1431" s="564"/>
      <c r="L1431" s="815"/>
      <c r="M1431" s="1"/>
      <c r="N1431" s="12"/>
    </row>
    <row r="1432" spans="1:14" ht="24.75" customHeight="1" x14ac:dyDescent="0.2">
      <c r="A1432" s="2003" t="s">
        <v>151</v>
      </c>
      <c r="B1432" s="1711" t="s">
        <v>4029</v>
      </c>
      <c r="C1432" s="1415" t="s">
        <v>4030</v>
      </c>
      <c r="D1432" s="1396" t="s">
        <v>46</v>
      </c>
      <c r="E1432" s="1396" t="s">
        <v>57</v>
      </c>
      <c r="F1432" s="806" t="s">
        <v>1160</v>
      </c>
      <c r="G1432" s="215" t="s">
        <v>1118</v>
      </c>
      <c r="H1432" s="985" t="s">
        <v>3443</v>
      </c>
      <c r="I1432" s="575">
        <v>825</v>
      </c>
      <c r="J1432" s="576"/>
      <c r="K1432" s="564"/>
      <c r="L1432" s="815"/>
      <c r="M1432" s="1" t="s">
        <v>3444</v>
      </c>
      <c r="N1432" s="12"/>
    </row>
    <row r="1433" spans="1:14" ht="24.75" customHeight="1" x14ac:dyDescent="0.2">
      <c r="A1433" s="2014"/>
      <c r="B1433" s="1989"/>
      <c r="C1433" s="1989"/>
      <c r="D1433" s="1990"/>
      <c r="E1433" s="1990"/>
      <c r="F1433" s="806" t="s">
        <v>1143</v>
      </c>
      <c r="G1433" s="215" t="s">
        <v>1111</v>
      </c>
      <c r="H1433" s="988"/>
      <c r="I1433" s="575"/>
      <c r="J1433" s="576"/>
      <c r="K1433" s="564"/>
      <c r="L1433" s="815"/>
      <c r="M1433" s="1"/>
      <c r="N1433" s="12"/>
    </row>
    <row r="1434" spans="1:14" ht="24.75" customHeight="1" x14ac:dyDescent="0.2">
      <c r="A1434" s="2014"/>
      <c r="B1434" s="1711" t="s">
        <v>4031</v>
      </c>
      <c r="C1434" s="1711" t="s">
        <v>4032</v>
      </c>
      <c r="D1434" s="1713" t="s">
        <v>46</v>
      </c>
      <c r="E1434" s="1713" t="s">
        <v>57</v>
      </c>
      <c r="F1434" s="806" t="s">
        <v>1160</v>
      </c>
      <c r="G1434" s="215" t="s">
        <v>1118</v>
      </c>
      <c r="H1434" s="836" t="s">
        <v>1338</v>
      </c>
      <c r="I1434" s="575">
        <v>1280</v>
      </c>
      <c r="J1434" s="576"/>
      <c r="K1434" s="564"/>
      <c r="L1434" s="815"/>
      <c r="M1434" s="1" t="s">
        <v>3444</v>
      </c>
      <c r="N1434" s="12"/>
    </row>
    <row r="1435" spans="1:14" ht="24.75" customHeight="1" x14ac:dyDescent="0.2">
      <c r="A1435" s="2014"/>
      <c r="B1435" s="1989"/>
      <c r="C1435" s="1989"/>
      <c r="D1435" s="1990"/>
      <c r="E1435" s="1990"/>
      <c r="F1435" s="806" t="s">
        <v>1143</v>
      </c>
      <c r="G1435" s="215" t="s">
        <v>1111</v>
      </c>
      <c r="H1435" s="836" t="s">
        <v>3800</v>
      </c>
      <c r="I1435" s="575"/>
      <c r="J1435" s="576"/>
      <c r="K1435" s="564"/>
      <c r="L1435" s="815"/>
      <c r="M1435" s="1"/>
      <c r="N1435" s="12"/>
    </row>
    <row r="1436" spans="1:14" ht="24.75" customHeight="1" x14ac:dyDescent="0.2">
      <c r="A1436" s="2004"/>
      <c r="B1436" s="806" t="s">
        <v>4034</v>
      </c>
      <c r="C1436" s="264" t="s">
        <v>4035</v>
      </c>
      <c r="D1436" s="801" t="s">
        <v>46</v>
      </c>
      <c r="E1436" s="801" t="s">
        <v>57</v>
      </c>
      <c r="F1436" s="780" t="s">
        <v>1233</v>
      </c>
      <c r="G1436" s="246" t="s">
        <v>1111</v>
      </c>
      <c r="H1436" s="988" t="s">
        <v>1546</v>
      </c>
      <c r="I1436" s="575"/>
      <c r="J1436" s="576"/>
      <c r="K1436" s="564"/>
      <c r="L1436" s="815"/>
      <c r="M1436" s="1"/>
      <c r="N1436" s="12"/>
    </row>
    <row r="1437" spans="1:14" ht="24.75" customHeight="1" x14ac:dyDescent="0.2">
      <c r="A1437" s="2003" t="s">
        <v>152</v>
      </c>
      <c r="B1437" s="806" t="s">
        <v>4036</v>
      </c>
      <c r="C1437" s="264" t="s">
        <v>5242</v>
      </c>
      <c r="D1437" s="801" t="s">
        <v>46</v>
      </c>
      <c r="E1437" s="803" t="s">
        <v>57</v>
      </c>
      <c r="F1437" s="806" t="s">
        <v>1233</v>
      </c>
      <c r="G1437" s="615" t="s">
        <v>1111</v>
      </c>
      <c r="H1437" s="984" t="s">
        <v>4039</v>
      </c>
      <c r="I1437" s="575">
        <f>600+200</f>
        <v>800</v>
      </c>
      <c r="J1437" s="576"/>
      <c r="K1437" s="564"/>
      <c r="L1437" s="815"/>
      <c r="M1437" s="1" t="s">
        <v>3444</v>
      </c>
      <c r="N1437" s="12"/>
    </row>
    <row r="1438" spans="1:14" ht="34.5" customHeight="1" x14ac:dyDescent="0.2">
      <c r="A1438" s="2014"/>
      <c r="B1438" s="806" t="s">
        <v>4040</v>
      </c>
      <c r="C1438" s="417" t="s">
        <v>4041</v>
      </c>
      <c r="D1438" s="976" t="s">
        <v>28</v>
      </c>
      <c r="E1438" s="801" t="s">
        <v>57</v>
      </c>
      <c r="F1438" s="806" t="s">
        <v>1166</v>
      </c>
      <c r="G1438" s="891" t="s">
        <v>1265</v>
      </c>
      <c r="H1438" s="836" t="s">
        <v>5243</v>
      </c>
      <c r="I1438" s="68"/>
      <c r="J1438" s="576"/>
      <c r="K1438" s="564"/>
      <c r="L1438" s="815"/>
      <c r="M1438" s="1"/>
      <c r="N1438" s="12"/>
    </row>
    <row r="1439" spans="1:14" ht="24.75" customHeight="1" x14ac:dyDescent="0.2">
      <c r="A1439" s="2014"/>
      <c r="B1439" s="806" t="s">
        <v>4043</v>
      </c>
      <c r="C1439" s="417" t="s">
        <v>4044</v>
      </c>
      <c r="D1439" s="976" t="s">
        <v>28</v>
      </c>
      <c r="E1439" s="801" t="s">
        <v>57</v>
      </c>
      <c r="F1439" s="806" t="s">
        <v>1166</v>
      </c>
      <c r="G1439" s="891" t="s">
        <v>1265</v>
      </c>
      <c r="H1439" s="836" t="s">
        <v>5244</v>
      </c>
      <c r="I1439" s="68"/>
      <c r="J1439" s="576"/>
      <c r="K1439" s="564"/>
      <c r="L1439" s="815"/>
      <c r="M1439" s="1"/>
      <c r="N1439" s="12"/>
    </row>
    <row r="1440" spans="1:14" ht="53.25" customHeight="1" x14ac:dyDescent="0.2">
      <c r="A1440" s="2014"/>
      <c r="B1440" s="648" t="s">
        <v>4046</v>
      </c>
      <c r="C1440" s="627" t="s">
        <v>4047</v>
      </c>
      <c r="D1440" s="589" t="s">
        <v>1277</v>
      </c>
      <c r="E1440" s="589" t="s">
        <v>57</v>
      </c>
      <c r="F1440" s="588" t="s">
        <v>1114</v>
      </c>
      <c r="G1440" s="589" t="s">
        <v>1111</v>
      </c>
      <c r="H1440" s="836" t="s">
        <v>5198</v>
      </c>
      <c r="I1440" s="68"/>
      <c r="J1440" s="576"/>
      <c r="K1440" s="564"/>
      <c r="L1440" s="815"/>
      <c r="M1440" s="1"/>
      <c r="N1440" s="12"/>
    </row>
    <row r="1441" spans="1:14" ht="53.25" customHeight="1" x14ac:dyDescent="0.2">
      <c r="A1441" s="2004"/>
      <c r="B1441" s="589" t="s">
        <v>346</v>
      </c>
      <c r="C1441" s="598" t="s">
        <v>4051</v>
      </c>
      <c r="D1441" s="589" t="s">
        <v>28</v>
      </c>
      <c r="E1441" s="589" t="s">
        <v>57</v>
      </c>
      <c r="F1441" s="806" t="s">
        <v>3522</v>
      </c>
      <c r="G1441" s="891" t="s">
        <v>1111</v>
      </c>
      <c r="H1441" s="588" t="s">
        <v>3528</v>
      </c>
      <c r="I1441" s="68"/>
      <c r="J1441" s="576"/>
      <c r="K1441" s="564"/>
      <c r="L1441" s="815"/>
      <c r="M1441" s="1"/>
      <c r="N1441" s="12"/>
    </row>
    <row r="1442" spans="1:14" ht="22.5" customHeight="1" x14ac:dyDescent="0.2">
      <c r="A1442" s="2003" t="s">
        <v>4056</v>
      </c>
      <c r="B1442" s="1711" t="s">
        <v>4057</v>
      </c>
      <c r="C1442" s="1711" t="s">
        <v>5245</v>
      </c>
      <c r="D1442" s="1713" t="s">
        <v>46</v>
      </c>
      <c r="E1442" s="1713" t="s">
        <v>57</v>
      </c>
      <c r="F1442" s="806" t="s">
        <v>1160</v>
      </c>
      <c r="G1442" s="891" t="s">
        <v>1118</v>
      </c>
      <c r="H1442" s="836" t="s">
        <v>1338</v>
      </c>
      <c r="I1442" s="288">
        <v>1470</v>
      </c>
      <c r="J1442" s="576"/>
      <c r="K1442" s="564"/>
      <c r="L1442" s="815"/>
      <c r="M1442" s="1" t="s">
        <v>3444</v>
      </c>
      <c r="N1442" s="12"/>
    </row>
    <row r="1443" spans="1:14" ht="22.5" customHeight="1" x14ac:dyDescent="0.2">
      <c r="A1443" s="2014"/>
      <c r="B1443" s="1415"/>
      <c r="C1443" s="1415"/>
      <c r="D1443" s="1396"/>
      <c r="E1443" s="1396"/>
      <c r="F1443" s="900" t="s">
        <v>1143</v>
      </c>
      <c r="G1443" s="622" t="s">
        <v>1111</v>
      </c>
      <c r="H1443" s="993" t="s">
        <v>3453</v>
      </c>
      <c r="I1443" s="390"/>
      <c r="J1443" s="578"/>
      <c r="K1443" s="564"/>
      <c r="L1443" s="815"/>
      <c r="M1443" s="1"/>
      <c r="N1443" s="12"/>
    </row>
    <row r="1444" spans="1:14" ht="54.75" customHeight="1" x14ac:dyDescent="0.2">
      <c r="A1444" s="2004"/>
      <c r="B1444" s="801" t="s">
        <v>5246</v>
      </c>
      <c r="C1444" s="53" t="s">
        <v>5247</v>
      </c>
      <c r="D1444" s="801" t="s">
        <v>46</v>
      </c>
      <c r="E1444" s="803" t="s">
        <v>57</v>
      </c>
      <c r="F1444" s="806" t="s">
        <v>1233</v>
      </c>
      <c r="G1444" s="891" t="s">
        <v>1111</v>
      </c>
      <c r="H1444" s="836" t="s">
        <v>1546</v>
      </c>
      <c r="I1444" s="68"/>
      <c r="J1444" s="578"/>
      <c r="K1444" s="567"/>
      <c r="L1444" s="815"/>
      <c r="M1444" s="1"/>
      <c r="N1444" s="12"/>
    </row>
    <row r="1445" spans="1:14" ht="22.5" customHeight="1" x14ac:dyDescent="0.2">
      <c r="A1445" s="1292" t="s">
        <v>4059</v>
      </c>
      <c r="B1445" s="1254" t="s">
        <v>274</v>
      </c>
      <c r="C1445" s="1254" t="s">
        <v>4060</v>
      </c>
      <c r="D1445" s="1245" t="s">
        <v>7</v>
      </c>
      <c r="E1445" s="1245" t="s">
        <v>57</v>
      </c>
      <c r="F1445" s="781" t="s">
        <v>1160</v>
      </c>
      <c r="G1445" s="241" t="s">
        <v>1118</v>
      </c>
      <c r="H1445" s="974" t="s">
        <v>1338</v>
      </c>
      <c r="I1445" s="576">
        <v>1470</v>
      </c>
      <c r="J1445" s="576"/>
      <c r="K1445" s="567"/>
      <c r="L1445" s="815"/>
      <c r="M1445" s="1" t="s">
        <v>3444</v>
      </c>
      <c r="N1445" s="12"/>
    </row>
    <row r="1446" spans="1:14" ht="22.5" customHeight="1" x14ac:dyDescent="0.2">
      <c r="A1446" s="1293"/>
      <c r="B1446" s="1279"/>
      <c r="C1446" s="1279"/>
      <c r="D1446" s="1236"/>
      <c r="E1446" s="1236"/>
      <c r="F1446" s="787" t="s">
        <v>1143</v>
      </c>
      <c r="G1446" s="11" t="s">
        <v>1111</v>
      </c>
      <c r="H1446" s="836" t="s">
        <v>3453</v>
      </c>
      <c r="I1446" s="576"/>
      <c r="J1446" s="576"/>
      <c r="K1446" s="571"/>
      <c r="L1446" s="815"/>
      <c r="M1446" s="1"/>
      <c r="N1446" s="12"/>
    </row>
    <row r="1447" spans="1:14" ht="24.75" customHeight="1" x14ac:dyDescent="0.2">
      <c r="A1447" s="1293"/>
      <c r="B1447" s="1279" t="s">
        <v>1388</v>
      </c>
      <c r="C1447" s="1279" t="s">
        <v>5248</v>
      </c>
      <c r="D1447" s="1236" t="s">
        <v>7</v>
      </c>
      <c r="E1447" s="1236" t="s">
        <v>57</v>
      </c>
      <c r="F1447" s="787" t="s">
        <v>1160</v>
      </c>
      <c r="G1447" s="11" t="s">
        <v>1118</v>
      </c>
      <c r="H1447" s="988" t="s">
        <v>1338</v>
      </c>
      <c r="I1447" s="576">
        <v>195</v>
      </c>
      <c r="J1447" s="576"/>
      <c r="K1447" s="571"/>
      <c r="L1447" s="815"/>
      <c r="M1447" s="1" t="s">
        <v>3444</v>
      </c>
      <c r="N1447" s="12"/>
    </row>
    <row r="1448" spans="1:14" ht="25.5" customHeight="1" x14ac:dyDescent="0.2">
      <c r="A1448" s="1293"/>
      <c r="B1448" s="1279"/>
      <c r="C1448" s="1279"/>
      <c r="D1448" s="1236"/>
      <c r="E1448" s="1236"/>
      <c r="F1448" s="787" t="s">
        <v>1143</v>
      </c>
      <c r="G1448" s="11" t="s">
        <v>1111</v>
      </c>
      <c r="H1448" s="988" t="s">
        <v>3453</v>
      </c>
      <c r="I1448" s="576"/>
      <c r="J1448" s="576"/>
      <c r="K1448" s="571"/>
      <c r="L1448" s="815"/>
      <c r="M1448" s="1"/>
      <c r="N1448" s="12"/>
    </row>
    <row r="1449" spans="1:14" ht="26.25" customHeight="1" x14ac:dyDescent="0.2">
      <c r="A1449" s="1293"/>
      <c r="B1449" s="1279" t="s">
        <v>4062</v>
      </c>
      <c r="C1449" s="1279" t="s">
        <v>4063</v>
      </c>
      <c r="D1449" s="1236" t="s">
        <v>44</v>
      </c>
      <c r="E1449" s="1236" t="s">
        <v>22</v>
      </c>
      <c r="F1449" s="787" t="s">
        <v>4064</v>
      </c>
      <c r="G1449" s="786" t="s">
        <v>2994</v>
      </c>
      <c r="H1449" s="1253" t="s">
        <v>5249</v>
      </c>
      <c r="I1449" s="649">
        <v>1100</v>
      </c>
      <c r="J1449" s="650"/>
      <c r="K1449" s="567"/>
      <c r="L1449" s="815"/>
      <c r="M1449" s="1" t="s">
        <v>1842</v>
      </c>
      <c r="N1449" s="12"/>
    </row>
    <row r="1450" spans="1:14" ht="26.25" customHeight="1" x14ac:dyDescent="0.2">
      <c r="A1450" s="1293"/>
      <c r="B1450" s="1279"/>
      <c r="C1450" s="1279"/>
      <c r="D1450" s="1236"/>
      <c r="E1450" s="1236"/>
      <c r="F1450" s="787" t="s">
        <v>1143</v>
      </c>
      <c r="G1450" s="786" t="s">
        <v>1200</v>
      </c>
      <c r="H1450" s="1254"/>
      <c r="I1450" s="649"/>
      <c r="J1450" s="650"/>
      <c r="K1450" s="571"/>
      <c r="L1450" s="815"/>
      <c r="M1450" s="1"/>
      <c r="N1450" s="12"/>
    </row>
    <row r="1451" spans="1:14" ht="47.25" customHeight="1" x14ac:dyDescent="0.2">
      <c r="A1451" s="1293"/>
      <c r="B1451" s="787" t="s">
        <v>4066</v>
      </c>
      <c r="C1451" s="978" t="s">
        <v>4067</v>
      </c>
      <c r="D1451" s="786" t="s">
        <v>28</v>
      </c>
      <c r="E1451" s="786" t="s">
        <v>57</v>
      </c>
      <c r="F1451" s="780" t="s">
        <v>1119</v>
      </c>
      <c r="G1451" s="783" t="s">
        <v>1265</v>
      </c>
      <c r="H1451" s="830" t="s">
        <v>5250</v>
      </c>
      <c r="I1451" s="528"/>
      <c r="J1451" s="651"/>
      <c r="K1451" s="571"/>
      <c r="L1451" s="815"/>
      <c r="M1451" s="1"/>
      <c r="N1451" s="12"/>
    </row>
    <row r="1452" spans="1:14" ht="32.25" customHeight="1" x14ac:dyDescent="0.2">
      <c r="A1452" s="1293"/>
      <c r="B1452" s="652" t="s">
        <v>4069</v>
      </c>
      <c r="C1452" s="653" t="s">
        <v>4070</v>
      </c>
      <c r="D1452" s="654" t="s">
        <v>28</v>
      </c>
      <c r="E1452" s="589" t="s">
        <v>57</v>
      </c>
      <c r="F1452" s="900" t="s">
        <v>1119</v>
      </c>
      <c r="G1452" s="622" t="s">
        <v>1111</v>
      </c>
      <c r="H1452" s="900" t="s">
        <v>3812</v>
      </c>
      <c r="I1452" s="528"/>
      <c r="J1452" s="651"/>
      <c r="K1452" s="571"/>
      <c r="L1452" s="815"/>
      <c r="M1452" s="1"/>
      <c r="N1452" s="12"/>
    </row>
    <row r="1453" spans="1:14" ht="32.25" customHeight="1" x14ac:dyDescent="0.2">
      <c r="A1453" s="1293"/>
      <c r="B1453" s="586" t="s">
        <v>4071</v>
      </c>
      <c r="C1453" s="655" t="s">
        <v>4072</v>
      </c>
      <c r="D1453" s="586" t="s">
        <v>48</v>
      </c>
      <c r="E1453" s="586" t="s">
        <v>57</v>
      </c>
      <c r="F1453" s="611" t="s">
        <v>1233</v>
      </c>
      <c r="G1453" s="617" t="s">
        <v>1111</v>
      </c>
      <c r="H1453" s="656" t="s">
        <v>4075</v>
      </c>
      <c r="I1453" s="528"/>
      <c r="J1453" s="651"/>
      <c r="K1453" s="571"/>
      <c r="L1453" s="815"/>
      <c r="M1453" s="1"/>
      <c r="N1453" s="12"/>
    </row>
    <row r="1454" spans="1:14" ht="32.25" customHeight="1" x14ac:dyDescent="0.2">
      <c r="A1454" s="1294"/>
      <c r="B1454" s="586" t="s">
        <v>4073</v>
      </c>
      <c r="C1454" s="655" t="s">
        <v>4074</v>
      </c>
      <c r="D1454" s="586" t="s">
        <v>7</v>
      </c>
      <c r="E1454" s="586" t="s">
        <v>57</v>
      </c>
      <c r="F1454" s="611" t="s">
        <v>1233</v>
      </c>
      <c r="G1454" s="617" t="s">
        <v>1111</v>
      </c>
      <c r="H1454" s="656" t="s">
        <v>4075</v>
      </c>
      <c r="I1454" s="528"/>
      <c r="J1454" s="651"/>
      <c r="K1454" s="571"/>
      <c r="L1454" s="815"/>
      <c r="M1454" s="1"/>
      <c r="N1454" s="12"/>
    </row>
    <row r="1455" spans="1:14" ht="24.75" customHeight="1" x14ac:dyDescent="0.2">
      <c r="A1455" s="2003" t="s">
        <v>4081</v>
      </c>
      <c r="B1455" s="1415" t="s">
        <v>4082</v>
      </c>
      <c r="C1455" s="1415" t="s">
        <v>4083</v>
      </c>
      <c r="D1455" s="1396" t="s">
        <v>46</v>
      </c>
      <c r="E1455" s="1396" t="s">
        <v>57</v>
      </c>
      <c r="F1455" s="975" t="s">
        <v>1160</v>
      </c>
      <c r="G1455" s="610" t="s">
        <v>1118</v>
      </c>
      <c r="H1455" s="974" t="s">
        <v>1338</v>
      </c>
      <c r="I1455" s="600">
        <f>920+70</f>
        <v>990</v>
      </c>
      <c r="J1455" s="533"/>
      <c r="K1455" s="580"/>
      <c r="L1455" s="815"/>
      <c r="M1455" s="1" t="s">
        <v>3444</v>
      </c>
      <c r="N1455" s="12"/>
    </row>
    <row r="1456" spans="1:14" ht="24.75" customHeight="1" x14ac:dyDescent="0.2">
      <c r="A1456" s="2014"/>
      <c r="B1456" s="1989"/>
      <c r="C1456" s="1989"/>
      <c r="D1456" s="1990"/>
      <c r="E1456" s="1990"/>
      <c r="F1456" s="806" t="s">
        <v>1143</v>
      </c>
      <c r="G1456" s="891" t="s">
        <v>1111</v>
      </c>
      <c r="H1456" s="836" t="s">
        <v>3453</v>
      </c>
      <c r="I1456" s="646"/>
      <c r="J1456" s="578"/>
      <c r="K1456" s="580"/>
      <c r="L1456" s="815"/>
      <c r="M1456" s="1"/>
      <c r="N1456" s="12"/>
    </row>
    <row r="1457" spans="1:14" ht="24.75" customHeight="1" x14ac:dyDescent="0.2">
      <c r="A1457" s="2014"/>
      <c r="B1457" s="806" t="s">
        <v>4084</v>
      </c>
      <c r="C1457" s="657" t="s">
        <v>4085</v>
      </c>
      <c r="D1457" s="801" t="s">
        <v>28</v>
      </c>
      <c r="E1457" s="801" t="s">
        <v>57</v>
      </c>
      <c r="F1457" s="787" t="s">
        <v>1119</v>
      </c>
      <c r="G1457" s="786" t="s">
        <v>1265</v>
      </c>
      <c r="H1457" s="643" t="s">
        <v>5251</v>
      </c>
      <c r="I1457" s="646"/>
      <c r="J1457" s="578"/>
      <c r="K1457" s="580"/>
      <c r="L1457" s="815"/>
      <c r="M1457" s="1"/>
      <c r="N1457" s="12"/>
    </row>
    <row r="1458" spans="1:14" ht="24.75" customHeight="1" x14ac:dyDescent="0.2">
      <c r="A1458" s="2014"/>
      <c r="B1458" s="806" t="s">
        <v>4087</v>
      </c>
      <c r="C1458" s="657" t="s">
        <v>4088</v>
      </c>
      <c r="D1458" s="801" t="s">
        <v>46</v>
      </c>
      <c r="E1458" s="803" t="s">
        <v>57</v>
      </c>
      <c r="F1458" s="806" t="s">
        <v>1233</v>
      </c>
      <c r="G1458" s="891" t="s">
        <v>1111</v>
      </c>
      <c r="H1458" s="643" t="s">
        <v>4470</v>
      </c>
      <c r="I1458" s="646">
        <v>45.7</v>
      </c>
      <c r="J1458" s="578"/>
      <c r="K1458" s="580"/>
      <c r="L1458" s="815"/>
      <c r="M1458" s="1" t="s">
        <v>3444</v>
      </c>
      <c r="N1458" s="12"/>
    </row>
    <row r="1459" spans="1:14" ht="50.25" customHeight="1" x14ac:dyDescent="0.2">
      <c r="A1459" s="2004"/>
      <c r="B1459" s="801" t="s">
        <v>4089</v>
      </c>
      <c r="C1459" s="53" t="s">
        <v>5252</v>
      </c>
      <c r="D1459" s="801" t="s">
        <v>46</v>
      </c>
      <c r="E1459" s="803" t="s">
        <v>57</v>
      </c>
      <c r="F1459" s="806" t="s">
        <v>1233</v>
      </c>
      <c r="G1459" s="891" t="s">
        <v>1111</v>
      </c>
      <c r="H1459" s="836" t="s">
        <v>1506</v>
      </c>
      <c r="I1459" s="68"/>
      <c r="J1459" s="578"/>
      <c r="K1459" s="580"/>
      <c r="L1459" s="815"/>
      <c r="M1459" s="1"/>
      <c r="N1459" s="12"/>
    </row>
    <row r="1460" spans="1:14" ht="22.5" customHeight="1" x14ac:dyDescent="0.2">
      <c r="A1460" s="1292" t="s">
        <v>4091</v>
      </c>
      <c r="B1460" s="1711" t="s">
        <v>4092</v>
      </c>
      <c r="C1460" s="1711" t="s">
        <v>5253</v>
      </c>
      <c r="D1460" s="1713" t="s">
        <v>46</v>
      </c>
      <c r="E1460" s="1713" t="s">
        <v>57</v>
      </c>
      <c r="F1460" s="806" t="s">
        <v>1160</v>
      </c>
      <c r="G1460" s="891" t="s">
        <v>1118</v>
      </c>
      <c r="H1460" s="836" t="s">
        <v>1338</v>
      </c>
      <c r="I1460" s="530">
        <v>1000</v>
      </c>
      <c r="J1460" s="576"/>
      <c r="K1460" s="564"/>
      <c r="L1460" s="815"/>
      <c r="M1460" s="1" t="s">
        <v>3444</v>
      </c>
      <c r="N1460" s="12"/>
    </row>
    <row r="1461" spans="1:14" ht="24.75" customHeight="1" x14ac:dyDescent="0.2">
      <c r="A1461" s="1293"/>
      <c r="B1461" s="1989"/>
      <c r="C1461" s="1989"/>
      <c r="D1461" s="1990"/>
      <c r="E1461" s="1990"/>
      <c r="F1461" s="806" t="s">
        <v>1143</v>
      </c>
      <c r="G1461" s="891" t="s">
        <v>1111</v>
      </c>
      <c r="H1461" s="836" t="s">
        <v>4095</v>
      </c>
      <c r="I1461" s="530"/>
      <c r="J1461" s="576"/>
      <c r="K1461" s="564"/>
      <c r="L1461" s="815"/>
      <c r="M1461" s="1"/>
      <c r="N1461" s="12"/>
    </row>
    <row r="1462" spans="1:14" ht="35.25" customHeight="1" x14ac:dyDescent="0.2">
      <c r="A1462" s="1293"/>
      <c r="B1462" s="806" t="s">
        <v>4096</v>
      </c>
      <c r="C1462" s="616" t="s">
        <v>4097</v>
      </c>
      <c r="D1462" s="976" t="s">
        <v>46</v>
      </c>
      <c r="E1462" s="1000" t="s">
        <v>57</v>
      </c>
      <c r="F1462" s="806" t="s">
        <v>1233</v>
      </c>
      <c r="G1462" s="891" t="s">
        <v>1111</v>
      </c>
      <c r="H1462" s="836" t="s">
        <v>5254</v>
      </c>
      <c r="I1462" s="530">
        <v>155.5</v>
      </c>
      <c r="J1462" s="576"/>
      <c r="K1462" s="564"/>
      <c r="L1462" s="815"/>
      <c r="M1462" s="1" t="s">
        <v>3444</v>
      </c>
      <c r="N1462" s="12"/>
    </row>
    <row r="1463" spans="1:14" ht="27" customHeight="1" x14ac:dyDescent="0.2">
      <c r="A1463" s="1293"/>
      <c r="B1463" s="780" t="s">
        <v>4098</v>
      </c>
      <c r="C1463" s="607" t="s">
        <v>4099</v>
      </c>
      <c r="D1463" s="783" t="s">
        <v>48</v>
      </c>
      <c r="E1463" s="783" t="s">
        <v>57</v>
      </c>
      <c r="F1463" s="780" t="s">
        <v>1233</v>
      </c>
      <c r="G1463" s="246" t="s">
        <v>1111</v>
      </c>
      <c r="H1463" s="984" t="s">
        <v>5241</v>
      </c>
      <c r="I1463" s="68"/>
      <c r="J1463" s="68"/>
      <c r="K1463" s="68"/>
      <c r="L1463" s="815"/>
      <c r="M1463" s="1"/>
      <c r="N1463" s="12"/>
    </row>
    <row r="1464" spans="1:14" ht="56.25" customHeight="1" x14ac:dyDescent="0.2">
      <c r="A1464" s="1294"/>
      <c r="B1464" s="801" t="s">
        <v>5255</v>
      </c>
      <c r="C1464" s="53" t="s">
        <v>5256</v>
      </c>
      <c r="D1464" s="801" t="s">
        <v>46</v>
      </c>
      <c r="E1464" s="803" t="s">
        <v>57</v>
      </c>
      <c r="F1464" s="806" t="s">
        <v>1233</v>
      </c>
      <c r="G1464" s="891" t="s">
        <v>1111</v>
      </c>
      <c r="H1464" s="836" t="s">
        <v>1506</v>
      </c>
      <c r="I1464" s="68"/>
      <c r="J1464" s="68"/>
      <c r="K1464" s="68"/>
      <c r="L1464" s="815"/>
      <c r="M1464" s="1"/>
      <c r="N1464" s="12"/>
    </row>
    <row r="1465" spans="1:14" ht="22.5" customHeight="1" x14ac:dyDescent="0.2">
      <c r="A1465" s="2003" t="s">
        <v>155</v>
      </c>
      <c r="B1465" s="1415" t="s">
        <v>4103</v>
      </c>
      <c r="C1465" s="2005" t="s">
        <v>4104</v>
      </c>
      <c r="D1465" s="1244" t="s">
        <v>46</v>
      </c>
      <c r="E1465" s="2031" t="s">
        <v>57</v>
      </c>
      <c r="F1465" s="975" t="s">
        <v>1160</v>
      </c>
      <c r="G1465" s="610" t="s">
        <v>1118</v>
      </c>
      <c r="H1465" s="974" t="s">
        <v>1338</v>
      </c>
      <c r="I1465" s="646">
        <v>1470</v>
      </c>
      <c r="J1465" s="815"/>
      <c r="K1465" s="815"/>
      <c r="L1465" s="815"/>
      <c r="M1465" s="1" t="s">
        <v>3444</v>
      </c>
      <c r="N1465" s="12"/>
    </row>
    <row r="1466" spans="1:14" ht="21" customHeight="1" x14ac:dyDescent="0.2">
      <c r="A1466" s="2014"/>
      <c r="B1466" s="1989"/>
      <c r="C1466" s="1983"/>
      <c r="D1466" s="1245"/>
      <c r="E1466" s="2032"/>
      <c r="F1466" s="806" t="s">
        <v>1143</v>
      </c>
      <c r="G1466" s="891" t="s">
        <v>1111</v>
      </c>
      <c r="H1466" s="836" t="s">
        <v>3453</v>
      </c>
      <c r="I1466" s="646"/>
      <c r="J1466" s="815"/>
      <c r="K1466" s="815"/>
      <c r="L1466" s="815"/>
      <c r="M1466" s="1"/>
      <c r="N1466" s="12"/>
    </row>
    <row r="1467" spans="1:14" ht="22.5" customHeight="1" x14ac:dyDescent="0.2">
      <c r="A1467" s="2014"/>
      <c r="B1467" s="1711" t="s">
        <v>4105</v>
      </c>
      <c r="C1467" s="1996" t="s">
        <v>4106</v>
      </c>
      <c r="D1467" s="1243" t="s">
        <v>46</v>
      </c>
      <c r="E1467" s="2002" t="s">
        <v>57</v>
      </c>
      <c r="F1467" s="806" t="s">
        <v>1160</v>
      </c>
      <c r="G1467" s="891" t="s">
        <v>1118</v>
      </c>
      <c r="H1467" s="836" t="s">
        <v>1338</v>
      </c>
      <c r="I1467" s="530">
        <f>400+100</f>
        <v>500</v>
      </c>
      <c r="J1467" s="531"/>
      <c r="K1467" s="561"/>
      <c r="L1467" s="815"/>
      <c r="M1467" s="1" t="s">
        <v>3444</v>
      </c>
      <c r="N1467" s="12"/>
    </row>
    <row r="1468" spans="1:14" ht="22.5" customHeight="1" x14ac:dyDescent="0.2">
      <c r="A1468" s="2014"/>
      <c r="B1468" s="1989"/>
      <c r="C1468" s="1983"/>
      <c r="D1468" s="1245"/>
      <c r="E1468" s="2032"/>
      <c r="F1468" s="806" t="s">
        <v>1143</v>
      </c>
      <c r="G1468" s="891" t="s">
        <v>1111</v>
      </c>
      <c r="H1468" s="836" t="s">
        <v>3453</v>
      </c>
      <c r="I1468" s="530"/>
      <c r="J1468" s="531"/>
      <c r="K1468" s="561"/>
      <c r="L1468" s="815"/>
      <c r="M1468" s="1"/>
      <c r="N1468" s="12"/>
    </row>
    <row r="1469" spans="1:14" ht="27" customHeight="1" x14ac:dyDescent="0.2">
      <c r="A1469" s="2014"/>
      <c r="B1469" s="806" t="s">
        <v>4107</v>
      </c>
      <c r="C1469" s="14" t="s">
        <v>4108</v>
      </c>
      <c r="D1469" s="786" t="s">
        <v>46</v>
      </c>
      <c r="E1469" s="793" t="s">
        <v>57</v>
      </c>
      <c r="F1469" s="780" t="s">
        <v>1233</v>
      </c>
      <c r="G1469" s="608" t="s">
        <v>1111</v>
      </c>
      <c r="H1469" s="645" t="s">
        <v>3550</v>
      </c>
      <c r="I1469" s="578">
        <v>123.8</v>
      </c>
      <c r="J1469" s="579"/>
      <c r="K1469" s="564"/>
      <c r="L1469" s="815"/>
      <c r="M1469" s="1" t="s">
        <v>3444</v>
      </c>
      <c r="N1469" s="12"/>
    </row>
    <row r="1470" spans="1:14" ht="34.5" customHeight="1" x14ac:dyDescent="0.2">
      <c r="A1470" s="2014"/>
      <c r="B1470" s="806" t="s">
        <v>4109</v>
      </c>
      <c r="C1470" s="839" t="s">
        <v>4110</v>
      </c>
      <c r="D1470" s="801" t="s">
        <v>46</v>
      </c>
      <c r="E1470" s="801" t="s">
        <v>57</v>
      </c>
      <c r="F1470" s="780" t="s">
        <v>1233</v>
      </c>
      <c r="G1470" s="246" t="s">
        <v>1111</v>
      </c>
      <c r="H1470" s="836" t="s">
        <v>4395</v>
      </c>
      <c r="I1470" s="68"/>
      <c r="J1470" s="68"/>
      <c r="K1470" s="567"/>
      <c r="L1470" s="815"/>
      <c r="M1470" s="1"/>
      <c r="N1470" s="12"/>
    </row>
    <row r="1471" spans="1:14" ht="63" customHeight="1" x14ac:dyDescent="0.2">
      <c r="A1471" s="2004"/>
      <c r="B1471" s="801" t="s">
        <v>5257</v>
      </c>
      <c r="C1471" s="53" t="s">
        <v>5258</v>
      </c>
      <c r="D1471" s="801" t="s">
        <v>46</v>
      </c>
      <c r="E1471" s="803" t="s">
        <v>57</v>
      </c>
      <c r="F1471" s="806" t="s">
        <v>1233</v>
      </c>
      <c r="G1471" s="891" t="s">
        <v>1111</v>
      </c>
      <c r="H1471" s="836" t="s">
        <v>1506</v>
      </c>
      <c r="I1471" s="68"/>
      <c r="J1471" s="68"/>
      <c r="K1471" s="567"/>
      <c r="L1471" s="815"/>
      <c r="M1471" s="1"/>
      <c r="N1471" s="12"/>
    </row>
    <row r="1472" spans="1:14" ht="23.25" customHeight="1" x14ac:dyDescent="0.2">
      <c r="A1472" s="1292" t="s">
        <v>4118</v>
      </c>
      <c r="B1472" s="1711" t="s">
        <v>4119</v>
      </c>
      <c r="C1472" s="1659" t="s">
        <v>4120</v>
      </c>
      <c r="D1472" s="2030" t="s">
        <v>46</v>
      </c>
      <c r="E1472" s="2030" t="s">
        <v>57</v>
      </c>
      <c r="F1472" s="806" t="s">
        <v>1160</v>
      </c>
      <c r="G1472" s="891" t="s">
        <v>1118</v>
      </c>
      <c r="H1472" s="836" t="s">
        <v>1338</v>
      </c>
      <c r="I1472" s="815">
        <f>1000+500</f>
        <v>1500</v>
      </c>
      <c r="J1472" s="815"/>
      <c r="K1472" s="567"/>
      <c r="L1472" s="815"/>
      <c r="M1472" s="1" t="s">
        <v>3444</v>
      </c>
      <c r="N1472" s="12"/>
    </row>
    <row r="1473" spans="1:14" ht="27.75" customHeight="1" x14ac:dyDescent="0.2">
      <c r="A1473" s="1293"/>
      <c r="B1473" s="1415"/>
      <c r="C1473" s="1415"/>
      <c r="D1473" s="1396"/>
      <c r="E1473" s="1396"/>
      <c r="F1473" s="900" t="s">
        <v>1143</v>
      </c>
      <c r="G1473" s="622" t="s">
        <v>1111</v>
      </c>
      <c r="H1473" s="993" t="s">
        <v>3895</v>
      </c>
      <c r="I1473" s="904"/>
      <c r="J1473" s="904"/>
      <c r="K1473" s="567"/>
      <c r="L1473" s="815"/>
      <c r="M1473" s="1"/>
      <c r="N1473" s="12"/>
    </row>
    <row r="1474" spans="1:14" ht="24" customHeight="1" x14ac:dyDescent="0.2">
      <c r="A1474" s="1293"/>
      <c r="B1474" s="1427" t="s">
        <v>4121</v>
      </c>
      <c r="C1474" s="1627" t="s">
        <v>4122</v>
      </c>
      <c r="D1474" s="1408" t="s">
        <v>46</v>
      </c>
      <c r="E1474" s="1400" t="s">
        <v>22</v>
      </c>
      <c r="F1474" s="806" t="s">
        <v>4064</v>
      </c>
      <c r="G1474" s="801" t="s">
        <v>2994</v>
      </c>
      <c r="H1474" s="1711" t="s">
        <v>4124</v>
      </c>
      <c r="I1474" s="106">
        <v>2000</v>
      </c>
      <c r="J1474" s="106">
        <v>2400</v>
      </c>
      <c r="K1474" s="567"/>
      <c r="L1474" s="815"/>
      <c r="M1474" s="1" t="s">
        <v>1842</v>
      </c>
      <c r="N1474" s="12"/>
    </row>
    <row r="1475" spans="1:14" ht="24" customHeight="1" x14ac:dyDescent="0.2">
      <c r="A1475" s="1293"/>
      <c r="B1475" s="1427"/>
      <c r="C1475" s="1627"/>
      <c r="D1475" s="1408"/>
      <c r="E1475" s="1400"/>
      <c r="F1475" s="806" t="s">
        <v>1143</v>
      </c>
      <c r="G1475" s="801" t="s">
        <v>2249</v>
      </c>
      <c r="H1475" s="1989"/>
      <c r="I1475" s="106"/>
      <c r="J1475" s="106"/>
      <c r="K1475" s="567"/>
      <c r="L1475" s="815"/>
      <c r="M1475" s="1"/>
      <c r="N1475" s="12"/>
    </row>
    <row r="1476" spans="1:14" ht="62.25" customHeight="1" x14ac:dyDescent="0.2">
      <c r="A1476" s="1293"/>
      <c r="B1476" s="806" t="s">
        <v>4125</v>
      </c>
      <c r="C1476" s="180" t="s">
        <v>4126</v>
      </c>
      <c r="D1476" s="802" t="s">
        <v>46</v>
      </c>
      <c r="E1476" s="801" t="s">
        <v>57</v>
      </c>
      <c r="F1476" s="806" t="s">
        <v>1233</v>
      </c>
      <c r="G1476" s="801" t="s">
        <v>2249</v>
      </c>
      <c r="H1476" s="599" t="s">
        <v>4395</v>
      </c>
      <c r="I1476" s="658"/>
      <c r="J1476" s="103"/>
      <c r="K1476" s="567"/>
      <c r="L1476" s="815"/>
      <c r="M1476" s="1"/>
      <c r="N1476" s="12"/>
    </row>
    <row r="1477" spans="1:14" ht="44.25" customHeight="1" x14ac:dyDescent="0.2">
      <c r="A1477" s="1293"/>
      <c r="B1477" s="998" t="s">
        <v>4127</v>
      </c>
      <c r="C1477" s="659" t="s">
        <v>4128</v>
      </c>
      <c r="D1477" s="660" t="s">
        <v>46</v>
      </c>
      <c r="E1477" s="660" t="s">
        <v>57</v>
      </c>
      <c r="F1477" s="900" t="s">
        <v>1233</v>
      </c>
      <c r="G1477" s="622" t="s">
        <v>1111</v>
      </c>
      <c r="H1477" s="993" t="s">
        <v>1546</v>
      </c>
      <c r="I1477" s="658"/>
      <c r="J1477" s="103"/>
      <c r="K1477" s="567"/>
      <c r="L1477" s="815"/>
      <c r="M1477" s="1"/>
      <c r="N1477" s="12"/>
    </row>
    <row r="1478" spans="1:14" ht="44.25" customHeight="1" x14ac:dyDescent="0.2">
      <c r="A1478" s="1294"/>
      <c r="B1478" s="586" t="s">
        <v>4129</v>
      </c>
      <c r="C1478" s="655" t="s">
        <v>4130</v>
      </c>
      <c r="D1478" s="586" t="s">
        <v>46</v>
      </c>
      <c r="E1478" s="586" t="s">
        <v>57</v>
      </c>
      <c r="F1478" s="611" t="s">
        <v>1233</v>
      </c>
      <c r="G1478" s="617" t="s">
        <v>1111</v>
      </c>
      <c r="H1478" s="656" t="s">
        <v>1546</v>
      </c>
      <c r="I1478" s="658"/>
      <c r="J1478" s="103"/>
      <c r="K1478" s="567"/>
      <c r="L1478" s="815"/>
      <c r="M1478" s="1"/>
      <c r="N1478" s="12"/>
    </row>
    <row r="1479" spans="1:14" ht="27.75" customHeight="1" x14ac:dyDescent="0.2">
      <c r="A1479" s="2003" t="s">
        <v>5259</v>
      </c>
      <c r="B1479" s="1415" t="s">
        <v>4119</v>
      </c>
      <c r="C1479" s="1415" t="s">
        <v>4134</v>
      </c>
      <c r="D1479" s="1396" t="s">
        <v>46</v>
      </c>
      <c r="E1479" s="1396" t="s">
        <v>57</v>
      </c>
      <c r="F1479" s="975" t="s">
        <v>1160</v>
      </c>
      <c r="G1479" s="610" t="s">
        <v>1118</v>
      </c>
      <c r="H1479" s="974" t="s">
        <v>2647</v>
      </c>
      <c r="I1479" s="600">
        <v>470</v>
      </c>
      <c r="J1479" s="531"/>
      <c r="K1479" s="564"/>
      <c r="L1479" s="815"/>
      <c r="M1479" s="1" t="s">
        <v>3444</v>
      </c>
      <c r="N1479" s="12"/>
    </row>
    <row r="1480" spans="1:14" ht="27.75" customHeight="1" x14ac:dyDescent="0.2">
      <c r="A1480" s="2004"/>
      <c r="B1480" s="1989"/>
      <c r="C1480" s="1989"/>
      <c r="D1480" s="1990"/>
      <c r="E1480" s="1990"/>
      <c r="F1480" s="806" t="s">
        <v>1143</v>
      </c>
      <c r="G1480" s="891" t="s">
        <v>1111</v>
      </c>
      <c r="H1480" s="836" t="s">
        <v>1734</v>
      </c>
      <c r="I1480" s="646"/>
      <c r="J1480" s="576"/>
      <c r="K1480" s="564"/>
      <c r="L1480" s="815"/>
      <c r="M1480" s="1"/>
      <c r="N1480" s="12"/>
    </row>
    <row r="1481" spans="1:14" ht="24.75" customHeight="1" x14ac:dyDescent="0.2">
      <c r="A1481" s="1292" t="s">
        <v>156</v>
      </c>
      <c r="B1481" s="1711" t="s">
        <v>4135</v>
      </c>
      <c r="C1481" s="1711" t="s">
        <v>5260</v>
      </c>
      <c r="D1481" s="1713" t="s">
        <v>46</v>
      </c>
      <c r="E1481" s="1713" t="s">
        <v>57</v>
      </c>
      <c r="F1481" s="806" t="s">
        <v>1160</v>
      </c>
      <c r="G1481" s="891" t="s">
        <v>1118</v>
      </c>
      <c r="H1481" s="643" t="s">
        <v>4137</v>
      </c>
      <c r="I1481" s="661">
        <v>900</v>
      </c>
      <c r="J1481" s="576"/>
      <c r="K1481" s="564"/>
      <c r="L1481" s="815"/>
      <c r="M1481" s="1" t="s">
        <v>3444</v>
      </c>
      <c r="N1481" s="12"/>
    </row>
    <row r="1482" spans="1:14" ht="27" customHeight="1" x14ac:dyDescent="0.2">
      <c r="A1482" s="1293"/>
      <c r="B1482" s="1989"/>
      <c r="C1482" s="1989"/>
      <c r="D1482" s="1990"/>
      <c r="E1482" s="1990"/>
      <c r="F1482" s="806" t="s">
        <v>1143</v>
      </c>
      <c r="G1482" s="891" t="s">
        <v>1111</v>
      </c>
      <c r="H1482" s="643" t="s">
        <v>3453</v>
      </c>
      <c r="I1482" s="661"/>
      <c r="J1482" s="576"/>
      <c r="K1482" s="564"/>
      <c r="L1482" s="815"/>
      <c r="M1482" s="1"/>
      <c r="N1482" s="12"/>
    </row>
    <row r="1483" spans="1:14" ht="25.5" customHeight="1" x14ac:dyDescent="0.2">
      <c r="A1483" s="1293"/>
      <c r="B1483" s="1711" t="s">
        <v>4138</v>
      </c>
      <c r="C1483" s="2035" t="s">
        <v>4139</v>
      </c>
      <c r="D1483" s="1713" t="s">
        <v>46</v>
      </c>
      <c r="E1483" s="1713" t="s">
        <v>57</v>
      </c>
      <c r="F1483" s="806" t="s">
        <v>1160</v>
      </c>
      <c r="G1483" s="891" t="s">
        <v>1118</v>
      </c>
      <c r="H1483" s="836" t="s">
        <v>1338</v>
      </c>
      <c r="I1483" s="661">
        <v>250</v>
      </c>
      <c r="J1483" s="576"/>
      <c r="K1483" s="564"/>
      <c r="L1483" s="815"/>
      <c r="M1483" s="1" t="s">
        <v>3444</v>
      </c>
      <c r="N1483" s="12"/>
    </row>
    <row r="1484" spans="1:14" ht="27.75" customHeight="1" x14ac:dyDescent="0.2">
      <c r="A1484" s="1293"/>
      <c r="B1484" s="1989"/>
      <c r="C1484" s="2036"/>
      <c r="D1484" s="1990"/>
      <c r="E1484" s="1990"/>
      <c r="F1484" s="806" t="s">
        <v>1143</v>
      </c>
      <c r="G1484" s="891" t="s">
        <v>1111</v>
      </c>
      <c r="H1484" s="836" t="s">
        <v>3453</v>
      </c>
      <c r="I1484" s="661"/>
      <c r="J1484" s="576"/>
      <c r="K1484" s="564"/>
      <c r="L1484" s="815"/>
      <c r="M1484" s="1"/>
      <c r="N1484" s="12"/>
    </row>
    <row r="1485" spans="1:14" ht="27.75" customHeight="1" x14ac:dyDescent="0.2">
      <c r="A1485" s="1293"/>
      <c r="B1485" s="2020" t="s">
        <v>4141</v>
      </c>
      <c r="C1485" s="2035" t="s">
        <v>4142</v>
      </c>
      <c r="D1485" s="1713" t="s">
        <v>46</v>
      </c>
      <c r="E1485" s="1713" t="s">
        <v>57</v>
      </c>
      <c r="F1485" s="806" t="s">
        <v>1160</v>
      </c>
      <c r="G1485" s="891" t="s">
        <v>1118</v>
      </c>
      <c r="H1485" s="643" t="s">
        <v>3443</v>
      </c>
      <c r="I1485" s="661">
        <v>350</v>
      </c>
      <c r="J1485" s="576"/>
      <c r="K1485" s="564"/>
      <c r="L1485" s="815"/>
      <c r="M1485" s="1" t="s">
        <v>3444</v>
      </c>
      <c r="N1485" s="12"/>
    </row>
    <row r="1486" spans="1:14" ht="27.75" customHeight="1" x14ac:dyDescent="0.2">
      <c r="A1486" s="1293"/>
      <c r="B1486" s="2021"/>
      <c r="C1486" s="2036"/>
      <c r="D1486" s="1990"/>
      <c r="E1486" s="1990"/>
      <c r="F1486" s="806" t="s">
        <v>1143</v>
      </c>
      <c r="G1486" s="891" t="s">
        <v>1111</v>
      </c>
      <c r="H1486" s="643" t="s">
        <v>3453</v>
      </c>
      <c r="I1486" s="661"/>
      <c r="J1486" s="576"/>
      <c r="K1486" s="564"/>
      <c r="L1486" s="815"/>
      <c r="M1486" s="1"/>
      <c r="N1486" s="12"/>
    </row>
    <row r="1487" spans="1:14" ht="27.75" customHeight="1" x14ac:dyDescent="0.2">
      <c r="A1487" s="1293"/>
      <c r="B1487" s="787" t="s">
        <v>4143</v>
      </c>
      <c r="C1487" s="4" t="s">
        <v>4144</v>
      </c>
      <c r="D1487" s="786" t="s">
        <v>60</v>
      </c>
      <c r="E1487" s="786" t="s">
        <v>57</v>
      </c>
      <c r="F1487" s="806" t="s">
        <v>1779</v>
      </c>
      <c r="G1487" s="891" t="s">
        <v>1265</v>
      </c>
      <c r="H1487" s="643" t="s">
        <v>5261</v>
      </c>
      <c r="I1487" s="661"/>
      <c r="J1487" s="576"/>
      <c r="K1487" s="564"/>
      <c r="L1487" s="815"/>
      <c r="M1487" s="1"/>
      <c r="N1487" s="12"/>
    </row>
    <row r="1488" spans="1:14" ht="23.25" customHeight="1" x14ac:dyDescent="0.2">
      <c r="A1488" s="1293"/>
      <c r="B1488" s="1711" t="s">
        <v>4146</v>
      </c>
      <c r="C1488" s="1711" t="s">
        <v>4147</v>
      </c>
      <c r="D1488" s="1713" t="s">
        <v>46</v>
      </c>
      <c r="E1488" s="1713" t="s">
        <v>57</v>
      </c>
      <c r="F1488" s="806" t="s">
        <v>1160</v>
      </c>
      <c r="G1488" s="891" t="s">
        <v>1118</v>
      </c>
      <c r="H1488" s="643" t="s">
        <v>1338</v>
      </c>
      <c r="I1488" s="661">
        <v>768</v>
      </c>
      <c r="J1488" s="576"/>
      <c r="K1488" s="564"/>
      <c r="L1488" s="815"/>
      <c r="M1488" s="1" t="s">
        <v>3444</v>
      </c>
      <c r="N1488" s="12"/>
    </row>
    <row r="1489" spans="1:14" ht="34.5" customHeight="1" x14ac:dyDescent="0.2">
      <c r="A1489" s="1293"/>
      <c r="B1489" s="1989"/>
      <c r="C1489" s="1989"/>
      <c r="D1489" s="1990"/>
      <c r="E1489" s="1990"/>
      <c r="F1489" s="806" t="s">
        <v>1143</v>
      </c>
      <c r="G1489" s="891" t="s">
        <v>1111</v>
      </c>
      <c r="H1489" s="620" t="s">
        <v>3453</v>
      </c>
      <c r="I1489" s="661"/>
      <c r="J1489" s="576"/>
      <c r="K1489" s="564"/>
      <c r="L1489" s="815"/>
      <c r="M1489" s="1"/>
      <c r="N1489" s="12"/>
    </row>
    <row r="1490" spans="1:14" ht="49.5" customHeight="1" x14ac:dyDescent="0.2">
      <c r="A1490" s="1293"/>
      <c r="B1490" s="806" t="s">
        <v>4149</v>
      </c>
      <c r="C1490" s="662" t="s">
        <v>4150</v>
      </c>
      <c r="D1490" s="801" t="s">
        <v>46</v>
      </c>
      <c r="E1490" s="803" t="s">
        <v>57</v>
      </c>
      <c r="F1490" s="787" t="s">
        <v>1233</v>
      </c>
      <c r="G1490" s="11" t="s">
        <v>1111</v>
      </c>
      <c r="H1490" s="988" t="s">
        <v>1338</v>
      </c>
      <c r="I1490" s="601">
        <v>320</v>
      </c>
      <c r="J1490" s="576"/>
      <c r="K1490" s="564"/>
      <c r="L1490" s="815"/>
      <c r="M1490" s="1" t="s">
        <v>3444</v>
      </c>
      <c r="N1490" s="12"/>
    </row>
    <row r="1491" spans="1:14" ht="49.5" customHeight="1" x14ac:dyDescent="0.2">
      <c r="A1491" s="1293"/>
      <c r="B1491" s="806" t="s">
        <v>4151</v>
      </c>
      <c r="C1491" s="662" t="s">
        <v>4152</v>
      </c>
      <c r="D1491" s="801" t="s">
        <v>46</v>
      </c>
      <c r="E1491" s="803" t="s">
        <v>57</v>
      </c>
      <c r="F1491" s="787" t="s">
        <v>1233</v>
      </c>
      <c r="G1491" s="608" t="s">
        <v>1111</v>
      </c>
      <c r="H1491" s="984" t="s">
        <v>4154</v>
      </c>
      <c r="I1491" s="601">
        <v>1981</v>
      </c>
      <c r="J1491" s="576"/>
      <c r="K1491" s="564"/>
      <c r="L1491" s="815"/>
      <c r="M1491" s="1"/>
      <c r="N1491" s="12"/>
    </row>
    <row r="1492" spans="1:14" ht="49.5" customHeight="1" x14ac:dyDescent="0.2">
      <c r="A1492" s="1293"/>
      <c r="B1492" s="806" t="s">
        <v>4155</v>
      </c>
      <c r="C1492" s="264" t="s">
        <v>4156</v>
      </c>
      <c r="D1492" s="801" t="s">
        <v>60</v>
      </c>
      <c r="E1492" s="801" t="s">
        <v>57</v>
      </c>
      <c r="F1492" s="806" t="s">
        <v>1779</v>
      </c>
      <c r="G1492" s="891" t="s">
        <v>1265</v>
      </c>
      <c r="H1492" s="836" t="s">
        <v>5262</v>
      </c>
      <c r="I1492" s="601"/>
      <c r="J1492" s="575"/>
      <c r="K1492" s="564"/>
      <c r="L1492" s="815"/>
      <c r="M1492" s="1"/>
      <c r="N1492" s="12"/>
    </row>
    <row r="1493" spans="1:14" ht="49.5" customHeight="1" x14ac:dyDescent="0.2">
      <c r="A1493" s="1293"/>
      <c r="B1493" s="648" t="s">
        <v>4158</v>
      </c>
      <c r="C1493" s="627" t="s">
        <v>4159</v>
      </c>
      <c r="D1493" s="589" t="s">
        <v>1277</v>
      </c>
      <c r="E1493" s="589" t="s">
        <v>57</v>
      </c>
      <c r="F1493" s="588" t="s">
        <v>1114</v>
      </c>
      <c r="G1493" s="589" t="s">
        <v>1111</v>
      </c>
      <c r="H1493" s="836" t="s">
        <v>5198</v>
      </c>
      <c r="I1493" s="601"/>
      <c r="J1493" s="575"/>
      <c r="K1493" s="564"/>
      <c r="L1493" s="815"/>
      <c r="M1493" s="1"/>
      <c r="N1493" s="12"/>
    </row>
    <row r="1494" spans="1:14" ht="49.5" customHeight="1" x14ac:dyDescent="0.2">
      <c r="A1494" s="1294"/>
      <c r="B1494" s="648" t="s">
        <v>4160</v>
      </c>
      <c r="C1494" s="627" t="s">
        <v>4161</v>
      </c>
      <c r="D1494" s="589" t="s">
        <v>46</v>
      </c>
      <c r="E1494" s="589" t="s">
        <v>57</v>
      </c>
      <c r="F1494" s="806" t="s">
        <v>1166</v>
      </c>
      <c r="G1494" s="891" t="s">
        <v>1111</v>
      </c>
      <c r="H1494" s="836" t="s">
        <v>3528</v>
      </c>
      <c r="I1494" s="601"/>
      <c r="J1494" s="575"/>
      <c r="K1494" s="564"/>
      <c r="L1494" s="815"/>
      <c r="M1494" s="1"/>
      <c r="N1494" s="12"/>
    </row>
    <row r="1495" spans="1:14" ht="24.75" customHeight="1" x14ac:dyDescent="0.2">
      <c r="A1495" s="1292" t="s">
        <v>157</v>
      </c>
      <c r="B1495" s="1415" t="s">
        <v>4170</v>
      </c>
      <c r="C1495" s="1415" t="s">
        <v>4171</v>
      </c>
      <c r="D1495" s="1396" t="s">
        <v>7</v>
      </c>
      <c r="E1495" s="1396" t="s">
        <v>57</v>
      </c>
      <c r="F1495" s="975" t="s">
        <v>1160</v>
      </c>
      <c r="G1495" s="610" t="s">
        <v>1118</v>
      </c>
      <c r="H1495" s="974" t="s">
        <v>1338</v>
      </c>
      <c r="I1495" s="815">
        <v>1400</v>
      </c>
      <c r="J1495" s="575"/>
      <c r="K1495" s="564"/>
      <c r="L1495" s="815"/>
      <c r="M1495" s="1" t="s">
        <v>3444</v>
      </c>
      <c r="N1495" s="12"/>
    </row>
    <row r="1496" spans="1:14" ht="24.75" customHeight="1" x14ac:dyDescent="0.2">
      <c r="A1496" s="1293"/>
      <c r="B1496" s="1989"/>
      <c r="C1496" s="1989"/>
      <c r="D1496" s="1990"/>
      <c r="E1496" s="1990"/>
      <c r="F1496" s="806" t="s">
        <v>1143</v>
      </c>
      <c r="G1496" s="891" t="s">
        <v>1111</v>
      </c>
      <c r="H1496" s="836" t="s">
        <v>3453</v>
      </c>
      <c r="I1496" s="815"/>
      <c r="J1496" s="575"/>
      <c r="K1496" s="564"/>
      <c r="L1496" s="815"/>
      <c r="M1496" s="1"/>
      <c r="N1496" s="12"/>
    </row>
    <row r="1497" spans="1:14" ht="23.25" customHeight="1" x14ac:dyDescent="0.2">
      <c r="A1497" s="1293"/>
      <c r="B1497" s="1711" t="s">
        <v>4172</v>
      </c>
      <c r="C1497" s="2039" t="s">
        <v>5263</v>
      </c>
      <c r="D1497" s="2033" t="s">
        <v>7</v>
      </c>
      <c r="E1497" s="1950" t="s">
        <v>57</v>
      </c>
      <c r="F1497" s="806" t="s">
        <v>1160</v>
      </c>
      <c r="G1497" s="891" t="s">
        <v>1118</v>
      </c>
      <c r="H1497" s="836" t="s">
        <v>1338</v>
      </c>
      <c r="I1497" s="815">
        <v>1450</v>
      </c>
      <c r="J1497" s="575"/>
      <c r="K1497" s="564"/>
      <c r="L1497" s="815"/>
      <c r="M1497" s="1" t="s">
        <v>3444</v>
      </c>
      <c r="N1497" s="12"/>
    </row>
    <row r="1498" spans="1:14" ht="24" customHeight="1" x14ac:dyDescent="0.2">
      <c r="A1498" s="1293"/>
      <c r="B1498" s="1989"/>
      <c r="C1498" s="1983"/>
      <c r="D1498" s="1985"/>
      <c r="E1498" s="1952"/>
      <c r="F1498" s="806" t="s">
        <v>1143</v>
      </c>
      <c r="G1498" s="891" t="s">
        <v>1111</v>
      </c>
      <c r="H1498" s="836" t="s">
        <v>3453</v>
      </c>
      <c r="I1498" s="815"/>
      <c r="J1498" s="575"/>
      <c r="K1498" s="564"/>
      <c r="L1498" s="815"/>
      <c r="M1498" s="1"/>
      <c r="N1498" s="12"/>
    </row>
    <row r="1499" spans="1:14" ht="26.25" customHeight="1" x14ac:dyDescent="0.2">
      <c r="A1499" s="1293"/>
      <c r="B1499" s="1427" t="s">
        <v>4174</v>
      </c>
      <c r="C1499" s="1427" t="s">
        <v>4175</v>
      </c>
      <c r="D1499" s="1400" t="s">
        <v>7</v>
      </c>
      <c r="E1499" s="1400" t="s">
        <v>57</v>
      </c>
      <c r="F1499" s="806" t="s">
        <v>1160</v>
      </c>
      <c r="G1499" s="891" t="s">
        <v>1118</v>
      </c>
      <c r="H1499" s="836" t="s">
        <v>1338</v>
      </c>
      <c r="I1499" s="815">
        <v>500</v>
      </c>
      <c r="J1499" s="575"/>
      <c r="K1499" s="564"/>
      <c r="L1499" s="815"/>
      <c r="M1499" s="1" t="s">
        <v>3444</v>
      </c>
      <c r="N1499" s="12"/>
    </row>
    <row r="1500" spans="1:14" ht="26.25" customHeight="1" x14ac:dyDescent="0.2">
      <c r="A1500" s="1293"/>
      <c r="B1500" s="2034"/>
      <c r="C1500" s="2034"/>
      <c r="D1500" s="2037"/>
      <c r="E1500" s="1400"/>
      <c r="F1500" s="806" t="s">
        <v>1143</v>
      </c>
      <c r="G1500" s="891" t="s">
        <v>1111</v>
      </c>
      <c r="H1500" s="836" t="s">
        <v>3453</v>
      </c>
      <c r="I1500" s="815"/>
      <c r="J1500" s="575"/>
      <c r="K1500" s="564"/>
      <c r="L1500" s="815"/>
      <c r="M1500" s="1"/>
      <c r="N1500" s="12"/>
    </row>
    <row r="1501" spans="1:14" ht="26.25" customHeight="1" x14ac:dyDescent="0.2">
      <c r="A1501" s="1293"/>
      <c r="B1501" s="789" t="s">
        <v>4176</v>
      </c>
      <c r="C1501" s="607" t="s">
        <v>4177</v>
      </c>
      <c r="D1501" s="783" t="s">
        <v>28</v>
      </c>
      <c r="E1501" s="989" t="s">
        <v>57</v>
      </c>
      <c r="F1501" s="992" t="s">
        <v>3522</v>
      </c>
      <c r="G1501" s="663" t="s">
        <v>1111</v>
      </c>
      <c r="H1501" s="664" t="s">
        <v>1506</v>
      </c>
      <c r="I1501" s="665"/>
      <c r="J1501" s="575"/>
      <c r="K1501" s="564"/>
      <c r="L1501" s="815"/>
      <c r="M1501" s="1"/>
      <c r="N1501" s="12"/>
    </row>
    <row r="1502" spans="1:14" ht="22.5" customHeight="1" x14ac:dyDescent="0.2">
      <c r="A1502" s="1279" t="s">
        <v>5264</v>
      </c>
      <c r="B1502" s="1279" t="s">
        <v>4179</v>
      </c>
      <c r="C1502" s="1279" t="s">
        <v>4180</v>
      </c>
      <c r="D1502" s="1236" t="s">
        <v>46</v>
      </c>
      <c r="E1502" s="1236" t="s">
        <v>57</v>
      </c>
      <c r="F1502" s="787" t="s">
        <v>1160</v>
      </c>
      <c r="G1502" s="11" t="s">
        <v>1118</v>
      </c>
      <c r="H1502" s="988" t="s">
        <v>1338</v>
      </c>
      <c r="I1502" s="666">
        <v>550</v>
      </c>
      <c r="J1502" s="576"/>
      <c r="K1502" s="564"/>
      <c r="L1502" s="815"/>
      <c r="M1502" s="1" t="s">
        <v>3444</v>
      </c>
      <c r="N1502" s="12"/>
    </row>
    <row r="1503" spans="1:14" ht="26.25" customHeight="1" x14ac:dyDescent="0.2">
      <c r="A1503" s="1279"/>
      <c r="B1503" s="1279"/>
      <c r="C1503" s="1279"/>
      <c r="D1503" s="1236"/>
      <c r="E1503" s="1236"/>
      <c r="F1503" s="787" t="s">
        <v>1143</v>
      </c>
      <c r="G1503" s="11" t="s">
        <v>1111</v>
      </c>
      <c r="H1503" s="988" t="s">
        <v>3453</v>
      </c>
      <c r="I1503" s="666"/>
      <c r="J1503" s="576"/>
      <c r="K1503" s="564"/>
      <c r="L1503" s="815"/>
      <c r="M1503" s="1"/>
      <c r="N1503" s="12"/>
    </row>
    <row r="1504" spans="1:14" ht="26.25" customHeight="1" x14ac:dyDescent="0.2">
      <c r="A1504" s="1279"/>
      <c r="B1504" s="1279" t="s">
        <v>4181</v>
      </c>
      <c r="C1504" s="1279" t="s">
        <v>4182</v>
      </c>
      <c r="D1504" s="1236" t="s">
        <v>46</v>
      </c>
      <c r="E1504" s="1236" t="s">
        <v>57</v>
      </c>
      <c r="F1504" s="787" t="s">
        <v>1160</v>
      </c>
      <c r="G1504" s="11" t="s">
        <v>1118</v>
      </c>
      <c r="H1504" s="988" t="s">
        <v>1338</v>
      </c>
      <c r="I1504" s="288">
        <v>1470</v>
      </c>
      <c r="J1504" s="576"/>
      <c r="K1504" s="564"/>
      <c r="L1504" s="815"/>
      <c r="M1504" s="1" t="s">
        <v>3444</v>
      </c>
      <c r="N1504" s="12"/>
    </row>
    <row r="1505" spans="1:14" ht="26.25" customHeight="1" x14ac:dyDescent="0.2">
      <c r="A1505" s="1279"/>
      <c r="B1505" s="1279"/>
      <c r="C1505" s="1279"/>
      <c r="D1505" s="1236"/>
      <c r="E1505" s="1236"/>
      <c r="F1505" s="787" t="s">
        <v>1143</v>
      </c>
      <c r="G1505" s="11" t="s">
        <v>1111</v>
      </c>
      <c r="H1505" s="988" t="s">
        <v>3453</v>
      </c>
      <c r="I1505" s="288"/>
      <c r="J1505" s="576"/>
      <c r="K1505" s="564"/>
      <c r="L1505" s="815"/>
      <c r="M1505" s="1"/>
      <c r="N1505" s="12"/>
    </row>
    <row r="1506" spans="1:14" ht="26.25" customHeight="1" x14ac:dyDescent="0.2">
      <c r="A1506" s="1279"/>
      <c r="B1506" s="787" t="s">
        <v>4183</v>
      </c>
      <c r="C1506" s="978" t="s">
        <v>4184</v>
      </c>
      <c r="D1506" s="786" t="s">
        <v>60</v>
      </c>
      <c r="E1506" s="786" t="s">
        <v>57</v>
      </c>
      <c r="F1506" s="787" t="s">
        <v>1119</v>
      </c>
      <c r="G1506" s="786" t="s">
        <v>1265</v>
      </c>
      <c r="H1506" s="988" t="s">
        <v>5265</v>
      </c>
      <c r="I1506" s="288"/>
      <c r="J1506" s="575"/>
      <c r="K1506" s="564"/>
      <c r="L1506" s="815"/>
      <c r="M1506" s="1"/>
      <c r="N1506" s="12"/>
    </row>
    <row r="1507" spans="1:14" ht="26.25" customHeight="1" x14ac:dyDescent="0.2">
      <c r="A1507" s="1279"/>
      <c r="B1507" s="787" t="s">
        <v>4186</v>
      </c>
      <c r="C1507" s="978" t="s">
        <v>4187</v>
      </c>
      <c r="D1507" s="786" t="s">
        <v>46</v>
      </c>
      <c r="E1507" s="786" t="s">
        <v>57</v>
      </c>
      <c r="F1507" s="787" t="s">
        <v>1233</v>
      </c>
      <c r="G1507" s="11" t="s">
        <v>1111</v>
      </c>
      <c r="H1507" s="988" t="s">
        <v>1506</v>
      </c>
      <c r="I1507" s="288"/>
      <c r="J1507" s="575"/>
      <c r="K1507" s="564"/>
      <c r="L1507" s="815"/>
      <c r="M1507" s="1"/>
      <c r="N1507" s="12"/>
    </row>
    <row r="1508" spans="1:14" ht="26.25" customHeight="1" x14ac:dyDescent="0.2">
      <c r="A1508" s="1279"/>
      <c r="B1508" s="787" t="s">
        <v>4188</v>
      </c>
      <c r="C1508" s="978" t="s">
        <v>4189</v>
      </c>
      <c r="D1508" s="786" t="s">
        <v>46</v>
      </c>
      <c r="E1508" s="786" t="s">
        <v>57</v>
      </c>
      <c r="F1508" s="787" t="s">
        <v>1233</v>
      </c>
      <c r="G1508" s="11" t="s">
        <v>1111</v>
      </c>
      <c r="H1508" s="988" t="s">
        <v>1506</v>
      </c>
      <c r="I1508" s="288"/>
      <c r="J1508" s="575"/>
      <c r="K1508" s="564"/>
      <c r="L1508" s="815"/>
      <c r="M1508" s="1"/>
      <c r="N1508" s="12"/>
    </row>
    <row r="1509" spans="1:14" ht="45" customHeight="1" x14ac:dyDescent="0.2">
      <c r="A1509" s="1279"/>
      <c r="B1509" s="786" t="s">
        <v>4190</v>
      </c>
      <c r="C1509" s="2" t="s">
        <v>4191</v>
      </c>
      <c r="D1509" s="786" t="s">
        <v>46</v>
      </c>
      <c r="E1509" s="786" t="s">
        <v>57</v>
      </c>
      <c r="F1509" s="787" t="s">
        <v>1233</v>
      </c>
      <c r="G1509" s="11" t="s">
        <v>1111</v>
      </c>
      <c r="H1509" s="988" t="s">
        <v>1546</v>
      </c>
      <c r="I1509" s="288"/>
      <c r="J1509" s="575"/>
      <c r="K1509" s="564"/>
      <c r="L1509" s="815"/>
      <c r="M1509" s="1"/>
      <c r="N1509" s="12"/>
    </row>
    <row r="1510" spans="1:14" ht="45" customHeight="1" x14ac:dyDescent="0.2">
      <c r="A1510" s="1279"/>
      <c r="B1510" s="667" t="s">
        <v>4192</v>
      </c>
      <c r="C1510" s="668" t="s">
        <v>4193</v>
      </c>
      <c r="D1510" s="667" t="s">
        <v>46</v>
      </c>
      <c r="E1510" s="667" t="s">
        <v>57</v>
      </c>
      <c r="F1510" s="787" t="s">
        <v>1233</v>
      </c>
      <c r="G1510" s="11" t="s">
        <v>1111</v>
      </c>
      <c r="H1510" s="669" t="s">
        <v>1546</v>
      </c>
      <c r="I1510" s="288"/>
      <c r="J1510" s="575"/>
      <c r="K1510" s="564"/>
      <c r="L1510" s="815"/>
      <c r="M1510" s="1"/>
      <c r="N1510" s="12"/>
    </row>
    <row r="1511" spans="1:14" ht="47.25" customHeight="1" x14ac:dyDescent="0.2">
      <c r="A1511" s="798" t="s">
        <v>4200</v>
      </c>
      <c r="B1511" s="772" t="s">
        <v>4201</v>
      </c>
      <c r="C1511" s="412" t="s">
        <v>4202</v>
      </c>
      <c r="D1511" s="778" t="s">
        <v>60</v>
      </c>
      <c r="E1511" s="778" t="s">
        <v>57</v>
      </c>
      <c r="F1511" s="781" t="s">
        <v>1119</v>
      </c>
      <c r="G1511" s="784" t="s">
        <v>1265</v>
      </c>
      <c r="H1511" s="837" t="s">
        <v>5266</v>
      </c>
      <c r="I1511" s="288"/>
      <c r="J1511" s="575"/>
      <c r="K1511" s="564"/>
      <c r="L1511" s="815"/>
      <c r="M1511" s="1"/>
      <c r="N1511" s="12"/>
    </row>
    <row r="1512" spans="1:14" ht="21" customHeight="1" x14ac:dyDescent="0.2">
      <c r="A1512" s="2040" t="s">
        <v>4204</v>
      </c>
      <c r="B1512" s="2034" t="s">
        <v>4205</v>
      </c>
      <c r="C1512" s="2034" t="s">
        <v>4206</v>
      </c>
      <c r="D1512" s="2037" t="s">
        <v>46</v>
      </c>
      <c r="E1512" s="2037" t="s">
        <v>57</v>
      </c>
      <c r="F1512" s="806" t="s">
        <v>1160</v>
      </c>
      <c r="G1512" s="215" t="s">
        <v>1118</v>
      </c>
      <c r="H1512" s="836" t="s">
        <v>1338</v>
      </c>
      <c r="I1512" s="601">
        <v>700</v>
      </c>
      <c r="J1512" s="575"/>
      <c r="K1512" s="564"/>
      <c r="L1512" s="815"/>
      <c r="M1512" s="1" t="s">
        <v>3444</v>
      </c>
      <c r="N1512" s="12"/>
    </row>
    <row r="1513" spans="1:14" ht="21" customHeight="1" x14ac:dyDescent="0.2">
      <c r="A1513" s="2041"/>
      <c r="B1513" s="1416"/>
      <c r="C1513" s="1416"/>
      <c r="D1513" s="1399"/>
      <c r="E1513" s="1399"/>
      <c r="F1513" s="806" t="s">
        <v>1143</v>
      </c>
      <c r="G1513" s="215" t="s">
        <v>1111</v>
      </c>
      <c r="H1513" s="836" t="s">
        <v>3453</v>
      </c>
      <c r="I1513" s="601"/>
      <c r="J1513" s="575"/>
      <c r="K1513" s="564"/>
      <c r="L1513" s="815"/>
      <c r="M1513" s="1"/>
      <c r="N1513" s="12"/>
    </row>
    <row r="1514" spans="1:14" ht="25.5" customHeight="1" x14ac:dyDescent="0.2">
      <c r="A1514" s="2041"/>
      <c r="B1514" s="2034" t="s">
        <v>4207</v>
      </c>
      <c r="C1514" s="2034" t="s">
        <v>5267</v>
      </c>
      <c r="D1514" s="2037" t="s">
        <v>46</v>
      </c>
      <c r="E1514" s="2037" t="s">
        <v>57</v>
      </c>
      <c r="F1514" s="806" t="s">
        <v>1160</v>
      </c>
      <c r="G1514" s="215" t="s">
        <v>1118</v>
      </c>
      <c r="H1514" s="836" t="s">
        <v>1338</v>
      </c>
      <c r="I1514" s="288">
        <v>1470</v>
      </c>
      <c r="J1514" s="575"/>
      <c r="K1514" s="564"/>
      <c r="L1514" s="815"/>
      <c r="M1514" s="1" t="s">
        <v>3444</v>
      </c>
      <c r="N1514" s="12"/>
    </row>
    <row r="1515" spans="1:14" ht="21" customHeight="1" x14ac:dyDescent="0.2">
      <c r="A1515" s="2041"/>
      <c r="B1515" s="1416"/>
      <c r="C1515" s="1416"/>
      <c r="D1515" s="1399"/>
      <c r="E1515" s="1399"/>
      <c r="F1515" s="806" t="s">
        <v>1143</v>
      </c>
      <c r="G1515" s="215" t="s">
        <v>1111</v>
      </c>
      <c r="H1515" s="836" t="s">
        <v>3453</v>
      </c>
      <c r="I1515" s="288"/>
      <c r="J1515" s="575"/>
      <c r="K1515" s="564"/>
      <c r="L1515" s="815"/>
      <c r="M1515" s="1"/>
      <c r="N1515" s="12"/>
    </row>
    <row r="1516" spans="1:14" ht="44.25" customHeight="1" x14ac:dyDescent="0.2">
      <c r="A1516" s="2041"/>
      <c r="B1516" s="806" t="s">
        <v>4209</v>
      </c>
      <c r="C1516" s="264" t="s">
        <v>4210</v>
      </c>
      <c r="D1516" s="801" t="s">
        <v>60</v>
      </c>
      <c r="E1516" s="801" t="s">
        <v>57</v>
      </c>
      <c r="F1516" s="806" t="s">
        <v>1779</v>
      </c>
      <c r="G1516" s="891" t="s">
        <v>1265</v>
      </c>
      <c r="H1516" s="836" t="s">
        <v>5268</v>
      </c>
      <c r="I1516" s="68"/>
      <c r="J1516" s="575"/>
      <c r="K1516" s="564"/>
      <c r="L1516" s="815"/>
      <c r="M1516" s="1"/>
      <c r="N1516" s="12"/>
    </row>
    <row r="1517" spans="1:14" ht="27.75" customHeight="1" x14ac:dyDescent="0.2">
      <c r="A1517" s="2041"/>
      <c r="B1517" s="670" t="s">
        <v>4212</v>
      </c>
      <c r="C1517" s="671" t="s">
        <v>4213</v>
      </c>
      <c r="D1517" s="796" t="s">
        <v>46</v>
      </c>
      <c r="E1517" s="796" t="s">
        <v>57</v>
      </c>
      <c r="F1517" s="771" t="s">
        <v>1233</v>
      </c>
      <c r="G1517" s="672" t="s">
        <v>1111</v>
      </c>
      <c r="H1517" s="664" t="s">
        <v>3550</v>
      </c>
      <c r="I1517" s="68"/>
      <c r="J1517" s="575"/>
      <c r="K1517" s="564"/>
      <c r="L1517" s="815"/>
      <c r="M1517" s="1"/>
      <c r="N1517" s="12"/>
    </row>
    <row r="1518" spans="1:14" ht="31.5" customHeight="1" x14ac:dyDescent="0.2">
      <c r="A1518" s="2041"/>
      <c r="B1518" s="648" t="s">
        <v>4214</v>
      </c>
      <c r="C1518" s="627" t="s">
        <v>4215</v>
      </c>
      <c r="D1518" s="589" t="s">
        <v>46</v>
      </c>
      <c r="E1518" s="589" t="s">
        <v>57</v>
      </c>
      <c r="F1518" s="806" t="s">
        <v>1233</v>
      </c>
      <c r="G1518" s="891" t="s">
        <v>1111</v>
      </c>
      <c r="H1518" s="836" t="s">
        <v>1546</v>
      </c>
      <c r="I1518" s="68"/>
      <c r="J1518" s="575"/>
      <c r="K1518" s="564"/>
      <c r="L1518" s="815"/>
      <c r="M1518" s="1"/>
      <c r="N1518" s="12"/>
    </row>
    <row r="1519" spans="1:14" ht="31.5" customHeight="1" x14ac:dyDescent="0.2">
      <c r="A1519" s="2042"/>
      <c r="B1519" s="589" t="s">
        <v>4216</v>
      </c>
      <c r="C1519" s="673" t="s">
        <v>4217</v>
      </c>
      <c r="D1519" s="674" t="s">
        <v>46</v>
      </c>
      <c r="E1519" s="674" t="s">
        <v>57</v>
      </c>
      <c r="F1519" s="806" t="s">
        <v>1233</v>
      </c>
      <c r="G1519" s="891" t="s">
        <v>1111</v>
      </c>
      <c r="H1519" s="836" t="s">
        <v>1546</v>
      </c>
      <c r="I1519" s="68"/>
      <c r="J1519" s="575"/>
      <c r="K1519" s="564"/>
      <c r="L1519" s="815"/>
      <c r="M1519" s="1"/>
      <c r="N1519" s="12"/>
    </row>
    <row r="1520" spans="1:14" ht="22.5" customHeight="1" x14ac:dyDescent="0.2">
      <c r="A1520" s="2003" t="s">
        <v>158</v>
      </c>
      <c r="B1520" s="2034" t="s">
        <v>276</v>
      </c>
      <c r="C1520" s="2034" t="s">
        <v>4224</v>
      </c>
      <c r="D1520" s="2037" t="s">
        <v>46</v>
      </c>
      <c r="E1520" s="2037" t="s">
        <v>57</v>
      </c>
      <c r="F1520" s="806" t="s">
        <v>1160</v>
      </c>
      <c r="G1520" s="215" t="s">
        <v>1118</v>
      </c>
      <c r="H1520" s="836" t="s">
        <v>1338</v>
      </c>
      <c r="I1520" s="675">
        <v>600</v>
      </c>
      <c r="J1520" s="576"/>
      <c r="K1520" s="564"/>
      <c r="L1520" s="815"/>
      <c r="M1520" s="1" t="s">
        <v>3444</v>
      </c>
      <c r="N1520" s="12"/>
    </row>
    <row r="1521" spans="1:14" ht="22.5" customHeight="1" x14ac:dyDescent="0.2">
      <c r="A1521" s="2014"/>
      <c r="B1521" s="1416"/>
      <c r="C1521" s="1416"/>
      <c r="D1521" s="1399"/>
      <c r="E1521" s="1399"/>
      <c r="F1521" s="806" t="s">
        <v>1143</v>
      </c>
      <c r="G1521" s="215" t="s">
        <v>1111</v>
      </c>
      <c r="H1521" s="836" t="s">
        <v>4095</v>
      </c>
      <c r="I1521" s="675"/>
      <c r="J1521" s="576"/>
      <c r="K1521" s="564"/>
      <c r="L1521" s="815"/>
      <c r="M1521" s="1"/>
      <c r="N1521" s="12"/>
    </row>
    <row r="1522" spans="1:14" ht="22.5" customHeight="1" x14ac:dyDescent="0.2">
      <c r="A1522" s="2014"/>
      <c r="B1522" s="2034" t="s">
        <v>277</v>
      </c>
      <c r="C1522" s="2034" t="s">
        <v>4225</v>
      </c>
      <c r="D1522" s="2037" t="s">
        <v>46</v>
      </c>
      <c r="E1522" s="2037" t="s">
        <v>57</v>
      </c>
      <c r="F1522" s="806" t="s">
        <v>1160</v>
      </c>
      <c r="G1522" s="215" t="s">
        <v>1118</v>
      </c>
      <c r="H1522" s="836" t="s">
        <v>1338</v>
      </c>
      <c r="I1522" s="676">
        <v>40</v>
      </c>
      <c r="J1522" s="576"/>
      <c r="K1522" s="564"/>
      <c r="L1522" s="815"/>
      <c r="M1522" s="1" t="s">
        <v>3444</v>
      </c>
      <c r="N1522" s="12"/>
    </row>
    <row r="1523" spans="1:14" ht="22.5" customHeight="1" x14ac:dyDescent="0.2">
      <c r="A1523" s="2014"/>
      <c r="B1523" s="1416"/>
      <c r="C1523" s="1416"/>
      <c r="D1523" s="1399"/>
      <c r="E1523" s="1399"/>
      <c r="F1523" s="806" t="s">
        <v>1143</v>
      </c>
      <c r="G1523" s="215" t="s">
        <v>1111</v>
      </c>
      <c r="H1523" s="836" t="s">
        <v>4095</v>
      </c>
      <c r="I1523" s="676"/>
      <c r="J1523" s="576"/>
      <c r="K1523" s="564"/>
      <c r="L1523" s="815"/>
      <c r="M1523" s="1"/>
      <c r="N1523" s="12"/>
    </row>
    <row r="1524" spans="1:14" ht="22.5" customHeight="1" x14ac:dyDescent="0.2">
      <c r="A1524" s="2014"/>
      <c r="B1524" s="2034" t="s">
        <v>278</v>
      </c>
      <c r="C1524" s="2034" t="s">
        <v>4226</v>
      </c>
      <c r="D1524" s="2037" t="s">
        <v>46</v>
      </c>
      <c r="E1524" s="2037" t="s">
        <v>57</v>
      </c>
      <c r="F1524" s="806" t="s">
        <v>1160</v>
      </c>
      <c r="G1524" s="215" t="s">
        <v>1118</v>
      </c>
      <c r="H1524" s="836" t="s">
        <v>1338</v>
      </c>
      <c r="I1524" s="676">
        <v>280</v>
      </c>
      <c r="J1524" s="576"/>
      <c r="K1524" s="564"/>
      <c r="L1524" s="815"/>
      <c r="M1524" s="1" t="s">
        <v>3444</v>
      </c>
      <c r="N1524" s="12"/>
    </row>
    <row r="1525" spans="1:14" ht="22.5" customHeight="1" x14ac:dyDescent="0.2">
      <c r="A1525" s="2014"/>
      <c r="B1525" s="1416"/>
      <c r="C1525" s="1416"/>
      <c r="D1525" s="1399"/>
      <c r="E1525" s="1399"/>
      <c r="F1525" s="806" t="s">
        <v>1143</v>
      </c>
      <c r="G1525" s="215" t="s">
        <v>1111</v>
      </c>
      <c r="H1525" s="836" t="s">
        <v>4095</v>
      </c>
      <c r="I1525" s="677"/>
      <c r="J1525" s="576"/>
      <c r="K1525" s="564"/>
      <c r="L1525" s="815"/>
      <c r="M1525" s="1"/>
      <c r="N1525" s="12"/>
    </row>
    <row r="1526" spans="1:14" ht="22.5" customHeight="1" x14ac:dyDescent="0.2">
      <c r="A1526" s="2014"/>
      <c r="B1526" s="2034" t="s">
        <v>279</v>
      </c>
      <c r="C1526" s="2034" t="s">
        <v>4227</v>
      </c>
      <c r="D1526" s="2037" t="s">
        <v>46</v>
      </c>
      <c r="E1526" s="2037" t="s">
        <v>57</v>
      </c>
      <c r="F1526" s="806" t="s">
        <v>1160</v>
      </c>
      <c r="G1526" s="215" t="s">
        <v>1118</v>
      </c>
      <c r="H1526" s="836" t="s">
        <v>1338</v>
      </c>
      <c r="I1526" s="575">
        <v>900</v>
      </c>
      <c r="J1526" s="576"/>
      <c r="K1526" s="564"/>
      <c r="L1526" s="815"/>
      <c r="M1526" s="1" t="s">
        <v>3444</v>
      </c>
      <c r="N1526" s="12"/>
    </row>
    <row r="1527" spans="1:14" ht="22.5" customHeight="1" x14ac:dyDescent="0.2">
      <c r="A1527" s="2014"/>
      <c r="B1527" s="1416"/>
      <c r="C1527" s="2038"/>
      <c r="D1527" s="1399"/>
      <c r="E1527" s="1399"/>
      <c r="F1527" s="806" t="s">
        <v>1143</v>
      </c>
      <c r="G1527" s="215" t="s">
        <v>1111</v>
      </c>
      <c r="H1527" s="836" t="s">
        <v>4095</v>
      </c>
      <c r="I1527" s="575"/>
      <c r="J1527" s="576"/>
      <c r="K1527" s="564"/>
      <c r="L1527" s="815"/>
      <c r="M1527" s="1"/>
      <c r="N1527" s="12"/>
    </row>
    <row r="1528" spans="1:14" ht="27.75" customHeight="1" x14ac:dyDescent="0.2">
      <c r="A1528" s="2014"/>
      <c r="B1528" s="2034" t="s">
        <v>4228</v>
      </c>
      <c r="C1528" s="2034" t="s">
        <v>4229</v>
      </c>
      <c r="D1528" s="2037" t="s">
        <v>46</v>
      </c>
      <c r="E1528" s="2037" t="s">
        <v>57</v>
      </c>
      <c r="F1528" s="806" t="s">
        <v>1160</v>
      </c>
      <c r="G1528" s="215" t="s">
        <v>1118</v>
      </c>
      <c r="H1528" s="836" t="s">
        <v>1338</v>
      </c>
      <c r="I1528" s="678">
        <v>985.34</v>
      </c>
      <c r="J1528" s="576"/>
      <c r="K1528" s="564"/>
      <c r="L1528" s="815"/>
      <c r="M1528" s="1" t="s">
        <v>3444</v>
      </c>
      <c r="N1528" s="12"/>
    </row>
    <row r="1529" spans="1:14" ht="33.75" customHeight="1" x14ac:dyDescent="0.2">
      <c r="A1529" s="2014"/>
      <c r="B1529" s="1416"/>
      <c r="C1529" s="1416"/>
      <c r="D1529" s="1399"/>
      <c r="E1529" s="1399"/>
      <c r="F1529" s="806" t="s">
        <v>1143</v>
      </c>
      <c r="G1529" s="215" t="s">
        <v>1111</v>
      </c>
      <c r="H1529" s="836" t="s">
        <v>3453</v>
      </c>
      <c r="I1529" s="678"/>
      <c r="J1529" s="576"/>
      <c r="K1529" s="564"/>
      <c r="L1529" s="815"/>
      <c r="M1529" s="1"/>
      <c r="N1529" s="12"/>
    </row>
    <row r="1530" spans="1:14" ht="24" customHeight="1" x14ac:dyDescent="0.2">
      <c r="A1530" s="2014"/>
      <c r="B1530" s="2034" t="s">
        <v>4230</v>
      </c>
      <c r="C1530" s="2034" t="s">
        <v>4231</v>
      </c>
      <c r="D1530" s="2037" t="s">
        <v>46</v>
      </c>
      <c r="E1530" s="2037" t="s">
        <v>57</v>
      </c>
      <c r="F1530" s="806" t="s">
        <v>1160</v>
      </c>
      <c r="G1530" s="215" t="s">
        <v>1118</v>
      </c>
      <c r="H1530" s="836" t="s">
        <v>1338</v>
      </c>
      <c r="I1530" s="678">
        <v>500</v>
      </c>
      <c r="J1530" s="576"/>
      <c r="K1530" s="564"/>
      <c r="L1530" s="815"/>
      <c r="M1530" s="1" t="s">
        <v>3444</v>
      </c>
      <c r="N1530" s="12"/>
    </row>
    <row r="1531" spans="1:14" ht="24" customHeight="1" x14ac:dyDescent="0.2">
      <c r="A1531" s="2014"/>
      <c r="B1531" s="1416"/>
      <c r="C1531" s="1416"/>
      <c r="D1531" s="1399"/>
      <c r="E1531" s="1399"/>
      <c r="F1531" s="806" t="s">
        <v>1143</v>
      </c>
      <c r="G1531" s="215" t="s">
        <v>1111</v>
      </c>
      <c r="H1531" s="836" t="s">
        <v>4095</v>
      </c>
      <c r="I1531" s="143"/>
      <c r="J1531" s="576"/>
      <c r="K1531" s="564"/>
      <c r="L1531" s="815"/>
      <c r="M1531" s="1"/>
      <c r="N1531" s="12"/>
    </row>
    <row r="1532" spans="1:14" ht="24" customHeight="1" x14ac:dyDescent="0.2">
      <c r="A1532" s="2004"/>
      <c r="B1532" s="806" t="s">
        <v>330</v>
      </c>
      <c r="C1532" s="839" t="s">
        <v>331</v>
      </c>
      <c r="D1532" s="801" t="s">
        <v>46</v>
      </c>
      <c r="E1532" s="801" t="s">
        <v>57</v>
      </c>
      <c r="F1532" s="806" t="s">
        <v>1233</v>
      </c>
      <c r="G1532" s="215" t="s">
        <v>1111</v>
      </c>
      <c r="H1532" s="836" t="s">
        <v>5269</v>
      </c>
      <c r="I1532" s="143"/>
      <c r="J1532" s="575"/>
      <c r="K1532" s="564"/>
      <c r="L1532" s="815"/>
      <c r="M1532" s="1"/>
      <c r="N1532" s="12"/>
    </row>
    <row r="1533" spans="1:14" ht="24" customHeight="1" x14ac:dyDescent="0.2">
      <c r="A1533" s="2003" t="s">
        <v>159</v>
      </c>
      <c r="B1533" s="2034" t="s">
        <v>4235</v>
      </c>
      <c r="C1533" s="2039" t="s">
        <v>4236</v>
      </c>
      <c r="D1533" s="2033" t="s">
        <v>7</v>
      </c>
      <c r="E1533" s="1950" t="s">
        <v>57</v>
      </c>
      <c r="F1533" s="806" t="s">
        <v>1160</v>
      </c>
      <c r="G1533" s="215" t="s">
        <v>1118</v>
      </c>
      <c r="H1533" s="836" t="s">
        <v>1338</v>
      </c>
      <c r="I1533" s="288">
        <v>1470</v>
      </c>
      <c r="J1533" s="575"/>
      <c r="K1533" s="564"/>
      <c r="L1533" s="815"/>
      <c r="M1533" s="1" t="s">
        <v>3444</v>
      </c>
      <c r="N1533" s="12"/>
    </row>
    <row r="1534" spans="1:14" ht="24" customHeight="1" x14ac:dyDescent="0.2">
      <c r="A1534" s="2014"/>
      <c r="B1534" s="1416"/>
      <c r="C1534" s="1983"/>
      <c r="D1534" s="1985"/>
      <c r="E1534" s="1952"/>
      <c r="F1534" s="806" t="s">
        <v>1143</v>
      </c>
      <c r="G1534" s="215" t="s">
        <v>1111</v>
      </c>
      <c r="H1534" s="836" t="s">
        <v>3453</v>
      </c>
      <c r="I1534" s="288"/>
      <c r="J1534" s="575"/>
      <c r="K1534" s="564"/>
      <c r="L1534" s="815"/>
      <c r="M1534" s="1"/>
      <c r="N1534" s="12"/>
    </row>
    <row r="1535" spans="1:14" ht="24" customHeight="1" x14ac:dyDescent="0.2">
      <c r="A1535" s="2014"/>
      <c r="B1535" s="1711" t="s">
        <v>4237</v>
      </c>
      <c r="C1535" s="1996" t="s">
        <v>4238</v>
      </c>
      <c r="D1535" s="1984" t="s">
        <v>7</v>
      </c>
      <c r="E1535" s="1966" t="s">
        <v>57</v>
      </c>
      <c r="F1535" s="806" t="s">
        <v>1160</v>
      </c>
      <c r="G1535" s="215" t="s">
        <v>1118</v>
      </c>
      <c r="H1535" s="836" t="s">
        <v>1338</v>
      </c>
      <c r="I1535" s="530">
        <f>2200-500</f>
        <v>1700</v>
      </c>
      <c r="J1535" s="576"/>
      <c r="K1535" s="564"/>
      <c r="L1535" s="815"/>
      <c r="M1535" s="1" t="s">
        <v>3444</v>
      </c>
      <c r="N1535" s="12"/>
    </row>
    <row r="1536" spans="1:14" ht="24" customHeight="1" x14ac:dyDescent="0.2">
      <c r="A1536" s="2014"/>
      <c r="B1536" s="1416"/>
      <c r="C1536" s="1983"/>
      <c r="D1536" s="1985"/>
      <c r="E1536" s="1952"/>
      <c r="F1536" s="806" t="s">
        <v>1143</v>
      </c>
      <c r="G1536" s="215" t="s">
        <v>1111</v>
      </c>
      <c r="H1536" s="836" t="s">
        <v>3453</v>
      </c>
      <c r="I1536" s="530"/>
      <c r="J1536" s="576"/>
      <c r="K1536" s="564"/>
      <c r="L1536" s="815"/>
      <c r="M1536" s="1"/>
      <c r="N1536" s="12"/>
    </row>
    <row r="1537" spans="1:14" ht="21.75" customHeight="1" x14ac:dyDescent="0.2">
      <c r="A1537" s="2014"/>
      <c r="B1537" s="1711" t="s">
        <v>4239</v>
      </c>
      <c r="C1537" s="1996" t="s">
        <v>4240</v>
      </c>
      <c r="D1537" s="1984" t="s">
        <v>7</v>
      </c>
      <c r="E1537" s="1966" t="s">
        <v>57</v>
      </c>
      <c r="F1537" s="612" t="s">
        <v>1160</v>
      </c>
      <c r="G1537" s="679" t="s">
        <v>1118</v>
      </c>
      <c r="H1537" s="629" t="s">
        <v>1338</v>
      </c>
      <c r="I1537" s="530">
        <v>285</v>
      </c>
      <c r="J1537" s="576"/>
      <c r="K1537" s="564"/>
      <c r="L1537" s="595"/>
      <c r="M1537" s="1" t="s">
        <v>3444</v>
      </c>
      <c r="N1537" s="12"/>
    </row>
    <row r="1538" spans="1:14" ht="24" customHeight="1" x14ac:dyDescent="0.2">
      <c r="A1538" s="2014"/>
      <c r="B1538" s="1989"/>
      <c r="C1538" s="1983"/>
      <c r="D1538" s="1985"/>
      <c r="E1538" s="1952"/>
      <c r="F1538" s="612" t="s">
        <v>1143</v>
      </c>
      <c r="G1538" s="679" t="s">
        <v>1111</v>
      </c>
      <c r="H1538" s="629" t="s">
        <v>3800</v>
      </c>
      <c r="I1538" s="530"/>
      <c r="J1538" s="576"/>
      <c r="K1538" s="564"/>
      <c r="L1538" s="595"/>
      <c r="M1538" s="1"/>
      <c r="N1538" s="12"/>
    </row>
    <row r="1539" spans="1:14" ht="24" customHeight="1" x14ac:dyDescent="0.2">
      <c r="A1539" s="2014"/>
      <c r="B1539" s="1711" t="s">
        <v>4241</v>
      </c>
      <c r="C1539" s="1996" t="s">
        <v>4242</v>
      </c>
      <c r="D1539" s="1984" t="s">
        <v>7</v>
      </c>
      <c r="E1539" s="1966" t="s">
        <v>57</v>
      </c>
      <c r="F1539" s="612" t="s">
        <v>1160</v>
      </c>
      <c r="G1539" s="679" t="s">
        <v>1118</v>
      </c>
      <c r="H1539" s="629" t="s">
        <v>1338</v>
      </c>
      <c r="I1539" s="530">
        <v>659.65</v>
      </c>
      <c r="J1539" s="576"/>
      <c r="K1539" s="564"/>
      <c r="L1539" s="815"/>
      <c r="M1539" s="1" t="s">
        <v>3444</v>
      </c>
      <c r="N1539" s="12"/>
    </row>
    <row r="1540" spans="1:14" ht="24" customHeight="1" x14ac:dyDescent="0.2">
      <c r="A1540" s="2004"/>
      <c r="B1540" s="1989"/>
      <c r="C1540" s="1983"/>
      <c r="D1540" s="1985"/>
      <c r="E1540" s="1952"/>
      <c r="F1540" s="806" t="s">
        <v>1143</v>
      </c>
      <c r="G1540" s="215" t="s">
        <v>1111</v>
      </c>
      <c r="H1540" s="836" t="s">
        <v>3453</v>
      </c>
      <c r="I1540" s="530"/>
      <c r="J1540" s="576"/>
      <c r="K1540" s="564"/>
      <c r="L1540" s="815"/>
      <c r="M1540" s="1"/>
      <c r="N1540" s="12"/>
    </row>
    <row r="1541" spans="1:14" ht="24" customHeight="1" x14ac:dyDescent="0.2">
      <c r="A1541" s="1292" t="s">
        <v>160</v>
      </c>
      <c r="B1541" s="1427" t="s">
        <v>4248</v>
      </c>
      <c r="C1541" s="1427" t="s">
        <v>4249</v>
      </c>
      <c r="D1541" s="1400" t="s">
        <v>7</v>
      </c>
      <c r="E1541" s="1400" t="s">
        <v>57</v>
      </c>
      <c r="F1541" s="806" t="s">
        <v>1160</v>
      </c>
      <c r="G1541" s="215" t="s">
        <v>1118</v>
      </c>
      <c r="H1541" s="836" t="s">
        <v>1338</v>
      </c>
      <c r="I1541" s="575">
        <v>600</v>
      </c>
      <c r="J1541" s="576"/>
      <c r="K1541" s="564"/>
      <c r="L1541" s="815"/>
      <c r="M1541" s="1"/>
      <c r="N1541" s="12"/>
    </row>
    <row r="1542" spans="1:14" ht="24" customHeight="1" x14ac:dyDescent="0.2">
      <c r="A1542" s="1293"/>
      <c r="B1542" s="1427"/>
      <c r="C1542" s="1427"/>
      <c r="D1542" s="1400"/>
      <c r="E1542" s="1400"/>
      <c r="F1542" s="806" t="s">
        <v>1143</v>
      </c>
      <c r="G1542" s="215" t="s">
        <v>1111</v>
      </c>
      <c r="H1542" s="836" t="s">
        <v>3453</v>
      </c>
      <c r="I1542" s="575"/>
      <c r="J1542" s="576"/>
      <c r="K1542" s="564"/>
      <c r="L1542" s="815"/>
      <c r="M1542" s="1"/>
      <c r="N1542" s="12"/>
    </row>
    <row r="1543" spans="1:14" ht="24" customHeight="1" x14ac:dyDescent="0.2">
      <c r="A1543" s="1293"/>
      <c r="B1543" s="1711" t="s">
        <v>4250</v>
      </c>
      <c r="C1543" s="1711" t="s">
        <v>4251</v>
      </c>
      <c r="D1543" s="1713" t="s">
        <v>46</v>
      </c>
      <c r="E1543" s="1713" t="s">
        <v>57</v>
      </c>
      <c r="F1543" s="806" t="s">
        <v>1160</v>
      </c>
      <c r="G1543" s="215" t="s">
        <v>1118</v>
      </c>
      <c r="H1543" s="836" t="s">
        <v>1338</v>
      </c>
      <c r="I1543" s="575">
        <v>1050</v>
      </c>
      <c r="J1543" s="576"/>
      <c r="K1543" s="564"/>
      <c r="L1543" s="815"/>
      <c r="M1543" s="1" t="s">
        <v>3444</v>
      </c>
      <c r="N1543" s="12"/>
    </row>
    <row r="1544" spans="1:14" ht="24" customHeight="1" x14ac:dyDescent="0.2">
      <c r="A1544" s="1293"/>
      <c r="B1544" s="1989"/>
      <c r="C1544" s="1989"/>
      <c r="D1544" s="1990"/>
      <c r="E1544" s="1990"/>
      <c r="F1544" s="806" t="s">
        <v>1143</v>
      </c>
      <c r="G1544" s="215" t="s">
        <v>1111</v>
      </c>
      <c r="H1544" s="836" t="s">
        <v>3453</v>
      </c>
      <c r="I1544" s="578"/>
      <c r="J1544" s="576"/>
      <c r="K1544" s="564"/>
      <c r="L1544" s="815"/>
      <c r="M1544" s="1"/>
      <c r="N1544" s="12"/>
    </row>
    <row r="1545" spans="1:14" ht="24" customHeight="1" x14ac:dyDescent="0.2">
      <c r="A1545" s="1293"/>
      <c r="B1545" s="806" t="s">
        <v>4253</v>
      </c>
      <c r="C1545" s="604" t="s">
        <v>4254</v>
      </c>
      <c r="D1545" s="783" t="s">
        <v>3487</v>
      </c>
      <c r="E1545" s="783" t="s">
        <v>57</v>
      </c>
      <c r="F1545" s="806" t="s">
        <v>1779</v>
      </c>
      <c r="G1545" s="891" t="s">
        <v>1265</v>
      </c>
      <c r="H1545" s="836" t="s">
        <v>5270</v>
      </c>
      <c r="I1545" s="68"/>
      <c r="J1545" s="68"/>
      <c r="K1545" s="564"/>
      <c r="L1545" s="815"/>
      <c r="M1545" s="1"/>
      <c r="N1545" s="12"/>
    </row>
    <row r="1546" spans="1:14" ht="24" customHeight="1" x14ac:dyDescent="0.2">
      <c r="A1546" s="1293"/>
      <c r="B1546" s="1711" t="s">
        <v>4256</v>
      </c>
      <c r="C1546" s="1711" t="s">
        <v>4257</v>
      </c>
      <c r="D1546" s="1713" t="s">
        <v>46</v>
      </c>
      <c r="E1546" s="1713" t="s">
        <v>57</v>
      </c>
      <c r="F1546" s="806" t="s">
        <v>1160</v>
      </c>
      <c r="G1546" s="215" t="s">
        <v>1165</v>
      </c>
      <c r="H1546" s="988" t="s">
        <v>1733</v>
      </c>
      <c r="I1546" s="68"/>
      <c r="J1546" s="68"/>
      <c r="K1546" s="564"/>
      <c r="L1546" s="815"/>
      <c r="M1546" s="1"/>
      <c r="N1546" s="12"/>
    </row>
    <row r="1547" spans="1:14" ht="24" customHeight="1" x14ac:dyDescent="0.2">
      <c r="A1547" s="1293"/>
      <c r="B1547" s="1989"/>
      <c r="C1547" s="1989"/>
      <c r="D1547" s="1990"/>
      <c r="E1547" s="1990"/>
      <c r="F1547" s="806" t="s">
        <v>1143</v>
      </c>
      <c r="G1547" s="215" t="s">
        <v>1111</v>
      </c>
      <c r="H1547" s="988" t="s">
        <v>1734</v>
      </c>
      <c r="I1547" s="68"/>
      <c r="J1547" s="68"/>
      <c r="K1547" s="564"/>
      <c r="L1547" s="815"/>
      <c r="M1547" s="1"/>
      <c r="N1547" s="12"/>
    </row>
    <row r="1548" spans="1:14" ht="24" customHeight="1" x14ac:dyDescent="0.2">
      <c r="A1548" s="1293"/>
      <c r="B1548" s="975" t="s">
        <v>4258</v>
      </c>
      <c r="C1548" s="616" t="s">
        <v>4259</v>
      </c>
      <c r="D1548" s="970" t="s">
        <v>44</v>
      </c>
      <c r="E1548" s="402" t="s">
        <v>22</v>
      </c>
      <c r="F1548" s="806" t="s">
        <v>1540</v>
      </c>
      <c r="G1548" s="803" t="s">
        <v>2249</v>
      </c>
      <c r="H1548" s="805" t="s">
        <v>5271</v>
      </c>
      <c r="I1548" s="680">
        <v>400</v>
      </c>
      <c r="J1548" s="681"/>
      <c r="K1548" s="564"/>
      <c r="L1548" s="815"/>
      <c r="M1548" s="1" t="s">
        <v>1842</v>
      </c>
      <c r="N1548" s="12"/>
    </row>
    <row r="1549" spans="1:14" ht="24" customHeight="1" x14ac:dyDescent="0.2">
      <c r="A1549" s="1293"/>
      <c r="B1549" s="978" t="s">
        <v>332</v>
      </c>
      <c r="C1549" s="978" t="s">
        <v>4260</v>
      </c>
      <c r="D1549" s="786" t="s">
        <v>46</v>
      </c>
      <c r="E1549" s="786" t="s">
        <v>57</v>
      </c>
      <c r="F1549" s="806" t="s">
        <v>1233</v>
      </c>
      <c r="G1549" s="679" t="s">
        <v>1111</v>
      </c>
      <c r="H1549" s="836" t="s">
        <v>1546</v>
      </c>
      <c r="I1549" s="528"/>
      <c r="J1549" s="682"/>
      <c r="K1549" s="571"/>
      <c r="L1549" s="815"/>
      <c r="M1549" s="1"/>
      <c r="N1549" s="12"/>
    </row>
    <row r="1550" spans="1:14" ht="24" customHeight="1" x14ac:dyDescent="0.2">
      <c r="A1550" s="1293"/>
      <c r="B1550" s="2" t="s">
        <v>4261</v>
      </c>
      <c r="C1550" s="2" t="s">
        <v>4262</v>
      </c>
      <c r="D1550" s="786" t="s">
        <v>46</v>
      </c>
      <c r="E1550" s="786" t="s">
        <v>57</v>
      </c>
      <c r="F1550" s="806" t="s">
        <v>1233</v>
      </c>
      <c r="G1550" s="679" t="s">
        <v>1111</v>
      </c>
      <c r="H1550" s="836" t="s">
        <v>3550</v>
      </c>
      <c r="I1550" s="528"/>
      <c r="J1550" s="682"/>
      <c r="K1550" s="571"/>
      <c r="L1550" s="815"/>
      <c r="M1550" s="1"/>
      <c r="N1550" s="12"/>
    </row>
    <row r="1551" spans="1:14" ht="43.5" customHeight="1" x14ac:dyDescent="0.2">
      <c r="A1551" s="1294"/>
      <c r="B1551" s="683" t="s">
        <v>4263</v>
      </c>
      <c r="C1551" s="684" t="s">
        <v>4264</v>
      </c>
      <c r="D1551" s="683" t="s">
        <v>48</v>
      </c>
      <c r="E1551" s="683" t="s">
        <v>57</v>
      </c>
      <c r="F1551" s="685" t="s">
        <v>1233</v>
      </c>
      <c r="G1551" s="686" t="s">
        <v>1111</v>
      </c>
      <c r="H1551" s="594" t="s">
        <v>1506</v>
      </c>
      <c r="I1551" s="528"/>
      <c r="J1551" s="682"/>
      <c r="K1551" s="571"/>
      <c r="L1551" s="815"/>
      <c r="M1551" s="1"/>
      <c r="N1551" s="12"/>
    </row>
    <row r="1552" spans="1:14" ht="27" customHeight="1" x14ac:dyDescent="0.2">
      <c r="A1552" s="1279" t="s">
        <v>161</v>
      </c>
      <c r="B1552" s="1279" t="s">
        <v>4278</v>
      </c>
      <c r="C1552" s="1279" t="s">
        <v>5272</v>
      </c>
      <c r="D1552" s="1229" t="s">
        <v>46</v>
      </c>
      <c r="E1552" s="1236" t="s">
        <v>57</v>
      </c>
      <c r="F1552" s="787" t="s">
        <v>1160</v>
      </c>
      <c r="G1552" s="245" t="s">
        <v>1118</v>
      </c>
      <c r="H1552" s="836" t="s">
        <v>1338</v>
      </c>
      <c r="I1552" s="575">
        <v>1480</v>
      </c>
      <c r="J1552" s="576"/>
      <c r="K1552" s="567"/>
      <c r="L1552" s="815"/>
      <c r="M1552" s="1" t="s">
        <v>3444</v>
      </c>
      <c r="N1552" s="12"/>
    </row>
    <row r="1553" spans="1:14" ht="27" customHeight="1" x14ac:dyDescent="0.2">
      <c r="A1553" s="1279"/>
      <c r="B1553" s="1279"/>
      <c r="C1553" s="1279"/>
      <c r="D1553" s="1229"/>
      <c r="E1553" s="1236"/>
      <c r="F1553" s="787" t="s">
        <v>1143</v>
      </c>
      <c r="G1553" s="245" t="s">
        <v>1111</v>
      </c>
      <c r="H1553" s="836" t="s">
        <v>3453</v>
      </c>
      <c r="I1553" s="575"/>
      <c r="J1553" s="576"/>
      <c r="K1553" s="567"/>
      <c r="L1553" s="815"/>
      <c r="M1553" s="1"/>
      <c r="N1553" s="12"/>
    </row>
    <row r="1554" spans="1:14" ht="44.25" customHeight="1" x14ac:dyDescent="0.2">
      <c r="A1554" s="1279"/>
      <c r="B1554" s="652" t="s">
        <v>4280</v>
      </c>
      <c r="C1554" s="653" t="s">
        <v>4281</v>
      </c>
      <c r="D1554" s="687" t="s">
        <v>46</v>
      </c>
      <c r="E1554" s="589" t="s">
        <v>57</v>
      </c>
      <c r="F1554" s="685" t="s">
        <v>1233</v>
      </c>
      <c r="G1554" s="686" t="s">
        <v>1111</v>
      </c>
      <c r="H1554" s="688" t="s">
        <v>5160</v>
      </c>
      <c r="I1554" s="575"/>
      <c r="J1554" s="531"/>
      <c r="K1554" s="567"/>
      <c r="L1554" s="815"/>
      <c r="M1554" s="1"/>
      <c r="N1554" s="12"/>
    </row>
    <row r="1555" spans="1:14" ht="44.25" customHeight="1" x14ac:dyDescent="0.2">
      <c r="A1555" s="1279"/>
      <c r="B1555" s="786" t="s">
        <v>4282</v>
      </c>
      <c r="C1555" s="2" t="s">
        <v>5273</v>
      </c>
      <c r="D1555" s="689" t="s">
        <v>46</v>
      </c>
      <c r="E1555" s="690" t="s">
        <v>57</v>
      </c>
      <c r="F1555" s="806" t="s">
        <v>1233</v>
      </c>
      <c r="G1555" s="891" t="s">
        <v>1111</v>
      </c>
      <c r="H1555" s="836" t="s">
        <v>1546</v>
      </c>
      <c r="I1555" s="575"/>
      <c r="J1555" s="531"/>
      <c r="K1555" s="567"/>
      <c r="L1555" s="815"/>
      <c r="M1555" s="1"/>
      <c r="N1555" s="12"/>
    </row>
    <row r="1556" spans="1:14" ht="27" customHeight="1" x14ac:dyDescent="0.2">
      <c r="A1556" s="1279" t="s">
        <v>162</v>
      </c>
      <c r="B1556" s="1279" t="s">
        <v>4289</v>
      </c>
      <c r="C1556" s="1279" t="s">
        <v>4290</v>
      </c>
      <c r="D1556" s="1236" t="s">
        <v>7</v>
      </c>
      <c r="E1556" s="1236" t="s">
        <v>57</v>
      </c>
      <c r="F1556" s="787" t="s">
        <v>1160</v>
      </c>
      <c r="G1556" s="245" t="s">
        <v>1118</v>
      </c>
      <c r="H1556" s="836" t="s">
        <v>1338</v>
      </c>
      <c r="I1556" s="540">
        <v>1100</v>
      </c>
      <c r="J1556" s="531"/>
      <c r="K1556" s="564"/>
      <c r="L1556" s="815"/>
      <c r="M1556" s="1" t="s">
        <v>3444</v>
      </c>
      <c r="N1556" s="12"/>
    </row>
    <row r="1557" spans="1:14" ht="27" customHeight="1" x14ac:dyDescent="0.2">
      <c r="A1557" s="1279"/>
      <c r="B1557" s="1279"/>
      <c r="C1557" s="1279"/>
      <c r="D1557" s="1236"/>
      <c r="E1557" s="1236"/>
      <c r="F1557" s="787" t="s">
        <v>1143</v>
      </c>
      <c r="G1557" s="245" t="s">
        <v>1111</v>
      </c>
      <c r="H1557" s="836" t="s">
        <v>3453</v>
      </c>
      <c r="I1557" s="540"/>
      <c r="J1557" s="531"/>
      <c r="K1557" s="564"/>
      <c r="L1557" s="815"/>
      <c r="M1557" s="1"/>
      <c r="N1557" s="12"/>
    </row>
    <row r="1558" spans="1:14" ht="27" customHeight="1" x14ac:dyDescent="0.2">
      <c r="A1558" s="2003" t="s">
        <v>163</v>
      </c>
      <c r="B1558" s="1659" t="s">
        <v>4294</v>
      </c>
      <c r="C1558" s="1996" t="s">
        <v>4295</v>
      </c>
      <c r="D1558" s="2043" t="s">
        <v>7</v>
      </c>
      <c r="E1558" s="2044" t="s">
        <v>57</v>
      </c>
      <c r="F1558" s="806" t="s">
        <v>1160</v>
      </c>
      <c r="G1558" s="679" t="s">
        <v>1118</v>
      </c>
      <c r="H1558" s="836" t="s">
        <v>1338</v>
      </c>
      <c r="I1558" s="691">
        <v>200</v>
      </c>
      <c r="J1558" s="576"/>
      <c r="K1558" s="564"/>
      <c r="L1558" s="815"/>
      <c r="M1558" s="1" t="s">
        <v>3444</v>
      </c>
      <c r="N1558" s="12"/>
    </row>
    <row r="1559" spans="1:14" ht="27" customHeight="1" x14ac:dyDescent="0.2">
      <c r="A1559" s="2014"/>
      <c r="B1559" s="1989"/>
      <c r="C1559" s="1983"/>
      <c r="D1559" s="1985"/>
      <c r="E1559" s="1952"/>
      <c r="F1559" s="806" t="s">
        <v>1143</v>
      </c>
      <c r="G1559" s="679" t="s">
        <v>1111</v>
      </c>
      <c r="H1559" s="836" t="s">
        <v>3453</v>
      </c>
      <c r="I1559" s="691"/>
      <c r="J1559" s="576"/>
      <c r="K1559" s="564"/>
      <c r="L1559" s="815"/>
      <c r="M1559" s="1"/>
      <c r="N1559" s="12"/>
    </row>
    <row r="1560" spans="1:14" ht="27" customHeight="1" x14ac:dyDescent="0.2">
      <c r="A1560" s="2014"/>
      <c r="B1560" s="1711" t="s">
        <v>4296</v>
      </c>
      <c r="C1560" s="2054" t="s">
        <v>4297</v>
      </c>
      <c r="D1560" s="2055" t="s">
        <v>7</v>
      </c>
      <c r="E1560" s="2048" t="s">
        <v>57</v>
      </c>
      <c r="F1560" s="806" t="s">
        <v>1160</v>
      </c>
      <c r="G1560" s="679" t="s">
        <v>1118</v>
      </c>
      <c r="H1560" s="836" t="s">
        <v>1338</v>
      </c>
      <c r="I1560" s="540">
        <v>900</v>
      </c>
      <c r="J1560" s="576"/>
      <c r="K1560" s="564"/>
      <c r="L1560" s="815"/>
      <c r="M1560" s="1" t="s">
        <v>3444</v>
      </c>
      <c r="N1560" s="12"/>
    </row>
    <row r="1561" spans="1:14" ht="27" customHeight="1" x14ac:dyDescent="0.2">
      <c r="A1561" s="2014"/>
      <c r="B1561" s="1416"/>
      <c r="C1561" s="1983"/>
      <c r="D1561" s="1985"/>
      <c r="E1561" s="1952"/>
      <c r="F1561" s="806" t="s">
        <v>1143</v>
      </c>
      <c r="G1561" s="679" t="s">
        <v>1111</v>
      </c>
      <c r="H1561" s="836" t="s">
        <v>3453</v>
      </c>
      <c r="I1561" s="70"/>
      <c r="J1561" s="576"/>
      <c r="K1561" s="564"/>
      <c r="L1561" s="815"/>
      <c r="M1561" s="1"/>
      <c r="N1561" s="12"/>
    </row>
    <row r="1562" spans="1:14" ht="27" customHeight="1" x14ac:dyDescent="0.2">
      <c r="A1562" s="2014"/>
      <c r="B1562" s="1711" t="s">
        <v>4298</v>
      </c>
      <c r="C1562" s="2054" t="s">
        <v>4299</v>
      </c>
      <c r="D1562" s="2056" t="s">
        <v>7</v>
      </c>
      <c r="E1562" s="2048" t="s">
        <v>57</v>
      </c>
      <c r="F1562" s="994" t="s">
        <v>1160</v>
      </c>
      <c r="G1562" s="692" t="s">
        <v>1118</v>
      </c>
      <c r="H1562" s="693" t="s">
        <v>1338</v>
      </c>
      <c r="I1562" s="638">
        <v>1470</v>
      </c>
      <c r="J1562" s="576"/>
      <c r="K1562" s="564"/>
      <c r="L1562" s="815"/>
      <c r="M1562" s="1" t="s">
        <v>3444</v>
      </c>
      <c r="N1562" s="12"/>
    </row>
    <row r="1563" spans="1:14" ht="27" customHeight="1" x14ac:dyDescent="0.2">
      <c r="A1563" s="2014"/>
      <c r="B1563" s="1415"/>
      <c r="C1563" s="2005"/>
      <c r="D1563" s="1239"/>
      <c r="E1563" s="1967"/>
      <c r="F1563" s="994" t="s">
        <v>1143</v>
      </c>
      <c r="G1563" s="692" t="s">
        <v>1111</v>
      </c>
      <c r="H1563" s="693" t="s">
        <v>3453</v>
      </c>
      <c r="I1563" s="68"/>
      <c r="J1563" s="576"/>
      <c r="K1563" s="564"/>
      <c r="L1563" s="694"/>
      <c r="M1563" s="1"/>
      <c r="N1563" s="12"/>
    </row>
    <row r="1564" spans="1:14" ht="27" customHeight="1" x14ac:dyDescent="0.2">
      <c r="A1564" s="2014"/>
      <c r="B1564" s="994" t="s">
        <v>4301</v>
      </c>
      <c r="C1564" s="994" t="s">
        <v>4302</v>
      </c>
      <c r="D1564" s="995" t="s">
        <v>28</v>
      </c>
      <c r="E1564" s="995" t="s">
        <v>57</v>
      </c>
      <c r="F1564" s="787" t="s">
        <v>1119</v>
      </c>
      <c r="G1564" s="786" t="s">
        <v>1265</v>
      </c>
      <c r="H1564" s="693" t="s">
        <v>5274</v>
      </c>
      <c r="I1564" s="68"/>
      <c r="J1564" s="576"/>
      <c r="K1564" s="564"/>
      <c r="L1564" s="694"/>
      <c r="M1564" s="1"/>
      <c r="N1564" s="12"/>
    </row>
    <row r="1565" spans="1:14" ht="27" customHeight="1" x14ac:dyDescent="0.2">
      <c r="A1565" s="2014"/>
      <c r="B1565" s="900" t="s">
        <v>4304</v>
      </c>
      <c r="C1565" s="900" t="s">
        <v>4305</v>
      </c>
      <c r="D1565" s="902" t="s">
        <v>28</v>
      </c>
      <c r="E1565" s="902" t="s">
        <v>57</v>
      </c>
      <c r="F1565" s="780" t="s">
        <v>1119</v>
      </c>
      <c r="G1565" s="783" t="s">
        <v>1265</v>
      </c>
      <c r="H1565" s="693" t="s">
        <v>5275</v>
      </c>
      <c r="I1565" s="68"/>
      <c r="J1565" s="576"/>
      <c r="K1565" s="564"/>
      <c r="L1565" s="694"/>
      <c r="M1565" s="1"/>
      <c r="N1565" s="12"/>
    </row>
    <row r="1566" spans="1:14" ht="70.5" customHeight="1" x14ac:dyDescent="0.2">
      <c r="A1566" s="2004"/>
      <c r="B1566" s="995" t="s">
        <v>5276</v>
      </c>
      <c r="C1566" s="695" t="s">
        <v>5277</v>
      </c>
      <c r="D1566" s="995" t="s">
        <v>46</v>
      </c>
      <c r="E1566" s="696" t="s">
        <v>57</v>
      </c>
      <c r="F1566" s="994" t="s">
        <v>1233</v>
      </c>
      <c r="G1566" s="697" t="s">
        <v>1111</v>
      </c>
      <c r="H1566" s="693" t="s">
        <v>1546</v>
      </c>
      <c r="I1566" s="68"/>
      <c r="J1566" s="576"/>
      <c r="K1566" s="564"/>
      <c r="L1566" s="694"/>
      <c r="M1566" s="1"/>
      <c r="N1566" s="12"/>
    </row>
    <row r="1567" spans="1:14" ht="24" customHeight="1" x14ac:dyDescent="0.2">
      <c r="A1567" s="1688" t="s">
        <v>164</v>
      </c>
      <c r="B1567" s="1415" t="s">
        <v>4311</v>
      </c>
      <c r="C1567" s="2005" t="s">
        <v>4312</v>
      </c>
      <c r="D1567" s="2050" t="s">
        <v>7</v>
      </c>
      <c r="E1567" s="1967" t="s">
        <v>57</v>
      </c>
      <c r="F1567" s="975" t="s">
        <v>1160</v>
      </c>
      <c r="G1567" s="618" t="s">
        <v>1118</v>
      </c>
      <c r="H1567" s="2051" t="s">
        <v>3443</v>
      </c>
      <c r="I1567" s="575">
        <v>600</v>
      </c>
      <c r="J1567" s="576"/>
      <c r="K1567" s="564"/>
      <c r="L1567" s="694"/>
      <c r="M1567" s="1" t="s">
        <v>3444</v>
      </c>
      <c r="N1567" s="12"/>
    </row>
    <row r="1568" spans="1:14" ht="24" customHeight="1" x14ac:dyDescent="0.2">
      <c r="A1568" s="1526"/>
      <c r="B1568" s="1989"/>
      <c r="C1568" s="1983"/>
      <c r="D1568" s="1985"/>
      <c r="E1568" s="1952"/>
      <c r="F1568" s="994" t="s">
        <v>1143</v>
      </c>
      <c r="G1568" s="692" t="s">
        <v>1111</v>
      </c>
      <c r="H1568" s="1978"/>
      <c r="I1568" s="575"/>
      <c r="J1568" s="576"/>
      <c r="K1568" s="564"/>
      <c r="L1568" s="694"/>
      <c r="M1568" s="1"/>
      <c r="N1568" s="12"/>
    </row>
    <row r="1569" spans="1:14" ht="24" customHeight="1" x14ac:dyDescent="0.2">
      <c r="A1569" s="1526"/>
      <c r="B1569" s="1711" t="s">
        <v>4313</v>
      </c>
      <c r="C1569" s="2052" t="s">
        <v>4314</v>
      </c>
      <c r="D1569" s="2053" t="s">
        <v>7</v>
      </c>
      <c r="E1569" s="2048" t="s">
        <v>57</v>
      </c>
      <c r="F1569" s="806" t="s">
        <v>1160</v>
      </c>
      <c r="G1569" s="679" t="s">
        <v>1118</v>
      </c>
      <c r="H1569" s="2045" t="s">
        <v>3443</v>
      </c>
      <c r="I1569" s="698">
        <v>350</v>
      </c>
      <c r="J1569" s="575"/>
      <c r="K1569" s="564"/>
      <c r="L1569" s="815"/>
      <c r="M1569" s="1" t="s">
        <v>3444</v>
      </c>
      <c r="N1569" s="12"/>
    </row>
    <row r="1570" spans="1:14" ht="24" customHeight="1" x14ac:dyDescent="0.2">
      <c r="A1570" s="1526"/>
      <c r="B1570" s="1989"/>
      <c r="C1570" s="1963"/>
      <c r="D1570" s="1976"/>
      <c r="E1570" s="1952"/>
      <c r="F1570" s="806" t="s">
        <v>1143</v>
      </c>
      <c r="G1570" s="679" t="s">
        <v>1111</v>
      </c>
      <c r="H1570" s="1978"/>
      <c r="I1570" s="698"/>
      <c r="J1570" s="575"/>
      <c r="K1570" s="564"/>
      <c r="L1570" s="815"/>
      <c r="M1570" s="1"/>
      <c r="N1570" s="12"/>
    </row>
    <row r="1571" spans="1:14" ht="21" customHeight="1" x14ac:dyDescent="0.2">
      <c r="A1571" s="1526"/>
      <c r="B1571" s="2046" t="s">
        <v>4315</v>
      </c>
      <c r="C1571" s="2046" t="s">
        <v>4316</v>
      </c>
      <c r="D1571" s="2047" t="s">
        <v>7</v>
      </c>
      <c r="E1571" s="2048" t="s">
        <v>57</v>
      </c>
      <c r="F1571" s="806" t="s">
        <v>1160</v>
      </c>
      <c r="G1571" s="679" t="s">
        <v>1118</v>
      </c>
      <c r="H1571" s="2045" t="s">
        <v>3443</v>
      </c>
      <c r="I1571" s="699">
        <v>340</v>
      </c>
      <c r="J1571" s="575">
        <v>400</v>
      </c>
      <c r="K1571" s="564"/>
      <c r="L1571" s="815"/>
      <c r="M1571" s="1" t="s">
        <v>3444</v>
      </c>
      <c r="N1571" s="12"/>
    </row>
    <row r="1572" spans="1:14" ht="24" customHeight="1" x14ac:dyDescent="0.2">
      <c r="A1572" s="1526"/>
      <c r="B1572" s="1989"/>
      <c r="C1572" s="1989"/>
      <c r="D1572" s="1988"/>
      <c r="E1572" s="1952"/>
      <c r="F1572" s="806" t="s">
        <v>1143</v>
      </c>
      <c r="G1572" s="679" t="s">
        <v>1111</v>
      </c>
      <c r="H1572" s="1978"/>
      <c r="I1572" s="699"/>
      <c r="J1572" s="575"/>
      <c r="K1572" s="564"/>
      <c r="L1572" s="815"/>
      <c r="M1572" s="1"/>
      <c r="N1572" s="12"/>
    </row>
    <row r="1573" spans="1:14" ht="45" customHeight="1" x14ac:dyDescent="0.2">
      <c r="A1573" s="1526"/>
      <c r="B1573" s="806" t="s">
        <v>4317</v>
      </c>
      <c r="C1573" s="700" t="s">
        <v>4318</v>
      </c>
      <c r="D1573" s="701" t="s">
        <v>7</v>
      </c>
      <c r="E1573" s="702" t="s">
        <v>57</v>
      </c>
      <c r="F1573" s="806" t="s">
        <v>1233</v>
      </c>
      <c r="G1573" s="679" t="s">
        <v>1111</v>
      </c>
      <c r="H1573" s="836" t="s">
        <v>1436</v>
      </c>
      <c r="I1573" s="703">
        <v>1195</v>
      </c>
      <c r="J1573" s="575"/>
      <c r="K1573" s="564"/>
      <c r="L1573" s="815"/>
      <c r="M1573" s="1" t="s">
        <v>3444</v>
      </c>
      <c r="N1573" s="12"/>
    </row>
    <row r="1574" spans="1:14" ht="45" customHeight="1" x14ac:dyDescent="0.2">
      <c r="A1574" s="1526"/>
      <c r="B1574" s="994" t="s">
        <v>4319</v>
      </c>
      <c r="C1574" s="700" t="s">
        <v>4320</v>
      </c>
      <c r="D1574" s="701" t="s">
        <v>7</v>
      </c>
      <c r="E1574" s="702" t="s">
        <v>57</v>
      </c>
      <c r="F1574" s="806" t="s">
        <v>1233</v>
      </c>
      <c r="G1574" s="679" t="s">
        <v>1111</v>
      </c>
      <c r="H1574" s="836" t="s">
        <v>5241</v>
      </c>
      <c r="I1574" s="703">
        <v>315</v>
      </c>
      <c r="J1574" s="575"/>
      <c r="K1574" s="564"/>
      <c r="L1574" s="815"/>
      <c r="M1574" s="1"/>
      <c r="N1574" s="12"/>
    </row>
    <row r="1575" spans="1:14" ht="45" customHeight="1" x14ac:dyDescent="0.2">
      <c r="A1575" s="1526"/>
      <c r="B1575" s="995" t="s">
        <v>4321</v>
      </c>
      <c r="C1575" s="695" t="s">
        <v>4322</v>
      </c>
      <c r="D1575" s="995" t="s">
        <v>46</v>
      </c>
      <c r="E1575" s="696" t="s">
        <v>57</v>
      </c>
      <c r="F1575" s="994" t="s">
        <v>1233</v>
      </c>
      <c r="G1575" s="697" t="s">
        <v>1111</v>
      </c>
      <c r="H1575" s="693" t="s">
        <v>1546</v>
      </c>
      <c r="I1575" s="68"/>
      <c r="J1575" s="575"/>
      <c r="K1575" s="564"/>
      <c r="L1575" s="694"/>
      <c r="M1575" s="1"/>
      <c r="N1575" s="12"/>
    </row>
    <row r="1576" spans="1:14" ht="45" customHeight="1" x14ac:dyDescent="0.2">
      <c r="A1576" s="2049"/>
      <c r="B1576" s="590" t="s">
        <v>4323</v>
      </c>
      <c r="C1576" s="704" t="s">
        <v>4324</v>
      </c>
      <c r="D1576" s="590" t="s">
        <v>46</v>
      </c>
      <c r="E1576" s="590" t="s">
        <v>57</v>
      </c>
      <c r="F1576" s="705" t="s">
        <v>3522</v>
      </c>
      <c r="G1576" s="706" t="s">
        <v>1111</v>
      </c>
      <c r="H1576" s="707" t="s">
        <v>3528</v>
      </c>
      <c r="I1576" s="68"/>
      <c r="J1576" s="575"/>
      <c r="K1576" s="564"/>
      <c r="L1576" s="694"/>
      <c r="M1576" s="1"/>
      <c r="N1576" s="12"/>
    </row>
    <row r="1577" spans="1:14" ht="24.75" customHeight="1" x14ac:dyDescent="0.2">
      <c r="A1577" s="1688" t="s">
        <v>165</v>
      </c>
      <c r="B1577" s="1711" t="s">
        <v>280</v>
      </c>
      <c r="C1577" s="1711" t="s">
        <v>5278</v>
      </c>
      <c r="D1577" s="2061" t="s">
        <v>46</v>
      </c>
      <c r="E1577" s="2061" t="s">
        <v>57</v>
      </c>
      <c r="F1577" s="806" t="s">
        <v>1160</v>
      </c>
      <c r="G1577" s="679" t="s">
        <v>1118</v>
      </c>
      <c r="H1577" s="836" t="s">
        <v>1338</v>
      </c>
      <c r="I1577" s="708">
        <v>1000</v>
      </c>
      <c r="J1577" s="576">
        <v>700</v>
      </c>
      <c r="K1577" s="564"/>
      <c r="L1577" s="815"/>
      <c r="M1577" s="1" t="s">
        <v>3444</v>
      </c>
      <c r="N1577" s="12"/>
    </row>
    <row r="1578" spans="1:14" ht="24.75" customHeight="1" x14ac:dyDescent="0.2">
      <c r="A1578" s="1526"/>
      <c r="B1578" s="1989"/>
      <c r="C1578" s="1989"/>
      <c r="D1578" s="1990"/>
      <c r="E1578" s="1990"/>
      <c r="F1578" s="806" t="s">
        <v>1143</v>
      </c>
      <c r="G1578" s="679" t="s">
        <v>1111</v>
      </c>
      <c r="H1578" s="836" t="s">
        <v>4331</v>
      </c>
      <c r="I1578" s="708"/>
      <c r="J1578" s="576"/>
      <c r="K1578" s="564"/>
      <c r="L1578" s="815"/>
      <c r="M1578" s="1"/>
      <c r="N1578" s="12"/>
    </row>
    <row r="1579" spans="1:14" ht="24.75" customHeight="1" x14ac:dyDescent="0.2">
      <c r="A1579" s="1526"/>
      <c r="B1579" s="1711" t="s">
        <v>281</v>
      </c>
      <c r="C1579" s="1711" t="s">
        <v>5279</v>
      </c>
      <c r="D1579" s="1713" t="s">
        <v>46</v>
      </c>
      <c r="E1579" s="1713" t="s">
        <v>57</v>
      </c>
      <c r="F1579" s="806" t="s">
        <v>1160</v>
      </c>
      <c r="G1579" s="679" t="s">
        <v>1118</v>
      </c>
      <c r="H1579" s="836" t="s">
        <v>1338</v>
      </c>
      <c r="I1579" s="698">
        <v>2120</v>
      </c>
      <c r="J1579" s="576"/>
      <c r="K1579" s="564"/>
      <c r="L1579" s="815"/>
      <c r="M1579" s="1" t="s">
        <v>3444</v>
      </c>
      <c r="N1579" s="12"/>
    </row>
    <row r="1580" spans="1:14" ht="24.75" customHeight="1" x14ac:dyDescent="0.2">
      <c r="A1580" s="1526"/>
      <c r="B1580" s="1989"/>
      <c r="C1580" s="1989"/>
      <c r="D1580" s="1990"/>
      <c r="E1580" s="1990"/>
      <c r="F1580" s="806" t="s">
        <v>1143</v>
      </c>
      <c r="G1580" s="679" t="s">
        <v>1111</v>
      </c>
      <c r="H1580" s="836" t="s">
        <v>4331</v>
      </c>
      <c r="I1580" s="698"/>
      <c r="J1580" s="576"/>
      <c r="K1580" s="564"/>
      <c r="L1580" s="815"/>
      <c r="M1580" s="1"/>
      <c r="N1580" s="12"/>
    </row>
    <row r="1581" spans="1:14" ht="24.75" customHeight="1" x14ac:dyDescent="0.2">
      <c r="A1581" s="1526"/>
      <c r="B1581" s="1711" t="s">
        <v>282</v>
      </c>
      <c r="C1581" s="1427" t="s">
        <v>4332</v>
      </c>
      <c r="D1581" s="1400" t="s">
        <v>46</v>
      </c>
      <c r="E1581" s="1400" t="s">
        <v>57</v>
      </c>
      <c r="F1581" s="806" t="s">
        <v>1160</v>
      </c>
      <c r="G1581" s="679" t="s">
        <v>1118</v>
      </c>
      <c r="H1581" s="836" t="s">
        <v>1338</v>
      </c>
      <c r="I1581" s="709">
        <v>250</v>
      </c>
      <c r="J1581" s="576">
        <v>300</v>
      </c>
      <c r="K1581" s="564"/>
      <c r="L1581" s="815"/>
      <c r="M1581" s="1" t="s">
        <v>3444</v>
      </c>
      <c r="N1581" s="12"/>
    </row>
    <row r="1582" spans="1:14" ht="24.75" customHeight="1" x14ac:dyDescent="0.2">
      <c r="A1582" s="1526"/>
      <c r="B1582" s="1989"/>
      <c r="C1582" s="1427"/>
      <c r="D1582" s="1400"/>
      <c r="E1582" s="1400"/>
      <c r="F1582" s="806" t="s">
        <v>1143</v>
      </c>
      <c r="G1582" s="679" t="s">
        <v>1111</v>
      </c>
      <c r="H1582" s="836" t="s">
        <v>4331</v>
      </c>
      <c r="I1582" s="143"/>
      <c r="J1582" s="576"/>
      <c r="K1582" s="564"/>
      <c r="L1582" s="815"/>
      <c r="M1582" s="1"/>
      <c r="N1582" s="12"/>
    </row>
    <row r="1583" spans="1:14" ht="51.75" customHeight="1" x14ac:dyDescent="0.2">
      <c r="A1583" s="2049"/>
      <c r="B1583" s="801" t="s">
        <v>4333</v>
      </c>
      <c r="C1583" s="53" t="s">
        <v>5280</v>
      </c>
      <c r="D1583" s="801" t="s">
        <v>46</v>
      </c>
      <c r="E1583" s="690" t="s">
        <v>57</v>
      </c>
      <c r="F1583" s="806" t="s">
        <v>1233</v>
      </c>
      <c r="G1583" s="891" t="s">
        <v>1111</v>
      </c>
      <c r="H1583" s="836" t="s">
        <v>1546</v>
      </c>
      <c r="I1583" s="143"/>
      <c r="J1583" s="576"/>
      <c r="K1583" s="564"/>
      <c r="L1583" s="815"/>
      <c r="M1583" s="1"/>
      <c r="N1583" s="12"/>
    </row>
    <row r="1584" spans="1:14" ht="24.75" customHeight="1" x14ac:dyDescent="0.2">
      <c r="A1584" s="1688" t="s">
        <v>166</v>
      </c>
      <c r="B1584" s="1711" t="s">
        <v>4335</v>
      </c>
      <c r="C1584" s="2054" t="s">
        <v>5281</v>
      </c>
      <c r="D1584" s="2059" t="s">
        <v>7</v>
      </c>
      <c r="E1584" s="2060" t="s">
        <v>57</v>
      </c>
      <c r="F1584" s="806" t="s">
        <v>1160</v>
      </c>
      <c r="G1584" s="679" t="s">
        <v>1118</v>
      </c>
      <c r="H1584" s="216" t="s">
        <v>1338</v>
      </c>
      <c r="I1584" s="575">
        <v>500</v>
      </c>
      <c r="J1584" s="576"/>
      <c r="K1584" s="564"/>
      <c r="L1584" s="815"/>
      <c r="M1584" s="1" t="s">
        <v>3444</v>
      </c>
      <c r="N1584" s="12"/>
    </row>
    <row r="1585" spans="1:14" ht="24.75" customHeight="1" x14ac:dyDescent="0.2">
      <c r="A1585" s="1526"/>
      <c r="B1585" s="1989"/>
      <c r="C1585" s="1983"/>
      <c r="D1585" s="1998"/>
      <c r="E1585" s="1990"/>
      <c r="F1585" s="806" t="s">
        <v>1143</v>
      </c>
      <c r="G1585" s="679" t="s">
        <v>1111</v>
      </c>
      <c r="H1585" s="216" t="s">
        <v>3453</v>
      </c>
      <c r="I1585" s="575"/>
      <c r="J1585" s="576"/>
      <c r="K1585" s="564"/>
      <c r="L1585" s="815"/>
      <c r="M1585" s="1"/>
      <c r="N1585" s="12"/>
    </row>
    <row r="1586" spans="1:14" ht="24.75" customHeight="1" x14ac:dyDescent="0.2">
      <c r="A1586" s="1526"/>
      <c r="B1586" s="806" t="s">
        <v>4339</v>
      </c>
      <c r="C1586" s="14" t="s">
        <v>4340</v>
      </c>
      <c r="D1586" s="689" t="s">
        <v>28</v>
      </c>
      <c r="E1586" s="902" t="s">
        <v>57</v>
      </c>
      <c r="F1586" s="787" t="s">
        <v>1119</v>
      </c>
      <c r="G1586" s="786" t="s">
        <v>1265</v>
      </c>
      <c r="H1586" s="216" t="s">
        <v>5282</v>
      </c>
      <c r="I1586" s="575"/>
      <c r="J1586" s="576"/>
      <c r="K1586" s="564"/>
      <c r="L1586" s="815"/>
      <c r="M1586" s="1"/>
      <c r="N1586" s="12"/>
    </row>
    <row r="1587" spans="1:14" ht="24.75" customHeight="1" x14ac:dyDescent="0.2">
      <c r="A1587" s="1526"/>
      <c r="B1587" s="806" t="s">
        <v>4342</v>
      </c>
      <c r="C1587" s="14" t="s">
        <v>4343</v>
      </c>
      <c r="D1587" s="689" t="s">
        <v>28</v>
      </c>
      <c r="E1587" s="902" t="s">
        <v>57</v>
      </c>
      <c r="F1587" s="787" t="s">
        <v>1119</v>
      </c>
      <c r="G1587" s="786" t="s">
        <v>1265</v>
      </c>
      <c r="H1587" s="216" t="s">
        <v>5283</v>
      </c>
      <c r="I1587" s="575"/>
      <c r="J1587" s="576"/>
      <c r="K1587" s="564"/>
      <c r="L1587" s="815"/>
      <c r="M1587" s="1"/>
      <c r="N1587" s="12"/>
    </row>
    <row r="1588" spans="1:14" ht="24.75" customHeight="1" x14ac:dyDescent="0.2">
      <c r="A1588" s="1526"/>
      <c r="B1588" s="806" t="s">
        <v>4345</v>
      </c>
      <c r="C1588" s="14" t="s">
        <v>4346</v>
      </c>
      <c r="D1588" s="689" t="s">
        <v>46</v>
      </c>
      <c r="E1588" s="690" t="s">
        <v>57</v>
      </c>
      <c r="F1588" s="806" t="s">
        <v>1233</v>
      </c>
      <c r="G1588" s="679" t="s">
        <v>1111</v>
      </c>
      <c r="H1588" s="836" t="s">
        <v>5284</v>
      </c>
      <c r="I1588" s="575">
        <v>14.6</v>
      </c>
      <c r="J1588" s="576"/>
      <c r="K1588" s="564"/>
      <c r="L1588" s="815"/>
      <c r="M1588" s="1" t="s">
        <v>3444</v>
      </c>
      <c r="N1588" s="12"/>
    </row>
    <row r="1589" spans="1:14" ht="24.75" customHeight="1" x14ac:dyDescent="0.2">
      <c r="A1589" s="1526"/>
      <c r="B1589" s="806" t="s">
        <v>4347</v>
      </c>
      <c r="C1589" s="604" t="s">
        <v>5285</v>
      </c>
      <c r="D1589" s="989" t="s">
        <v>46</v>
      </c>
      <c r="E1589" s="999" t="s">
        <v>57</v>
      </c>
      <c r="F1589" s="806" t="s">
        <v>1233</v>
      </c>
      <c r="G1589" s="679" t="s">
        <v>1111</v>
      </c>
      <c r="H1589" s="836" t="s">
        <v>1506</v>
      </c>
      <c r="I1589" s="575">
        <v>44.6</v>
      </c>
      <c r="J1589" s="576"/>
      <c r="K1589" s="564"/>
      <c r="L1589" s="815"/>
      <c r="M1589" s="1" t="s">
        <v>3444</v>
      </c>
      <c r="N1589" s="12"/>
    </row>
    <row r="1590" spans="1:14" ht="24.75" customHeight="1" x14ac:dyDescent="0.2">
      <c r="A1590" s="1526"/>
      <c r="B1590" s="806" t="s">
        <v>4349</v>
      </c>
      <c r="C1590" s="14" t="s">
        <v>4350</v>
      </c>
      <c r="D1590" s="786" t="s">
        <v>46</v>
      </c>
      <c r="E1590" s="793" t="s">
        <v>57</v>
      </c>
      <c r="F1590" s="806" t="s">
        <v>1233</v>
      </c>
      <c r="G1590" s="679" t="s">
        <v>1111</v>
      </c>
      <c r="H1590" s="836" t="s">
        <v>1506</v>
      </c>
      <c r="I1590" s="575">
        <v>31.7</v>
      </c>
      <c r="J1590" s="576"/>
      <c r="K1590" s="564"/>
      <c r="L1590" s="815"/>
      <c r="M1590" s="1" t="s">
        <v>3444</v>
      </c>
      <c r="N1590" s="12"/>
    </row>
    <row r="1591" spans="1:14" ht="24.75" customHeight="1" x14ac:dyDescent="0.2">
      <c r="A1591" s="1993"/>
      <c r="B1591" s="806" t="s">
        <v>4351</v>
      </c>
      <c r="C1591" s="839" t="s">
        <v>5286</v>
      </c>
      <c r="D1591" s="801" t="s">
        <v>26</v>
      </c>
      <c r="E1591" s="801" t="s">
        <v>57</v>
      </c>
      <c r="F1591" s="806" t="s">
        <v>1233</v>
      </c>
      <c r="G1591" s="679" t="s">
        <v>1111</v>
      </c>
      <c r="H1591" s="836" t="s">
        <v>3443</v>
      </c>
      <c r="I1591" s="575"/>
      <c r="J1591" s="576"/>
      <c r="K1591" s="564"/>
      <c r="L1591" s="815"/>
      <c r="M1591" s="1"/>
      <c r="N1591" s="12"/>
    </row>
    <row r="1592" spans="1:14" ht="24.75" customHeight="1" x14ac:dyDescent="0.2">
      <c r="A1592" s="1711" t="s">
        <v>167</v>
      </c>
      <c r="B1592" s="1760" t="s">
        <v>4357</v>
      </c>
      <c r="C1592" s="2057" t="s">
        <v>5287</v>
      </c>
      <c r="D1592" s="2058" t="s">
        <v>46</v>
      </c>
      <c r="E1592" s="2058" t="s">
        <v>57</v>
      </c>
      <c r="F1592" s="806" t="s">
        <v>1160</v>
      </c>
      <c r="G1592" s="679" t="s">
        <v>1118</v>
      </c>
      <c r="H1592" s="836" t="s">
        <v>1338</v>
      </c>
      <c r="I1592" s="575">
        <v>500</v>
      </c>
      <c r="J1592" s="576"/>
      <c r="K1592" s="564"/>
      <c r="L1592" s="815"/>
      <c r="M1592" s="1" t="s">
        <v>3444</v>
      </c>
      <c r="N1592" s="12"/>
    </row>
    <row r="1593" spans="1:14" ht="24.75" customHeight="1" x14ac:dyDescent="0.2">
      <c r="A1593" s="1191"/>
      <c r="B1593" s="1993"/>
      <c r="C1593" s="1989"/>
      <c r="D1593" s="1990"/>
      <c r="E1593" s="1990"/>
      <c r="F1593" s="806" t="s">
        <v>1143</v>
      </c>
      <c r="G1593" s="679" t="s">
        <v>1111</v>
      </c>
      <c r="H1593" s="836" t="s">
        <v>3453</v>
      </c>
      <c r="I1593" s="575"/>
      <c r="J1593" s="576"/>
      <c r="K1593" s="564"/>
      <c r="L1593" s="815"/>
      <c r="M1593" s="1"/>
      <c r="N1593" s="12"/>
    </row>
    <row r="1594" spans="1:14" ht="24.75" customHeight="1" x14ac:dyDescent="0.2">
      <c r="A1594" s="1191"/>
      <c r="B1594" s="1760" t="s">
        <v>4359</v>
      </c>
      <c r="C1594" s="1711" t="s">
        <v>5288</v>
      </c>
      <c r="D1594" s="1713" t="s">
        <v>46</v>
      </c>
      <c r="E1594" s="1713" t="s">
        <v>57</v>
      </c>
      <c r="F1594" s="806" t="s">
        <v>1160</v>
      </c>
      <c r="G1594" s="679" t="s">
        <v>1118</v>
      </c>
      <c r="H1594" s="836" t="s">
        <v>1338</v>
      </c>
      <c r="I1594" s="575">
        <v>400</v>
      </c>
      <c r="J1594" s="576"/>
      <c r="K1594" s="564"/>
      <c r="L1594" s="815"/>
      <c r="M1594" s="1"/>
      <c r="N1594" s="12"/>
    </row>
    <row r="1595" spans="1:14" ht="24.75" customHeight="1" x14ac:dyDescent="0.2">
      <c r="A1595" s="1989"/>
      <c r="B1595" s="1993"/>
      <c r="C1595" s="1989"/>
      <c r="D1595" s="1990"/>
      <c r="E1595" s="1990"/>
      <c r="F1595" s="806" t="s">
        <v>1143</v>
      </c>
      <c r="G1595" s="679" t="s">
        <v>1111</v>
      </c>
      <c r="H1595" s="836" t="s">
        <v>3453</v>
      </c>
      <c r="I1595" s="575"/>
      <c r="J1595" s="576"/>
      <c r="K1595" s="564"/>
      <c r="L1595" s="815"/>
      <c r="M1595" s="1"/>
      <c r="N1595" s="12"/>
    </row>
    <row r="1596" spans="1:14" ht="22.5" customHeight="1" x14ac:dyDescent="0.2">
      <c r="A1596" s="1760" t="s">
        <v>168</v>
      </c>
      <c r="B1596" s="1427" t="s">
        <v>284</v>
      </c>
      <c r="C1596" s="1711" t="s">
        <v>64</v>
      </c>
      <c r="D1596" s="1713" t="s">
        <v>46</v>
      </c>
      <c r="E1596" s="1713" t="s">
        <v>57</v>
      </c>
      <c r="F1596" s="806" t="s">
        <v>1160</v>
      </c>
      <c r="G1596" s="679" t="s">
        <v>1118</v>
      </c>
      <c r="H1596" s="836" t="s">
        <v>1338</v>
      </c>
      <c r="I1596" s="575">
        <v>2723</v>
      </c>
      <c r="J1596" s="576"/>
      <c r="K1596" s="564"/>
      <c r="L1596" s="815"/>
      <c r="M1596" s="1" t="s">
        <v>3444</v>
      </c>
      <c r="N1596" s="12"/>
    </row>
    <row r="1597" spans="1:14" ht="33" customHeight="1" x14ac:dyDescent="0.2">
      <c r="A1597" s="1526"/>
      <c r="B1597" s="1427"/>
      <c r="C1597" s="1989"/>
      <c r="D1597" s="1990"/>
      <c r="E1597" s="1990"/>
      <c r="F1597" s="806" t="s">
        <v>1143</v>
      </c>
      <c r="G1597" s="679" t="s">
        <v>1111</v>
      </c>
      <c r="H1597" s="836" t="s">
        <v>3453</v>
      </c>
      <c r="I1597" s="575"/>
      <c r="J1597" s="576"/>
      <c r="K1597" s="564"/>
      <c r="L1597" s="815"/>
      <c r="M1597" s="1"/>
      <c r="N1597" s="12"/>
    </row>
    <row r="1598" spans="1:14" ht="24.75" customHeight="1" x14ac:dyDescent="0.2">
      <c r="A1598" s="1526"/>
      <c r="B1598" s="1427" t="s">
        <v>4364</v>
      </c>
      <c r="C1598" s="1711" t="s">
        <v>4365</v>
      </c>
      <c r="D1598" s="1713" t="s">
        <v>46</v>
      </c>
      <c r="E1598" s="1713" t="s">
        <v>57</v>
      </c>
      <c r="F1598" s="806" t="s">
        <v>1160</v>
      </c>
      <c r="G1598" s="679" t="s">
        <v>1118</v>
      </c>
      <c r="H1598" s="836" t="s">
        <v>3443</v>
      </c>
      <c r="I1598" s="710">
        <v>825.31700000000001</v>
      </c>
      <c r="J1598" s="576"/>
      <c r="K1598" s="564"/>
      <c r="L1598" s="815"/>
      <c r="M1598" s="1" t="s">
        <v>3444</v>
      </c>
      <c r="N1598" s="12"/>
    </row>
    <row r="1599" spans="1:14" ht="41.25" customHeight="1" x14ac:dyDescent="0.2">
      <c r="A1599" s="1526"/>
      <c r="B1599" s="1427"/>
      <c r="C1599" s="1989"/>
      <c r="D1599" s="1990"/>
      <c r="E1599" s="1990"/>
      <c r="F1599" s="806" t="s">
        <v>1143</v>
      </c>
      <c r="G1599" s="679" t="s">
        <v>1111</v>
      </c>
      <c r="H1599" s="836" t="s">
        <v>3453</v>
      </c>
      <c r="I1599" s="710"/>
      <c r="J1599" s="576"/>
      <c r="K1599" s="564"/>
      <c r="L1599" s="815"/>
      <c r="M1599" s="1"/>
      <c r="N1599" s="12"/>
    </row>
    <row r="1600" spans="1:14" ht="41.25" customHeight="1" x14ac:dyDescent="0.2">
      <c r="A1600" s="1993"/>
      <c r="B1600" s="987" t="s">
        <v>4366</v>
      </c>
      <c r="C1600" s="616" t="s">
        <v>4367</v>
      </c>
      <c r="D1600" s="976" t="s">
        <v>48</v>
      </c>
      <c r="E1600" s="976" t="s">
        <v>57</v>
      </c>
      <c r="F1600" s="685" t="s">
        <v>1233</v>
      </c>
      <c r="G1600" s="686" t="s">
        <v>1111</v>
      </c>
      <c r="H1600" s="806" t="s">
        <v>5216</v>
      </c>
      <c r="I1600" s="710"/>
      <c r="J1600" s="576"/>
      <c r="K1600" s="564"/>
      <c r="L1600" s="815"/>
      <c r="M1600" s="1"/>
      <c r="N1600" s="12"/>
    </row>
    <row r="1601" spans="1:14" ht="24.75" customHeight="1" x14ac:dyDescent="0.2">
      <c r="A1601" s="2062" t="s">
        <v>169</v>
      </c>
      <c r="B1601" s="1711" t="s">
        <v>4371</v>
      </c>
      <c r="C1601" s="1711" t="s">
        <v>4372</v>
      </c>
      <c r="D1601" s="1713" t="s">
        <v>46</v>
      </c>
      <c r="E1601" s="1713" t="s">
        <v>57</v>
      </c>
      <c r="F1601" s="994" t="s">
        <v>1160</v>
      </c>
      <c r="G1601" s="692" t="s">
        <v>1118</v>
      </c>
      <c r="H1601" s="693" t="s">
        <v>2647</v>
      </c>
      <c r="I1601" s="575">
        <f>2950-300</f>
        <v>2650</v>
      </c>
      <c r="J1601" s="576"/>
      <c r="K1601" s="564"/>
      <c r="L1601" s="694"/>
      <c r="M1601" s="1" t="s">
        <v>3444</v>
      </c>
      <c r="N1601" s="12"/>
    </row>
    <row r="1602" spans="1:14" ht="24.75" customHeight="1" x14ac:dyDescent="0.2">
      <c r="A1602" s="2004"/>
      <c r="B1602" s="1989"/>
      <c r="C1602" s="1989"/>
      <c r="D1602" s="1990"/>
      <c r="E1602" s="1990"/>
      <c r="F1602" s="994" t="s">
        <v>1143</v>
      </c>
      <c r="G1602" s="692" t="s">
        <v>1111</v>
      </c>
      <c r="H1602" s="693" t="s">
        <v>1734</v>
      </c>
      <c r="I1602" s="68"/>
      <c r="J1602" s="576"/>
      <c r="K1602" s="564"/>
      <c r="L1602" s="694"/>
      <c r="M1602" s="1"/>
      <c r="N1602" s="12"/>
    </row>
    <row r="1603" spans="1:14" ht="24.75" customHeight="1" x14ac:dyDescent="0.2">
      <c r="A1603" s="2003" t="s">
        <v>170</v>
      </c>
      <c r="B1603" s="1711" t="s">
        <v>4378</v>
      </c>
      <c r="C1603" s="1711" t="s">
        <v>4379</v>
      </c>
      <c r="D1603" s="1713" t="s">
        <v>46</v>
      </c>
      <c r="E1603" s="1713" t="s">
        <v>57</v>
      </c>
      <c r="F1603" s="994" t="s">
        <v>1160</v>
      </c>
      <c r="G1603" s="692" t="s">
        <v>1118</v>
      </c>
      <c r="H1603" s="693" t="s">
        <v>1338</v>
      </c>
      <c r="I1603" s="711">
        <v>1470</v>
      </c>
      <c r="J1603" s="576"/>
      <c r="K1603" s="564"/>
      <c r="L1603" s="694"/>
      <c r="M1603" s="1" t="s">
        <v>3444</v>
      </c>
      <c r="N1603" s="12"/>
    </row>
    <row r="1604" spans="1:14" ht="24.75" customHeight="1" x14ac:dyDescent="0.2">
      <c r="A1604" s="2014"/>
      <c r="B1604" s="1989"/>
      <c r="C1604" s="1989"/>
      <c r="D1604" s="1990"/>
      <c r="E1604" s="1990"/>
      <c r="F1604" s="994" t="s">
        <v>1143</v>
      </c>
      <c r="G1604" s="692" t="s">
        <v>1111</v>
      </c>
      <c r="H1604" s="693" t="s">
        <v>3453</v>
      </c>
      <c r="I1604" s="68"/>
      <c r="J1604" s="576"/>
      <c r="K1604" s="564"/>
      <c r="L1604" s="694"/>
      <c r="M1604" s="1"/>
      <c r="N1604" s="12"/>
    </row>
    <row r="1605" spans="1:14" ht="24.75" customHeight="1" x14ac:dyDescent="0.2">
      <c r="A1605" s="2014"/>
      <c r="B1605" s="1711" t="s">
        <v>4381</v>
      </c>
      <c r="C1605" s="1711" t="s">
        <v>4382</v>
      </c>
      <c r="D1605" s="1713" t="s">
        <v>46</v>
      </c>
      <c r="E1605" s="1713" t="s">
        <v>57</v>
      </c>
      <c r="F1605" s="994" t="s">
        <v>1160</v>
      </c>
      <c r="G1605" s="692" t="s">
        <v>1118</v>
      </c>
      <c r="H1605" s="693" t="s">
        <v>1338</v>
      </c>
      <c r="I1605" s="575">
        <f>1200+498</f>
        <v>1698</v>
      </c>
      <c r="J1605" s="576"/>
      <c r="K1605" s="564"/>
      <c r="L1605" s="694"/>
      <c r="M1605" s="1" t="s">
        <v>3444</v>
      </c>
      <c r="N1605" s="12"/>
    </row>
    <row r="1606" spans="1:14" ht="24.75" customHeight="1" x14ac:dyDescent="0.2">
      <c r="A1606" s="2014"/>
      <c r="B1606" s="1191"/>
      <c r="C1606" s="1191"/>
      <c r="D1606" s="1184"/>
      <c r="E1606" s="1184"/>
      <c r="F1606" s="900" t="s">
        <v>1143</v>
      </c>
      <c r="G1606" s="615" t="s">
        <v>1111</v>
      </c>
      <c r="H1606" s="693" t="s">
        <v>3453</v>
      </c>
      <c r="I1606" s="68"/>
      <c r="J1606" s="576"/>
      <c r="K1606" s="564"/>
      <c r="L1606" s="694"/>
      <c r="M1606" s="1"/>
      <c r="N1606" s="12"/>
    </row>
    <row r="1607" spans="1:14" ht="40.5" customHeight="1" x14ac:dyDescent="0.2">
      <c r="A1607" s="2004"/>
      <c r="B1607" s="712" t="s">
        <v>4383</v>
      </c>
      <c r="C1607" s="713" t="s">
        <v>4384</v>
      </c>
      <c r="D1607" s="714" t="s">
        <v>46</v>
      </c>
      <c r="E1607" s="714" t="s">
        <v>57</v>
      </c>
      <c r="F1607" s="994" t="s">
        <v>1233</v>
      </c>
      <c r="G1607" s="697" t="s">
        <v>1111</v>
      </c>
      <c r="H1607" s="693" t="s">
        <v>1546</v>
      </c>
      <c r="I1607" s="68"/>
      <c r="J1607" s="576"/>
      <c r="K1607" s="564"/>
      <c r="L1607" s="694"/>
      <c r="M1607" s="1"/>
      <c r="N1607" s="12"/>
    </row>
    <row r="1608" spans="1:14" ht="24.75" customHeight="1" x14ac:dyDescent="0.2">
      <c r="A1608" s="1292" t="s">
        <v>171</v>
      </c>
      <c r="B1608" s="1254" t="s">
        <v>4385</v>
      </c>
      <c r="C1608" s="1254" t="s">
        <v>4386</v>
      </c>
      <c r="D1608" s="1245" t="s">
        <v>46</v>
      </c>
      <c r="E1608" s="1245" t="s">
        <v>57</v>
      </c>
      <c r="F1608" s="781" t="s">
        <v>1160</v>
      </c>
      <c r="G1608" s="715" t="s">
        <v>1118</v>
      </c>
      <c r="H1608" s="974" t="s">
        <v>3443</v>
      </c>
      <c r="I1608" s="711">
        <v>1470</v>
      </c>
      <c r="J1608" s="576"/>
      <c r="K1608" s="564"/>
      <c r="L1608" s="694"/>
      <c r="M1608" s="1" t="s">
        <v>3444</v>
      </c>
      <c r="N1608" s="12"/>
    </row>
    <row r="1609" spans="1:14" ht="24.75" customHeight="1" x14ac:dyDescent="0.2">
      <c r="A1609" s="1293"/>
      <c r="B1609" s="1279"/>
      <c r="C1609" s="1279"/>
      <c r="D1609" s="1236"/>
      <c r="E1609" s="1236"/>
      <c r="F1609" s="780" t="s">
        <v>1143</v>
      </c>
      <c r="G1609" s="716" t="s">
        <v>1111</v>
      </c>
      <c r="H1609" s="693" t="s">
        <v>3453</v>
      </c>
      <c r="I1609" s="711"/>
      <c r="J1609" s="576"/>
      <c r="K1609" s="564"/>
      <c r="L1609" s="694"/>
      <c r="M1609" s="1"/>
      <c r="N1609" s="12"/>
    </row>
    <row r="1610" spans="1:14" ht="24.75" customHeight="1" x14ac:dyDescent="0.2">
      <c r="A1610" s="1293"/>
      <c r="B1610" s="994" t="s">
        <v>4387</v>
      </c>
      <c r="C1610" s="717" t="s">
        <v>4388</v>
      </c>
      <c r="D1610" s="995" t="s">
        <v>48</v>
      </c>
      <c r="E1610" s="995" t="s">
        <v>57</v>
      </c>
      <c r="F1610" s="996" t="s">
        <v>1233</v>
      </c>
      <c r="G1610" s="615" t="s">
        <v>1111</v>
      </c>
      <c r="H1610" s="693" t="s">
        <v>3550</v>
      </c>
      <c r="I1610" s="711"/>
      <c r="J1610" s="576"/>
      <c r="K1610" s="564"/>
      <c r="L1610" s="694"/>
      <c r="M1610" s="1"/>
      <c r="N1610" s="12"/>
    </row>
    <row r="1611" spans="1:14" ht="24.75" customHeight="1" x14ac:dyDescent="0.2">
      <c r="A1611" s="1293"/>
      <c r="B1611" s="994" t="s">
        <v>5289</v>
      </c>
      <c r="C1611" s="717" t="s">
        <v>5290</v>
      </c>
      <c r="D1611" s="995" t="s">
        <v>329</v>
      </c>
      <c r="E1611" s="995" t="s">
        <v>57</v>
      </c>
      <c r="F1611" s="994" t="s">
        <v>1119</v>
      </c>
      <c r="G1611" s="716" t="s">
        <v>1265</v>
      </c>
      <c r="H1611" s="693" t="s">
        <v>4398</v>
      </c>
      <c r="I1611" s="711"/>
      <c r="J1611" s="576"/>
      <c r="K1611" s="564"/>
      <c r="L1611" s="694"/>
      <c r="M1611" s="1"/>
      <c r="N1611" s="12"/>
    </row>
    <row r="1612" spans="1:14" ht="24.75" customHeight="1" x14ac:dyDescent="0.2">
      <c r="A1612" s="1293"/>
      <c r="B1612" s="994" t="s">
        <v>4389</v>
      </c>
      <c r="C1612" s="717" t="s">
        <v>5291</v>
      </c>
      <c r="D1612" s="995" t="s">
        <v>329</v>
      </c>
      <c r="E1612" s="995" t="s">
        <v>57</v>
      </c>
      <c r="F1612" s="994" t="s">
        <v>1119</v>
      </c>
      <c r="G1612" s="716" t="s">
        <v>1265</v>
      </c>
      <c r="H1612" s="693" t="s">
        <v>4391</v>
      </c>
      <c r="I1612" s="711"/>
      <c r="J1612" s="576"/>
      <c r="K1612" s="564"/>
      <c r="L1612" s="694"/>
      <c r="M1612" s="1"/>
      <c r="N1612" s="12"/>
    </row>
    <row r="1613" spans="1:14" ht="24.75" customHeight="1" x14ac:dyDescent="0.2">
      <c r="A1613" s="1293"/>
      <c r="B1613" s="994" t="s">
        <v>4392</v>
      </c>
      <c r="C1613" s="717" t="s">
        <v>5292</v>
      </c>
      <c r="D1613" s="995" t="s">
        <v>329</v>
      </c>
      <c r="E1613" s="995" t="s">
        <v>57</v>
      </c>
      <c r="F1613" s="996" t="s">
        <v>1233</v>
      </c>
      <c r="G1613" s="615" t="s">
        <v>1111</v>
      </c>
      <c r="H1613" s="693" t="s">
        <v>4395</v>
      </c>
      <c r="I1613" s="711"/>
      <c r="J1613" s="576"/>
      <c r="K1613" s="564"/>
      <c r="L1613" s="694"/>
      <c r="M1613" s="1"/>
      <c r="N1613" s="12"/>
    </row>
    <row r="1614" spans="1:14" ht="24.75" customHeight="1" x14ac:dyDescent="0.2">
      <c r="A1614" s="1294"/>
      <c r="B1614" s="994" t="s">
        <v>4396</v>
      </c>
      <c r="C1614" s="717" t="s">
        <v>5293</v>
      </c>
      <c r="D1614" s="995" t="s">
        <v>329</v>
      </c>
      <c r="E1614" s="995" t="s">
        <v>57</v>
      </c>
      <c r="F1614" s="994" t="s">
        <v>1119</v>
      </c>
      <c r="G1614" s="716" t="s">
        <v>1265</v>
      </c>
      <c r="H1614" s="693" t="s">
        <v>4398</v>
      </c>
      <c r="I1614" s="711"/>
      <c r="J1614" s="576"/>
      <c r="K1614" s="564"/>
      <c r="L1614" s="694"/>
      <c r="M1614" s="1"/>
      <c r="N1614" s="12"/>
    </row>
    <row r="1615" spans="1:14" ht="21.75" customHeight="1" x14ac:dyDescent="0.2">
      <c r="A1615" s="1253" t="s">
        <v>172</v>
      </c>
      <c r="B1615" s="1275" t="s">
        <v>4399</v>
      </c>
      <c r="C1615" s="1253" t="s">
        <v>4400</v>
      </c>
      <c r="D1615" s="1243" t="s">
        <v>7</v>
      </c>
      <c r="E1615" s="1243" t="s">
        <v>57</v>
      </c>
      <c r="F1615" s="718" t="s">
        <v>1160</v>
      </c>
      <c r="G1615" s="692" t="s">
        <v>1118</v>
      </c>
      <c r="H1615" s="693" t="s">
        <v>1338</v>
      </c>
      <c r="I1615" s="711">
        <v>1470</v>
      </c>
      <c r="J1615" s="576"/>
      <c r="K1615" s="564"/>
      <c r="L1615" s="694"/>
      <c r="M1615" s="1" t="s">
        <v>3444</v>
      </c>
      <c r="N1615" s="12"/>
    </row>
    <row r="1616" spans="1:14" ht="33" customHeight="1" x14ac:dyDescent="0.2">
      <c r="A1616" s="1269"/>
      <c r="B1616" s="2063"/>
      <c r="C1616" s="1269"/>
      <c r="D1616" s="1244"/>
      <c r="E1616" s="1244"/>
      <c r="F1616" s="921" t="s">
        <v>1143</v>
      </c>
      <c r="G1616" s="692" t="s">
        <v>1111</v>
      </c>
      <c r="H1616" s="693" t="s">
        <v>3453</v>
      </c>
      <c r="I1616" s="711"/>
      <c r="J1616" s="576"/>
      <c r="K1616" s="564"/>
      <c r="L1616" s="694"/>
      <c r="M1616" s="1"/>
      <c r="N1616" s="12"/>
    </row>
    <row r="1617" spans="1:14" ht="33" customHeight="1" x14ac:dyDescent="0.2">
      <c r="A1617" s="1254"/>
      <c r="B1617" s="719" t="s">
        <v>4401</v>
      </c>
      <c r="C1617" s="717" t="s">
        <v>5294</v>
      </c>
      <c r="D1617" s="794" t="s">
        <v>46</v>
      </c>
      <c r="E1617" s="786" t="s">
        <v>57</v>
      </c>
      <c r="F1617" s="921" t="s">
        <v>1233</v>
      </c>
      <c r="G1617" s="692" t="s">
        <v>1111</v>
      </c>
      <c r="H1617" s="693" t="s">
        <v>1546</v>
      </c>
      <c r="I1617" s="711"/>
      <c r="J1617" s="576"/>
      <c r="K1617" s="564"/>
      <c r="L1617" s="694"/>
      <c r="M1617" s="1"/>
      <c r="N1617" s="12"/>
    </row>
    <row r="1618" spans="1:14" ht="19.5" customHeight="1" x14ac:dyDescent="0.2">
      <c r="A1618" s="1293" t="s">
        <v>173</v>
      </c>
      <c r="B1618" s="2064" t="s">
        <v>4403</v>
      </c>
      <c r="C1618" s="2064" t="s">
        <v>5295</v>
      </c>
      <c r="D1618" s="2065" t="s">
        <v>46</v>
      </c>
      <c r="E1618" s="2065" t="s">
        <v>57</v>
      </c>
      <c r="F1618" s="994" t="s">
        <v>1160</v>
      </c>
      <c r="G1618" s="692" t="s">
        <v>1118</v>
      </c>
      <c r="H1618" s="693" t="s">
        <v>1338</v>
      </c>
      <c r="I1618" s="711">
        <v>1470</v>
      </c>
      <c r="J1618" s="576"/>
      <c r="K1618" s="564"/>
      <c r="L1618" s="694"/>
      <c r="M1618" s="1" t="s">
        <v>3444</v>
      </c>
      <c r="N1618" s="12"/>
    </row>
    <row r="1619" spans="1:14" ht="27" customHeight="1" x14ac:dyDescent="0.2">
      <c r="A1619" s="1293"/>
      <c r="B1619" s="2064"/>
      <c r="C1619" s="2064"/>
      <c r="D1619" s="2065"/>
      <c r="E1619" s="2065"/>
      <c r="F1619" s="994" t="s">
        <v>1143</v>
      </c>
      <c r="G1619" s="692" t="s">
        <v>1111</v>
      </c>
      <c r="H1619" s="693" t="s">
        <v>3453</v>
      </c>
      <c r="I1619" s="711"/>
      <c r="J1619" s="576"/>
      <c r="K1619" s="564"/>
      <c r="L1619" s="694"/>
      <c r="M1619" s="1"/>
      <c r="N1619" s="12"/>
    </row>
    <row r="1620" spans="1:14" ht="24.75" customHeight="1" x14ac:dyDescent="0.2">
      <c r="A1620" s="1293"/>
      <c r="B1620" s="2066" t="s">
        <v>4405</v>
      </c>
      <c r="C1620" s="2066" t="s">
        <v>5296</v>
      </c>
      <c r="D1620" s="2067" t="s">
        <v>46</v>
      </c>
      <c r="E1620" s="2067" t="s">
        <v>57</v>
      </c>
      <c r="F1620" s="994" t="s">
        <v>1160</v>
      </c>
      <c r="G1620" s="692" t="s">
        <v>1118</v>
      </c>
      <c r="H1620" s="693" t="s">
        <v>3443</v>
      </c>
      <c r="I1620" s="711">
        <v>1400</v>
      </c>
      <c r="J1620" s="576"/>
      <c r="K1620" s="564"/>
      <c r="L1620" s="694"/>
      <c r="M1620" s="1" t="s">
        <v>3444</v>
      </c>
      <c r="N1620" s="12"/>
    </row>
    <row r="1621" spans="1:14" ht="24.75" customHeight="1" x14ac:dyDescent="0.2">
      <c r="A1621" s="1293"/>
      <c r="B1621" s="1989"/>
      <c r="C1621" s="1989"/>
      <c r="D1621" s="1990"/>
      <c r="E1621" s="1990"/>
      <c r="F1621" s="994" t="s">
        <v>1143</v>
      </c>
      <c r="G1621" s="692" t="s">
        <v>1111</v>
      </c>
      <c r="H1621" s="693" t="s">
        <v>3453</v>
      </c>
      <c r="I1621" s="68"/>
      <c r="J1621" s="576"/>
      <c r="K1621" s="564"/>
      <c r="L1621" s="694"/>
      <c r="M1621" s="1"/>
      <c r="N1621" s="12"/>
    </row>
    <row r="1622" spans="1:14" ht="24.75" customHeight="1" x14ac:dyDescent="0.2">
      <c r="A1622" s="1293"/>
      <c r="B1622" s="2066" t="s">
        <v>4407</v>
      </c>
      <c r="C1622" s="2066" t="s">
        <v>4408</v>
      </c>
      <c r="D1622" s="2067" t="s">
        <v>46</v>
      </c>
      <c r="E1622" s="2067" t="s">
        <v>57</v>
      </c>
      <c r="F1622" s="994" t="s">
        <v>1160</v>
      </c>
      <c r="G1622" s="692" t="s">
        <v>1118</v>
      </c>
      <c r="H1622" s="693" t="s">
        <v>1338</v>
      </c>
      <c r="I1622" s="575">
        <v>205</v>
      </c>
      <c r="J1622" s="576"/>
      <c r="K1622" s="564"/>
      <c r="L1622" s="694"/>
      <c r="M1622" s="1" t="s">
        <v>3444</v>
      </c>
      <c r="N1622" s="12"/>
    </row>
    <row r="1623" spans="1:14" ht="24.75" customHeight="1" x14ac:dyDescent="0.2">
      <c r="A1623" s="1293"/>
      <c r="B1623" s="1989"/>
      <c r="C1623" s="1989"/>
      <c r="D1623" s="1990"/>
      <c r="E1623" s="1990"/>
      <c r="F1623" s="994" t="s">
        <v>1143</v>
      </c>
      <c r="G1623" s="692" t="s">
        <v>1111</v>
      </c>
      <c r="H1623" s="693" t="s">
        <v>3800</v>
      </c>
      <c r="I1623" s="575"/>
      <c r="J1623" s="576"/>
      <c r="K1623" s="564"/>
      <c r="L1623" s="694"/>
      <c r="M1623" s="1"/>
      <c r="N1623" s="12"/>
    </row>
    <row r="1624" spans="1:14" ht="24.75" customHeight="1" x14ac:dyDescent="0.2">
      <c r="A1624" s="1294"/>
      <c r="B1624" s="994" t="s">
        <v>4410</v>
      </c>
      <c r="C1624" s="616" t="s">
        <v>4411</v>
      </c>
      <c r="D1624" s="995" t="s">
        <v>46</v>
      </c>
      <c r="E1624" s="696" t="s">
        <v>57</v>
      </c>
      <c r="F1624" s="994" t="s">
        <v>1233</v>
      </c>
      <c r="G1624" s="692" t="s">
        <v>1111</v>
      </c>
      <c r="H1624" s="693" t="s">
        <v>4039</v>
      </c>
      <c r="I1624" s="575">
        <v>180</v>
      </c>
      <c r="J1624" s="576"/>
      <c r="K1624" s="564"/>
      <c r="L1624" s="694"/>
      <c r="M1624" s="1" t="s">
        <v>3444</v>
      </c>
      <c r="N1624" s="12"/>
    </row>
    <row r="1625" spans="1:14" ht="27" customHeight="1" x14ac:dyDescent="0.2">
      <c r="A1625" s="1688" t="s">
        <v>174</v>
      </c>
      <c r="B1625" s="2066" t="s">
        <v>4418</v>
      </c>
      <c r="C1625" s="2066" t="s">
        <v>4419</v>
      </c>
      <c r="D1625" s="2067" t="s">
        <v>46</v>
      </c>
      <c r="E1625" s="2067" t="s">
        <v>57</v>
      </c>
      <c r="F1625" s="994" t="s">
        <v>1160</v>
      </c>
      <c r="G1625" s="692" t="s">
        <v>1118</v>
      </c>
      <c r="H1625" s="693" t="s">
        <v>3443</v>
      </c>
      <c r="I1625" s="575">
        <v>1470</v>
      </c>
      <c r="J1625" s="576"/>
      <c r="K1625" s="564"/>
      <c r="L1625" s="694"/>
      <c r="M1625" s="1" t="s">
        <v>3444</v>
      </c>
      <c r="N1625" s="12"/>
    </row>
    <row r="1626" spans="1:14" ht="27" customHeight="1" x14ac:dyDescent="0.2">
      <c r="A1626" s="1526"/>
      <c r="B1626" s="1989"/>
      <c r="C1626" s="1989"/>
      <c r="D1626" s="1990"/>
      <c r="E1626" s="1990"/>
      <c r="F1626" s="994" t="s">
        <v>1143</v>
      </c>
      <c r="G1626" s="692" t="s">
        <v>1111</v>
      </c>
      <c r="H1626" s="693" t="s">
        <v>3453</v>
      </c>
      <c r="I1626" s="575"/>
      <c r="J1626" s="576"/>
      <c r="K1626" s="564"/>
      <c r="L1626" s="694"/>
      <c r="M1626" s="1"/>
      <c r="N1626" s="12"/>
    </row>
    <row r="1627" spans="1:14" s="255" customFormat="1" ht="46.5" customHeight="1" x14ac:dyDescent="0.25">
      <c r="A1627" s="1526"/>
      <c r="B1627" s="994" t="s">
        <v>4420</v>
      </c>
      <c r="C1627" s="719" t="s">
        <v>4421</v>
      </c>
      <c r="D1627" s="991" t="s">
        <v>46</v>
      </c>
      <c r="E1627" s="720" t="s">
        <v>57</v>
      </c>
      <c r="F1627" s="994" t="s">
        <v>1233</v>
      </c>
      <c r="G1627" s="692" t="s">
        <v>1111</v>
      </c>
      <c r="H1627" s="693" t="s">
        <v>5297</v>
      </c>
      <c r="I1627" s="575">
        <v>236</v>
      </c>
      <c r="J1627" s="721"/>
      <c r="K1627" s="722"/>
      <c r="L1627" s="723"/>
      <c r="M1627" s="1" t="s">
        <v>3444</v>
      </c>
    </row>
    <row r="1628" spans="1:14" ht="27" customHeight="1" x14ac:dyDescent="0.2">
      <c r="A1628" s="1526"/>
      <c r="B1628" s="2066" t="s">
        <v>4422</v>
      </c>
      <c r="C1628" s="2066" t="s">
        <v>4423</v>
      </c>
      <c r="D1628" s="2067" t="s">
        <v>46</v>
      </c>
      <c r="E1628" s="2067" t="s">
        <v>57</v>
      </c>
      <c r="F1628" s="994" t="s">
        <v>1160</v>
      </c>
      <c r="G1628" s="692" t="s">
        <v>1118</v>
      </c>
      <c r="H1628" s="693" t="s">
        <v>1338</v>
      </c>
      <c r="I1628" s="575">
        <f>1200+400</f>
        <v>1600</v>
      </c>
      <c r="J1628" s="576"/>
      <c r="K1628" s="564"/>
      <c r="L1628" s="694"/>
      <c r="M1628" s="1" t="s">
        <v>3444</v>
      </c>
      <c r="N1628" s="12"/>
    </row>
    <row r="1629" spans="1:14" ht="27" customHeight="1" x14ac:dyDescent="0.2">
      <c r="A1629" s="1526"/>
      <c r="B1629" s="1989"/>
      <c r="C1629" s="1989"/>
      <c r="D1629" s="1990"/>
      <c r="E1629" s="1990"/>
      <c r="F1629" s="994" t="s">
        <v>1143</v>
      </c>
      <c r="G1629" s="692" t="s">
        <v>1111</v>
      </c>
      <c r="H1629" s="693" t="s">
        <v>3453</v>
      </c>
      <c r="I1629" s="68"/>
      <c r="J1629" s="576"/>
      <c r="K1629" s="564"/>
      <c r="L1629" s="694"/>
      <c r="M1629" s="1"/>
      <c r="N1629" s="12"/>
    </row>
    <row r="1630" spans="1:14" ht="27" customHeight="1" x14ac:dyDescent="0.2">
      <c r="A1630" s="1993"/>
      <c r="B1630" s="994" t="s">
        <v>4424</v>
      </c>
      <c r="C1630" s="717" t="s">
        <v>4425</v>
      </c>
      <c r="D1630" s="995" t="s">
        <v>46</v>
      </c>
      <c r="E1630" s="995" t="s">
        <v>57</v>
      </c>
      <c r="F1630" s="994" t="s">
        <v>1233</v>
      </c>
      <c r="G1630" s="692" t="s">
        <v>1111</v>
      </c>
      <c r="H1630" s="693" t="s">
        <v>5241</v>
      </c>
      <c r="I1630" s="68"/>
      <c r="J1630" s="576"/>
      <c r="K1630" s="564"/>
      <c r="L1630" s="694"/>
      <c r="M1630" s="1"/>
      <c r="N1630" s="12"/>
    </row>
    <row r="1631" spans="1:14" ht="27" customHeight="1" x14ac:dyDescent="0.2">
      <c r="A1631" s="1760" t="s">
        <v>4428</v>
      </c>
      <c r="B1631" s="2066" t="s">
        <v>4429</v>
      </c>
      <c r="C1631" s="2066" t="s">
        <v>5298</v>
      </c>
      <c r="D1631" s="2067" t="s">
        <v>46</v>
      </c>
      <c r="E1631" s="2067" t="s">
        <v>57</v>
      </c>
      <c r="F1631" s="994" t="s">
        <v>1160</v>
      </c>
      <c r="G1631" s="692" t="s">
        <v>1118</v>
      </c>
      <c r="H1631" s="693" t="s">
        <v>1338</v>
      </c>
      <c r="I1631" s="711">
        <v>1313</v>
      </c>
      <c r="J1631" s="576"/>
      <c r="K1631" s="564"/>
      <c r="L1631" s="694"/>
      <c r="M1631" s="1" t="s">
        <v>3444</v>
      </c>
      <c r="N1631" s="12"/>
    </row>
    <row r="1632" spans="1:14" ht="27" customHeight="1" x14ac:dyDescent="0.2">
      <c r="A1632" s="1526"/>
      <c r="B1632" s="1989"/>
      <c r="C1632" s="1989"/>
      <c r="D1632" s="1990"/>
      <c r="E1632" s="1990"/>
      <c r="F1632" s="994" t="s">
        <v>1143</v>
      </c>
      <c r="G1632" s="692" t="s">
        <v>1111</v>
      </c>
      <c r="H1632" s="693" t="s">
        <v>3453</v>
      </c>
      <c r="I1632" s="711"/>
      <c r="J1632" s="576"/>
      <c r="K1632" s="564"/>
      <c r="L1632" s="694"/>
      <c r="M1632" s="1"/>
      <c r="N1632" s="12"/>
    </row>
    <row r="1633" spans="1:14" ht="63" customHeight="1" x14ac:dyDescent="0.2">
      <c r="A1633" s="1993"/>
      <c r="B1633" s="712" t="s">
        <v>4431</v>
      </c>
      <c r="C1633" s="724" t="s">
        <v>5299</v>
      </c>
      <c r="D1633" s="714" t="s">
        <v>46</v>
      </c>
      <c r="E1633" s="725" t="s">
        <v>57</v>
      </c>
      <c r="F1633" s="994" t="s">
        <v>1233</v>
      </c>
      <c r="G1633" s="697" t="s">
        <v>1111</v>
      </c>
      <c r="H1633" s="693" t="s">
        <v>1546</v>
      </c>
      <c r="I1633" s="711"/>
      <c r="J1633" s="576"/>
      <c r="K1633" s="564"/>
      <c r="L1633" s="694"/>
      <c r="M1633" s="1"/>
      <c r="N1633" s="12"/>
    </row>
    <row r="1634" spans="1:14" ht="25.5" customHeight="1" x14ac:dyDescent="0.2">
      <c r="A1634" s="1760" t="s">
        <v>175</v>
      </c>
      <c r="B1634" s="2066" t="s">
        <v>4437</v>
      </c>
      <c r="C1634" s="2066" t="s">
        <v>4438</v>
      </c>
      <c r="D1634" s="2067" t="s">
        <v>7</v>
      </c>
      <c r="E1634" s="2067" t="s">
        <v>57</v>
      </c>
      <c r="F1634" s="994" t="s">
        <v>1160</v>
      </c>
      <c r="G1634" s="692" t="s">
        <v>1118</v>
      </c>
      <c r="H1634" s="693" t="s">
        <v>1338</v>
      </c>
      <c r="I1634" s="711">
        <v>1470</v>
      </c>
      <c r="J1634" s="576"/>
      <c r="K1634" s="564"/>
      <c r="L1634" s="694"/>
      <c r="M1634" s="1" t="s">
        <v>3444</v>
      </c>
      <c r="N1634" s="12"/>
    </row>
    <row r="1635" spans="1:14" ht="26.25" customHeight="1" x14ac:dyDescent="0.2">
      <c r="A1635" s="1526"/>
      <c r="B1635" s="1989"/>
      <c r="C1635" s="1989"/>
      <c r="D1635" s="1990"/>
      <c r="E1635" s="1990"/>
      <c r="F1635" s="994" t="s">
        <v>1143</v>
      </c>
      <c r="G1635" s="692" t="s">
        <v>1111</v>
      </c>
      <c r="H1635" s="693" t="s">
        <v>3453</v>
      </c>
      <c r="I1635" s="68"/>
      <c r="J1635" s="576"/>
      <c r="K1635" s="564"/>
      <c r="L1635" s="694"/>
      <c r="M1635" s="1"/>
      <c r="N1635" s="12"/>
    </row>
    <row r="1636" spans="1:14" ht="27" customHeight="1" x14ac:dyDescent="0.2">
      <c r="A1636" s="1526"/>
      <c r="B1636" s="2066" t="s">
        <v>4439</v>
      </c>
      <c r="C1636" s="2066" t="s">
        <v>4440</v>
      </c>
      <c r="D1636" s="2067" t="s">
        <v>46</v>
      </c>
      <c r="E1636" s="2067" t="s">
        <v>57</v>
      </c>
      <c r="F1636" s="994" t="s">
        <v>1160</v>
      </c>
      <c r="G1636" s="692" t="s">
        <v>1118</v>
      </c>
      <c r="H1636" s="693" t="s">
        <v>1338</v>
      </c>
      <c r="I1636" s="575">
        <f>1200+600</f>
        <v>1800</v>
      </c>
      <c r="J1636" s="576"/>
      <c r="K1636" s="564"/>
      <c r="L1636" s="694"/>
      <c r="M1636" s="1" t="s">
        <v>3444</v>
      </c>
      <c r="N1636" s="12"/>
    </row>
    <row r="1637" spans="1:14" ht="27" customHeight="1" x14ac:dyDescent="0.2">
      <c r="A1637" s="1526"/>
      <c r="B1637" s="1989"/>
      <c r="C1637" s="1989"/>
      <c r="D1637" s="1990"/>
      <c r="E1637" s="1990"/>
      <c r="F1637" s="994" t="s">
        <v>1143</v>
      </c>
      <c r="G1637" s="692" t="s">
        <v>1111</v>
      </c>
      <c r="H1637" s="693" t="s">
        <v>3453</v>
      </c>
      <c r="I1637" s="575"/>
      <c r="J1637" s="576"/>
      <c r="K1637" s="564"/>
      <c r="L1637" s="694"/>
      <c r="M1637" s="1"/>
      <c r="N1637" s="12"/>
    </row>
    <row r="1638" spans="1:14" ht="27" customHeight="1" x14ac:dyDescent="0.2">
      <c r="A1638" s="1526"/>
      <c r="B1638" s="2066" t="s">
        <v>5300</v>
      </c>
      <c r="C1638" s="2066" t="s">
        <v>5301</v>
      </c>
      <c r="D1638" s="2067" t="s">
        <v>46</v>
      </c>
      <c r="E1638" s="2067" t="s">
        <v>57</v>
      </c>
      <c r="F1638" s="994" t="s">
        <v>1160</v>
      </c>
      <c r="G1638" s="692" t="s">
        <v>1118</v>
      </c>
      <c r="H1638" s="693" t="s">
        <v>3443</v>
      </c>
      <c r="I1638" s="575">
        <v>7800</v>
      </c>
      <c r="J1638" s="576"/>
      <c r="K1638" s="564"/>
      <c r="L1638" s="694"/>
      <c r="M1638" s="1" t="s">
        <v>3444</v>
      </c>
      <c r="N1638" s="12"/>
    </row>
    <row r="1639" spans="1:14" ht="27" customHeight="1" x14ac:dyDescent="0.2">
      <c r="A1639" s="1526"/>
      <c r="B1639" s="1989"/>
      <c r="C1639" s="1989"/>
      <c r="D1639" s="1990"/>
      <c r="E1639" s="1990"/>
      <c r="F1639" s="994" t="s">
        <v>1143</v>
      </c>
      <c r="G1639" s="692" t="s">
        <v>1111</v>
      </c>
      <c r="H1639" s="693" t="s">
        <v>3453</v>
      </c>
      <c r="I1639" s="575"/>
      <c r="J1639" s="576"/>
      <c r="K1639" s="564"/>
      <c r="L1639" s="694"/>
      <c r="M1639" s="1"/>
      <c r="N1639" s="12"/>
    </row>
    <row r="1640" spans="1:14" ht="27" customHeight="1" x14ac:dyDescent="0.2">
      <c r="A1640" s="1526"/>
      <c r="B1640" s="994" t="s">
        <v>4441</v>
      </c>
      <c r="C1640" s="994" t="s">
        <v>5302</v>
      </c>
      <c r="D1640" s="995" t="s">
        <v>46</v>
      </c>
      <c r="E1640" s="995" t="s">
        <v>57</v>
      </c>
      <c r="F1640" s="994" t="s">
        <v>1233</v>
      </c>
      <c r="G1640" s="692" t="s">
        <v>1111</v>
      </c>
      <c r="H1640" s="693" t="s">
        <v>1546</v>
      </c>
      <c r="I1640" s="68"/>
      <c r="J1640" s="68"/>
      <c r="K1640" s="68"/>
      <c r="L1640" s="694"/>
      <c r="M1640" s="1"/>
      <c r="N1640" s="12"/>
    </row>
    <row r="1641" spans="1:14" ht="31.5" customHeight="1" x14ac:dyDescent="0.2">
      <c r="A1641" s="2049"/>
      <c r="B1641" s="712" t="s">
        <v>4444</v>
      </c>
      <c r="C1641" s="713" t="s">
        <v>4445</v>
      </c>
      <c r="D1641" s="714" t="s">
        <v>46</v>
      </c>
      <c r="E1641" s="714" t="s">
        <v>57</v>
      </c>
      <c r="F1641" s="994" t="s">
        <v>1233</v>
      </c>
      <c r="G1641" s="697" t="s">
        <v>1111</v>
      </c>
      <c r="H1641" s="693" t="s">
        <v>1546</v>
      </c>
      <c r="I1641" s="68"/>
      <c r="J1641" s="68"/>
      <c r="K1641" s="68"/>
      <c r="L1641" s="694"/>
      <c r="M1641" s="1"/>
      <c r="N1641" s="12"/>
    </row>
    <row r="1642" spans="1:14" ht="27" customHeight="1" x14ac:dyDescent="0.2">
      <c r="A1642" s="1292" t="s">
        <v>176</v>
      </c>
      <c r="B1642" s="975" t="s">
        <v>4451</v>
      </c>
      <c r="C1642" s="726" t="s">
        <v>4452</v>
      </c>
      <c r="D1642" s="990" t="s">
        <v>60</v>
      </c>
      <c r="E1642" s="995" t="s">
        <v>57</v>
      </c>
      <c r="F1642" s="994" t="s">
        <v>1119</v>
      </c>
      <c r="G1642" s="716" t="s">
        <v>1265</v>
      </c>
      <c r="H1642" s="693" t="s">
        <v>5303</v>
      </c>
      <c r="I1642" s="68"/>
      <c r="J1642" s="68"/>
      <c r="K1642" s="68"/>
      <c r="L1642" s="694"/>
      <c r="M1642" s="1"/>
      <c r="N1642" s="12"/>
    </row>
    <row r="1643" spans="1:14" ht="27" customHeight="1" x14ac:dyDescent="0.2">
      <c r="A1643" s="1293"/>
      <c r="B1643" s="994" t="s">
        <v>4454</v>
      </c>
      <c r="C1643" s="14" t="s">
        <v>4455</v>
      </c>
      <c r="D1643" s="1001" t="s">
        <v>60</v>
      </c>
      <c r="E1643" s="995" t="s">
        <v>57</v>
      </c>
      <c r="F1643" s="994" t="s">
        <v>1119</v>
      </c>
      <c r="G1643" s="716" t="s">
        <v>1265</v>
      </c>
      <c r="H1643" s="693" t="s">
        <v>5304</v>
      </c>
      <c r="I1643" s="68"/>
      <c r="J1643" s="68"/>
      <c r="K1643" s="68"/>
      <c r="L1643" s="694"/>
      <c r="M1643" s="1"/>
      <c r="N1643" s="12"/>
    </row>
    <row r="1644" spans="1:14" ht="27" customHeight="1" x14ac:dyDescent="0.2">
      <c r="A1644" s="1293"/>
      <c r="B1644" s="994" t="s">
        <v>4457</v>
      </c>
      <c r="C1644" s="14" t="s">
        <v>4458</v>
      </c>
      <c r="D1644" s="1001" t="s">
        <v>60</v>
      </c>
      <c r="E1644" s="995" t="s">
        <v>57</v>
      </c>
      <c r="F1644" s="994" t="s">
        <v>1119</v>
      </c>
      <c r="G1644" s="716" t="s">
        <v>1265</v>
      </c>
      <c r="H1644" s="693" t="s">
        <v>5305</v>
      </c>
      <c r="I1644" s="68"/>
      <c r="J1644" s="68"/>
      <c r="K1644" s="68"/>
      <c r="L1644" s="694"/>
      <c r="M1644" s="1"/>
      <c r="N1644" s="12"/>
    </row>
    <row r="1645" spans="1:14" ht="27" customHeight="1" x14ac:dyDescent="0.2">
      <c r="A1645" s="1294"/>
      <c r="B1645" s="994" t="s">
        <v>4460</v>
      </c>
      <c r="C1645" s="14" t="s">
        <v>4461</v>
      </c>
      <c r="D1645" s="1001" t="s">
        <v>60</v>
      </c>
      <c r="E1645" s="995" t="s">
        <v>57</v>
      </c>
      <c r="F1645" s="994" t="s">
        <v>1119</v>
      </c>
      <c r="G1645" s="716" t="s">
        <v>1265</v>
      </c>
      <c r="H1645" s="693" t="s">
        <v>5306</v>
      </c>
      <c r="I1645" s="68"/>
      <c r="J1645" s="68"/>
      <c r="K1645" s="68"/>
      <c r="L1645" s="694"/>
      <c r="M1645" s="1"/>
      <c r="N1645" s="12"/>
    </row>
    <row r="1646" spans="1:14" ht="23.25" customHeight="1" x14ac:dyDescent="0.2">
      <c r="A1646" s="2057" t="s">
        <v>4463</v>
      </c>
      <c r="B1646" s="2066" t="s">
        <v>4464</v>
      </c>
      <c r="C1646" s="2066" t="s">
        <v>4465</v>
      </c>
      <c r="D1646" s="2067" t="s">
        <v>46</v>
      </c>
      <c r="E1646" s="2067" t="s">
        <v>57</v>
      </c>
      <c r="F1646" s="994" t="s">
        <v>1160</v>
      </c>
      <c r="G1646" s="692" t="s">
        <v>1118</v>
      </c>
      <c r="H1646" s="693" t="s">
        <v>3443</v>
      </c>
      <c r="I1646" s="711">
        <v>250</v>
      </c>
      <c r="J1646" s="727"/>
      <c r="K1646" s="727"/>
      <c r="L1646" s="727"/>
      <c r="M1646" s="1" t="s">
        <v>3444</v>
      </c>
      <c r="N1646" s="12"/>
    </row>
    <row r="1647" spans="1:14" ht="27.75" customHeight="1" x14ac:dyDescent="0.2">
      <c r="A1647" s="1191"/>
      <c r="B1647" s="1989"/>
      <c r="C1647" s="1989"/>
      <c r="D1647" s="1990"/>
      <c r="E1647" s="1990"/>
      <c r="F1647" s="994" t="s">
        <v>1143</v>
      </c>
      <c r="G1647" s="692" t="s">
        <v>1111</v>
      </c>
      <c r="H1647" s="693" t="s">
        <v>3453</v>
      </c>
      <c r="I1647" s="711"/>
      <c r="J1647" s="727"/>
      <c r="K1647" s="727"/>
      <c r="L1647" s="727"/>
      <c r="M1647" s="1"/>
      <c r="N1647" s="12"/>
    </row>
    <row r="1648" spans="1:14" ht="27.75" customHeight="1" x14ac:dyDescent="0.2">
      <c r="A1648" s="1191"/>
      <c r="B1648" s="994" t="s">
        <v>4466</v>
      </c>
      <c r="C1648" s="717" t="s">
        <v>4467</v>
      </c>
      <c r="D1648" s="995" t="s">
        <v>46</v>
      </c>
      <c r="E1648" s="696" t="s">
        <v>57</v>
      </c>
      <c r="F1648" s="994" t="s">
        <v>1233</v>
      </c>
      <c r="G1648" s="692" t="s">
        <v>1111</v>
      </c>
      <c r="H1648" s="693" t="s">
        <v>3443</v>
      </c>
      <c r="I1648" s="711">
        <v>2950</v>
      </c>
      <c r="J1648" s="727"/>
      <c r="K1648" s="727"/>
      <c r="L1648" s="727"/>
      <c r="M1648" s="1" t="s">
        <v>3444</v>
      </c>
      <c r="N1648" s="12"/>
    </row>
    <row r="1649" spans="1:17" ht="27.75" customHeight="1" x14ac:dyDescent="0.2">
      <c r="A1649" s="1191"/>
      <c r="B1649" s="994" t="s">
        <v>4468</v>
      </c>
      <c r="C1649" s="717" t="s">
        <v>4469</v>
      </c>
      <c r="D1649" s="995" t="s">
        <v>46</v>
      </c>
      <c r="E1649" s="696" t="s">
        <v>57</v>
      </c>
      <c r="F1649" s="994" t="s">
        <v>1233</v>
      </c>
      <c r="G1649" s="692" t="s">
        <v>1111</v>
      </c>
      <c r="H1649" s="693" t="s">
        <v>4470</v>
      </c>
      <c r="I1649" s="711">
        <v>2950</v>
      </c>
      <c r="J1649" s="727"/>
      <c r="K1649" s="727"/>
      <c r="L1649" s="727"/>
      <c r="M1649" s="1" t="s">
        <v>3444</v>
      </c>
      <c r="N1649" s="12"/>
    </row>
    <row r="1650" spans="1:17" ht="25.5" customHeight="1" x14ac:dyDescent="0.2">
      <c r="A1650" s="2066" t="s">
        <v>285</v>
      </c>
      <c r="B1650" s="2066" t="s">
        <v>4473</v>
      </c>
      <c r="C1650" s="2066" t="s">
        <v>4474</v>
      </c>
      <c r="D1650" s="2067" t="s">
        <v>7</v>
      </c>
      <c r="E1650" s="2067" t="s">
        <v>57</v>
      </c>
      <c r="F1650" s="994" t="s">
        <v>1160</v>
      </c>
      <c r="G1650" s="692" t="s">
        <v>1118</v>
      </c>
      <c r="H1650" s="693" t="s">
        <v>1338</v>
      </c>
      <c r="I1650" s="711">
        <v>1450</v>
      </c>
      <c r="J1650" s="727"/>
      <c r="K1650" s="727"/>
      <c r="L1650" s="727"/>
      <c r="M1650" s="1" t="s">
        <v>3444</v>
      </c>
      <c r="N1650" s="12"/>
    </row>
    <row r="1651" spans="1:17" ht="25.5" customHeight="1" x14ac:dyDescent="0.2">
      <c r="A1651" s="1191"/>
      <c r="B1651" s="1989"/>
      <c r="C1651" s="1989"/>
      <c r="D1651" s="1990"/>
      <c r="E1651" s="1990"/>
      <c r="F1651" s="994" t="s">
        <v>1143</v>
      </c>
      <c r="G1651" s="692" t="s">
        <v>1111</v>
      </c>
      <c r="H1651" s="693" t="s">
        <v>3453</v>
      </c>
      <c r="I1651" s="711"/>
      <c r="J1651" s="727"/>
      <c r="K1651" s="727"/>
      <c r="L1651" s="727"/>
      <c r="M1651" s="1"/>
      <c r="N1651" s="12"/>
    </row>
    <row r="1652" spans="1:17" ht="25.5" customHeight="1" x14ac:dyDescent="0.2">
      <c r="A1652" s="1191"/>
      <c r="B1652" s="1004" t="s">
        <v>342</v>
      </c>
      <c r="C1652" s="1003" t="s">
        <v>5307</v>
      </c>
      <c r="D1652" s="997" t="s">
        <v>46</v>
      </c>
      <c r="E1652" s="997" t="s">
        <v>57</v>
      </c>
      <c r="F1652" s="994" t="s">
        <v>1233</v>
      </c>
      <c r="G1652" s="692" t="s">
        <v>1111</v>
      </c>
      <c r="H1652" s="693" t="s">
        <v>1546</v>
      </c>
      <c r="I1652" s="728"/>
      <c r="J1652" s="727"/>
      <c r="K1652" s="727"/>
      <c r="L1652" s="727"/>
      <c r="M1652" s="1"/>
      <c r="N1652" s="12"/>
    </row>
    <row r="1653" spans="1:17" ht="25.5" customHeight="1" x14ac:dyDescent="0.2">
      <c r="A1653" s="1989"/>
      <c r="B1653" s="1007" t="s">
        <v>343</v>
      </c>
      <c r="C1653" s="695" t="s">
        <v>5308</v>
      </c>
      <c r="D1653" s="995" t="s">
        <v>46</v>
      </c>
      <c r="E1653" s="995" t="s">
        <v>57</v>
      </c>
      <c r="F1653" s="994" t="s">
        <v>1233</v>
      </c>
      <c r="G1653" s="692" t="s">
        <v>1111</v>
      </c>
      <c r="H1653" s="693" t="s">
        <v>1546</v>
      </c>
      <c r="I1653" s="728"/>
      <c r="J1653" s="727"/>
      <c r="K1653" s="727"/>
      <c r="L1653" s="727"/>
      <c r="M1653" s="1"/>
      <c r="N1653" s="12"/>
    </row>
    <row r="1654" spans="1:17" ht="25.5" customHeight="1" x14ac:dyDescent="0.2">
      <c r="A1654" s="2066" t="s">
        <v>4482</v>
      </c>
      <c r="B1654" s="975" t="s">
        <v>4483</v>
      </c>
      <c r="C1654" s="987" t="s">
        <v>4484</v>
      </c>
      <c r="D1654" s="976" t="s">
        <v>60</v>
      </c>
      <c r="E1654" s="976" t="s">
        <v>57</v>
      </c>
      <c r="F1654" s="994" t="s">
        <v>1119</v>
      </c>
      <c r="G1654" s="716" t="s">
        <v>1265</v>
      </c>
      <c r="H1654" s="693" t="s">
        <v>5309</v>
      </c>
      <c r="I1654" s="728"/>
      <c r="J1654" s="727"/>
      <c r="K1654" s="727"/>
      <c r="L1654" s="727"/>
      <c r="M1654" s="1"/>
      <c r="N1654" s="12"/>
    </row>
    <row r="1655" spans="1:17" ht="27.75" customHeight="1" x14ac:dyDescent="0.2">
      <c r="A1655" s="1191"/>
      <c r="B1655" s="2066" t="s">
        <v>4486</v>
      </c>
      <c r="C1655" s="2066" t="s">
        <v>4487</v>
      </c>
      <c r="D1655" s="2067" t="s">
        <v>46</v>
      </c>
      <c r="E1655" s="2067" t="s">
        <v>57</v>
      </c>
      <c r="F1655" s="994" t="s">
        <v>1160</v>
      </c>
      <c r="G1655" s="692" t="s">
        <v>1118</v>
      </c>
      <c r="H1655" s="693" t="s">
        <v>1338</v>
      </c>
      <c r="I1655" s="711">
        <v>150</v>
      </c>
      <c r="J1655" s="727"/>
      <c r="K1655" s="727"/>
      <c r="L1655" s="727"/>
      <c r="M1655" s="1"/>
      <c r="N1655" s="12"/>
    </row>
    <row r="1656" spans="1:17" ht="27.75" customHeight="1" x14ac:dyDescent="0.2">
      <c r="A1656" s="1191"/>
      <c r="B1656" s="1989"/>
      <c r="C1656" s="1989"/>
      <c r="D1656" s="1990"/>
      <c r="E1656" s="1990"/>
      <c r="F1656" s="994" t="s">
        <v>1143</v>
      </c>
      <c r="G1656" s="692" t="s">
        <v>1111</v>
      </c>
      <c r="H1656" s="693" t="s">
        <v>3453</v>
      </c>
      <c r="I1656" s="711"/>
      <c r="J1656" s="727"/>
      <c r="K1656" s="727"/>
      <c r="L1656" s="727"/>
      <c r="M1656" s="1"/>
      <c r="N1656" s="12"/>
    </row>
    <row r="1657" spans="1:17" ht="24" customHeight="1" x14ac:dyDescent="0.2">
      <c r="A1657" s="1191"/>
      <c r="B1657" s="2066" t="s">
        <v>4488</v>
      </c>
      <c r="C1657" s="2066" t="s">
        <v>4489</v>
      </c>
      <c r="D1657" s="2067" t="s">
        <v>46</v>
      </c>
      <c r="E1657" s="2067" t="s">
        <v>57</v>
      </c>
      <c r="F1657" s="994" t="s">
        <v>1160</v>
      </c>
      <c r="G1657" s="692" t="s">
        <v>1118</v>
      </c>
      <c r="H1657" s="693" t="s">
        <v>4490</v>
      </c>
      <c r="I1657" s="711">
        <v>830.6</v>
      </c>
      <c r="J1657" s="727"/>
      <c r="K1657" s="727"/>
      <c r="L1657" s="727"/>
      <c r="M1657" s="1" t="s">
        <v>3444</v>
      </c>
      <c r="N1657" s="12"/>
    </row>
    <row r="1658" spans="1:17" ht="46.5" customHeight="1" x14ac:dyDescent="0.2">
      <c r="A1658" s="1191"/>
      <c r="B1658" s="1989"/>
      <c r="C1658" s="1989"/>
      <c r="D1658" s="1990"/>
      <c r="E1658" s="1990"/>
      <c r="F1658" s="994" t="s">
        <v>1143</v>
      </c>
      <c r="G1658" s="692" t="s">
        <v>1111</v>
      </c>
      <c r="H1658" s="693" t="s">
        <v>3471</v>
      </c>
      <c r="I1658" s="711"/>
      <c r="J1658" s="727"/>
      <c r="K1658" s="727"/>
      <c r="L1658" s="727"/>
      <c r="M1658" s="1"/>
      <c r="N1658" s="12"/>
    </row>
    <row r="1659" spans="1:17" ht="46.5" customHeight="1" x14ac:dyDescent="0.2">
      <c r="A1659" s="1191"/>
      <c r="B1659" s="714" t="s">
        <v>5310</v>
      </c>
      <c r="C1659" s="724" t="s">
        <v>5311</v>
      </c>
      <c r="D1659" s="714" t="s">
        <v>46</v>
      </c>
      <c r="E1659" s="725" t="s">
        <v>57</v>
      </c>
      <c r="F1659" s="994" t="s">
        <v>1233</v>
      </c>
      <c r="G1659" s="697" t="s">
        <v>1111</v>
      </c>
      <c r="H1659" s="693" t="s">
        <v>1546</v>
      </c>
      <c r="I1659" s="711"/>
      <c r="J1659" s="727"/>
      <c r="K1659" s="727"/>
      <c r="L1659" s="727"/>
      <c r="M1659" s="1"/>
      <c r="N1659" s="12"/>
    </row>
    <row r="1660" spans="1:17" ht="46.5" customHeight="1" x14ac:dyDescent="0.2">
      <c r="A1660" s="1989"/>
      <c r="B1660" s="590" t="s">
        <v>4491</v>
      </c>
      <c r="C1660" s="591" t="s">
        <v>4492</v>
      </c>
      <c r="D1660" s="590" t="s">
        <v>60</v>
      </c>
      <c r="E1660" s="590" t="s">
        <v>57</v>
      </c>
      <c r="F1660" s="705" t="s">
        <v>3522</v>
      </c>
      <c r="G1660" s="706" t="s">
        <v>1111</v>
      </c>
      <c r="H1660" s="707" t="s">
        <v>2053</v>
      </c>
      <c r="I1660" s="638"/>
      <c r="J1660" s="727"/>
      <c r="K1660" s="727"/>
      <c r="L1660" s="727"/>
      <c r="M1660" s="1"/>
      <c r="N1660" s="12"/>
    </row>
    <row r="1661" spans="1:17" ht="51" customHeight="1" x14ac:dyDescent="0.2">
      <c r="A1661" s="994" t="s">
        <v>4493</v>
      </c>
      <c r="B1661" s="994" t="s">
        <v>4494</v>
      </c>
      <c r="C1661" s="729" t="s">
        <v>4495</v>
      </c>
      <c r="D1661" s="995" t="s">
        <v>46</v>
      </c>
      <c r="E1661" s="995" t="s">
        <v>57</v>
      </c>
      <c r="F1661" s="994" t="s">
        <v>1160</v>
      </c>
      <c r="G1661" s="697" t="s">
        <v>1510</v>
      </c>
      <c r="H1661" s="693" t="s">
        <v>2647</v>
      </c>
      <c r="I1661" s="68"/>
      <c r="J1661" s="730"/>
      <c r="K1661" s="730"/>
      <c r="L1661" s="730"/>
      <c r="M1661" s="1"/>
      <c r="N1661" s="3"/>
      <c r="O1661" s="3"/>
      <c r="P1661" s="3"/>
      <c r="Q1661" s="3"/>
    </row>
    <row r="1662" spans="1:17" ht="50.25" customHeight="1" x14ac:dyDescent="0.2">
      <c r="A1662" s="2068" t="s">
        <v>4496</v>
      </c>
      <c r="B1662" s="714" t="s">
        <v>4497</v>
      </c>
      <c r="C1662" s="724" t="s">
        <v>4498</v>
      </c>
      <c r="D1662" s="714" t="s">
        <v>26</v>
      </c>
      <c r="E1662" s="725" t="s">
        <v>57</v>
      </c>
      <c r="F1662" s="994" t="s">
        <v>1233</v>
      </c>
      <c r="G1662" s="697" t="s">
        <v>1111</v>
      </c>
      <c r="H1662" s="693" t="s">
        <v>1546</v>
      </c>
      <c r="I1662" s="68"/>
      <c r="J1662" s="730"/>
      <c r="K1662" s="730"/>
      <c r="L1662" s="730"/>
      <c r="M1662" s="1"/>
      <c r="N1662" s="3"/>
      <c r="O1662" s="3"/>
      <c r="P1662" s="3"/>
      <c r="Q1662" s="3"/>
    </row>
    <row r="1663" spans="1:17" ht="50.25" customHeight="1" x14ac:dyDescent="0.2">
      <c r="A1663" s="2069"/>
      <c r="B1663" s="714" t="s">
        <v>4499</v>
      </c>
      <c r="C1663" s="724" t="s">
        <v>5312</v>
      </c>
      <c r="D1663" s="714" t="s">
        <v>46</v>
      </c>
      <c r="E1663" s="725" t="s">
        <v>57</v>
      </c>
      <c r="F1663" s="994" t="s">
        <v>1233</v>
      </c>
      <c r="G1663" s="697" t="s">
        <v>1111</v>
      </c>
      <c r="H1663" s="693" t="s">
        <v>1546</v>
      </c>
      <c r="I1663" s="68"/>
      <c r="J1663" s="730"/>
      <c r="K1663" s="730"/>
      <c r="L1663" s="730"/>
      <c r="M1663" s="1"/>
      <c r="N1663" s="3"/>
      <c r="O1663" s="3"/>
      <c r="P1663" s="3"/>
      <c r="Q1663" s="3"/>
    </row>
    <row r="1664" spans="1:17" ht="57.75" customHeight="1" x14ac:dyDescent="0.2">
      <c r="A1664" s="2068" t="s">
        <v>348</v>
      </c>
      <c r="B1664" s="714" t="s">
        <v>4502</v>
      </c>
      <c r="C1664" s="724" t="s">
        <v>4503</v>
      </c>
      <c r="D1664" s="714" t="s">
        <v>46</v>
      </c>
      <c r="E1664" s="725" t="s">
        <v>57</v>
      </c>
      <c r="F1664" s="994" t="s">
        <v>1233</v>
      </c>
      <c r="G1664" s="697" t="s">
        <v>1111</v>
      </c>
      <c r="H1664" s="693" t="s">
        <v>1546</v>
      </c>
      <c r="I1664" s="68"/>
      <c r="J1664" s="730"/>
      <c r="K1664" s="730"/>
      <c r="L1664" s="730"/>
      <c r="M1664" s="1"/>
      <c r="N1664" s="3"/>
      <c r="O1664" s="3"/>
      <c r="P1664" s="3"/>
      <c r="Q1664" s="3"/>
    </row>
    <row r="1665" spans="1:17" ht="50.25" customHeight="1" x14ac:dyDescent="0.2">
      <c r="A1665" s="2069"/>
      <c r="B1665" s="714" t="s">
        <v>4504</v>
      </c>
      <c r="C1665" s="724" t="s">
        <v>4505</v>
      </c>
      <c r="D1665" s="714" t="s">
        <v>46</v>
      </c>
      <c r="E1665" s="725" t="s">
        <v>57</v>
      </c>
      <c r="F1665" s="994" t="s">
        <v>1233</v>
      </c>
      <c r="G1665" s="697" t="s">
        <v>1111</v>
      </c>
      <c r="H1665" s="693" t="s">
        <v>1546</v>
      </c>
      <c r="I1665" s="68"/>
      <c r="J1665" s="730"/>
      <c r="K1665" s="730"/>
      <c r="L1665" s="730"/>
      <c r="M1665" s="1"/>
      <c r="N1665" s="3"/>
      <c r="O1665" s="3"/>
      <c r="P1665" s="3"/>
      <c r="Q1665" s="3"/>
    </row>
    <row r="1666" spans="1:17" ht="57" customHeight="1" x14ac:dyDescent="0.2">
      <c r="A1666" s="2068" t="s">
        <v>359</v>
      </c>
      <c r="B1666" s="714" t="s">
        <v>4511</v>
      </c>
      <c r="C1666" s="724" t="s">
        <v>5313</v>
      </c>
      <c r="D1666" s="714" t="s">
        <v>26</v>
      </c>
      <c r="E1666" s="725" t="s">
        <v>57</v>
      </c>
      <c r="F1666" s="994" t="s">
        <v>1233</v>
      </c>
      <c r="G1666" s="697" t="s">
        <v>1111</v>
      </c>
      <c r="H1666" s="693" t="s">
        <v>1546</v>
      </c>
      <c r="I1666" s="68"/>
      <c r="J1666" s="730"/>
      <c r="K1666" s="730"/>
      <c r="L1666" s="730"/>
      <c r="M1666" s="1"/>
      <c r="N1666" s="3"/>
      <c r="O1666" s="3"/>
      <c r="P1666" s="3"/>
      <c r="Q1666" s="3"/>
    </row>
    <row r="1667" spans="1:17" ht="50.25" customHeight="1" x14ac:dyDescent="0.2">
      <c r="A1667" s="2069"/>
      <c r="B1667" s="714" t="s">
        <v>4513</v>
      </c>
      <c r="C1667" s="724" t="s">
        <v>4514</v>
      </c>
      <c r="D1667" s="714" t="s">
        <v>46</v>
      </c>
      <c r="E1667" s="725" t="s">
        <v>57</v>
      </c>
      <c r="F1667" s="994" t="s">
        <v>1233</v>
      </c>
      <c r="G1667" s="697" t="s">
        <v>1111</v>
      </c>
      <c r="H1667" s="693" t="s">
        <v>1546</v>
      </c>
      <c r="I1667" s="68"/>
      <c r="J1667" s="730"/>
      <c r="K1667" s="730"/>
      <c r="L1667" s="730"/>
      <c r="M1667" s="1"/>
      <c r="N1667" s="3"/>
      <c r="O1667" s="3"/>
      <c r="P1667" s="3"/>
      <c r="Q1667" s="3"/>
    </row>
    <row r="1668" spans="1:17" ht="18.75" customHeight="1" x14ac:dyDescent="0.2">
      <c r="A1668" s="830"/>
      <c r="B1668" s="830"/>
      <c r="C1668" s="731"/>
      <c r="D1668" s="844"/>
      <c r="E1668" s="844"/>
      <c r="F1668" s="830"/>
      <c r="G1668" s="228"/>
      <c r="H1668" s="229"/>
      <c r="I1668" s="68"/>
      <c r="J1668" s="730"/>
      <c r="K1668" s="730"/>
      <c r="L1668" s="730"/>
      <c r="M1668" s="1"/>
      <c r="N1668" s="3"/>
      <c r="O1668" s="3"/>
      <c r="P1668" s="3"/>
      <c r="Q1668" s="3"/>
    </row>
    <row r="1669" spans="1:17" ht="11.25" customHeight="1" x14ac:dyDescent="0.2">
      <c r="A1669" s="13"/>
      <c r="B1669" s="13"/>
      <c r="C1669" s="13"/>
      <c r="D1669" s="13"/>
      <c r="E1669" s="13"/>
      <c r="F1669" s="259"/>
      <c r="G1669" s="13"/>
      <c r="H1669" s="13"/>
      <c r="I1669" s="261"/>
      <c r="J1669" s="261"/>
      <c r="K1669" s="261"/>
      <c r="L1669" s="261"/>
      <c r="M1669" s="1"/>
      <c r="N1669" s="12"/>
    </row>
    <row r="1670" spans="1:17" ht="15" customHeight="1" x14ac:dyDescent="0.2">
      <c r="A1670" s="2077" t="s">
        <v>177</v>
      </c>
      <c r="B1670" s="2077"/>
      <c r="C1670" s="2077"/>
      <c r="D1670" s="2077"/>
      <c r="E1670" s="2077"/>
      <c r="F1670" s="2077"/>
      <c r="G1670" s="2077"/>
      <c r="H1670" s="2077"/>
      <c r="I1670" s="2077"/>
      <c r="J1670" s="2077"/>
      <c r="K1670" s="2077"/>
      <c r="L1670" s="2077"/>
      <c r="M1670" s="19"/>
      <c r="N1670" s="12"/>
    </row>
    <row r="1671" spans="1:17" ht="15" customHeight="1" x14ac:dyDescent="0.2">
      <c r="A1671" s="2065" t="s">
        <v>2</v>
      </c>
      <c r="B1671" s="2078" t="s">
        <v>65</v>
      </c>
      <c r="C1671" s="1265"/>
      <c r="D1671" s="2065" t="s">
        <v>66</v>
      </c>
      <c r="E1671" s="2065" t="s">
        <v>5</v>
      </c>
      <c r="F1671" s="2064" t="s">
        <v>1104</v>
      </c>
      <c r="G1671" s="2065" t="s">
        <v>1401</v>
      </c>
      <c r="H1671" s="1713" t="s">
        <v>1293</v>
      </c>
      <c r="I1671" s="2080" t="s">
        <v>4521</v>
      </c>
      <c r="J1671" s="2065"/>
      <c r="K1671" s="2065"/>
      <c r="L1671" s="2065" t="s">
        <v>1403</v>
      </c>
      <c r="M1671" s="1"/>
      <c r="N1671" s="12"/>
    </row>
    <row r="1672" spans="1:17" ht="11.25" customHeight="1" x14ac:dyDescent="0.2">
      <c r="A1672" s="2065"/>
      <c r="B1672" s="2079"/>
      <c r="C1672" s="2023"/>
      <c r="D1672" s="2065"/>
      <c r="E1672" s="2065"/>
      <c r="F1672" s="2064"/>
      <c r="G1672" s="2065"/>
      <c r="H1672" s="1990"/>
      <c r="I1672" s="1001">
        <v>2017</v>
      </c>
      <c r="J1672" s="995">
        <v>2018</v>
      </c>
      <c r="K1672" s="995">
        <v>2019</v>
      </c>
      <c r="L1672" s="2065"/>
      <c r="M1672" s="1"/>
      <c r="N1672" s="12"/>
    </row>
    <row r="1673" spans="1:17" ht="11.25" customHeight="1" x14ac:dyDescent="0.2">
      <c r="A1673" s="1006">
        <v>1</v>
      </c>
      <c r="B1673" s="2072">
        <v>2</v>
      </c>
      <c r="C1673" s="2073"/>
      <c r="D1673" s="995">
        <v>3</v>
      </c>
      <c r="E1673" s="995">
        <v>4</v>
      </c>
      <c r="F1673" s="994"/>
      <c r="G1673" s="695"/>
      <c r="H1673" s="732"/>
      <c r="I1673" s="1001">
        <v>5</v>
      </c>
      <c r="J1673" s="995">
        <v>6</v>
      </c>
      <c r="K1673" s="696">
        <v>7</v>
      </c>
      <c r="L1673" s="995">
        <v>8</v>
      </c>
      <c r="M1673" s="1"/>
      <c r="N1673" s="12"/>
    </row>
    <row r="1674" spans="1:17" ht="15" customHeight="1" x14ac:dyDescent="0.2">
      <c r="A1674" s="2074" t="s">
        <v>178</v>
      </c>
      <c r="B1674" s="2075"/>
      <c r="C1674" s="2075"/>
      <c r="D1674" s="2075"/>
      <c r="E1674" s="2075"/>
      <c r="F1674" s="2075"/>
      <c r="G1674" s="2075"/>
      <c r="H1674" s="2075"/>
      <c r="I1674" s="2075"/>
      <c r="J1674" s="2075"/>
      <c r="K1674" s="2075"/>
      <c r="L1674" s="2076"/>
      <c r="M1674" s="1"/>
      <c r="N1674" s="12"/>
    </row>
    <row r="1675" spans="1:17" ht="33" customHeight="1" x14ac:dyDescent="0.2">
      <c r="A1675" s="1711" t="s">
        <v>179</v>
      </c>
      <c r="B1675" s="1711" t="s">
        <v>287</v>
      </c>
      <c r="C1675" s="1711" t="s">
        <v>4525</v>
      </c>
      <c r="D1675" s="1713" t="s">
        <v>29</v>
      </c>
      <c r="E1675" s="2070" t="s">
        <v>67</v>
      </c>
      <c r="F1675" s="733" t="s">
        <v>1107</v>
      </c>
      <c r="G1675" s="734" t="s">
        <v>1113</v>
      </c>
      <c r="H1675" s="717" t="s">
        <v>4526</v>
      </c>
      <c r="I1675" s="735">
        <f>688.748-631.454+1333.679-57.293</f>
        <v>1333.6800000000003</v>
      </c>
      <c r="J1675" s="736">
        <f>811.777-338.839+57.293</f>
        <v>530.23099999999999</v>
      </c>
      <c r="K1675" s="737">
        <f>458.722-363.377</f>
        <v>95.34499999999997</v>
      </c>
      <c r="L1675" s="736"/>
      <c r="M1675" s="1" t="s">
        <v>4527</v>
      </c>
      <c r="N1675" s="12"/>
    </row>
    <row r="1676" spans="1:17" ht="70.5" customHeight="1" x14ac:dyDescent="0.2">
      <c r="A1676" s="1191"/>
      <c r="B1676" s="1191"/>
      <c r="C1676" s="1191"/>
      <c r="D1676" s="1184"/>
      <c r="E1676" s="1196"/>
      <c r="F1676" s="733" t="s">
        <v>1109</v>
      </c>
      <c r="G1676" s="734" t="s">
        <v>1113</v>
      </c>
      <c r="H1676" s="717" t="s">
        <v>4528</v>
      </c>
      <c r="I1676" s="735"/>
      <c r="J1676" s="736"/>
      <c r="K1676" s="737"/>
      <c r="L1676" s="736"/>
      <c r="M1676" s="1"/>
      <c r="N1676" s="12"/>
    </row>
    <row r="1677" spans="1:17" ht="150" customHeight="1" x14ac:dyDescent="0.2">
      <c r="A1677" s="1191"/>
      <c r="B1677" s="1989"/>
      <c r="C1677" s="1989"/>
      <c r="D1677" s="1990"/>
      <c r="E1677" s="2071"/>
      <c r="F1677" s="738" t="s">
        <v>1110</v>
      </c>
      <c r="G1677" s="734" t="s">
        <v>1199</v>
      </c>
      <c r="H1677" s="717" t="s">
        <v>4529</v>
      </c>
      <c r="I1677" s="735"/>
      <c r="J1677" s="736"/>
      <c r="K1677" s="737"/>
      <c r="L1677" s="736"/>
      <c r="M1677" s="1"/>
      <c r="N1677" s="12"/>
    </row>
    <row r="1678" spans="1:17" ht="33" customHeight="1" x14ac:dyDescent="0.2">
      <c r="A1678" s="1191"/>
      <c r="B1678" s="1711" t="s">
        <v>288</v>
      </c>
      <c r="C1678" s="1711" t="s">
        <v>4530</v>
      </c>
      <c r="D1678" s="1713" t="s">
        <v>29</v>
      </c>
      <c r="E1678" s="2070" t="s">
        <v>67</v>
      </c>
      <c r="F1678" s="733" t="s">
        <v>1107</v>
      </c>
      <c r="G1678" s="734" t="s">
        <v>1113</v>
      </c>
      <c r="H1678" s="717" t="s">
        <v>4531</v>
      </c>
      <c r="I1678" s="735">
        <f>10810+8953.274+395.22</f>
        <v>20158.493999999999</v>
      </c>
      <c r="J1678" s="736">
        <v>10002.924999999999</v>
      </c>
      <c r="K1678" s="737">
        <v>26521.254000000001</v>
      </c>
      <c r="L1678" s="736"/>
      <c r="M1678" s="1" t="s">
        <v>4527</v>
      </c>
      <c r="N1678" s="12"/>
    </row>
    <row r="1679" spans="1:17" ht="97.5" customHeight="1" x14ac:dyDescent="0.2">
      <c r="A1679" s="1191"/>
      <c r="B1679" s="1191"/>
      <c r="C1679" s="1191"/>
      <c r="D1679" s="1184"/>
      <c r="E1679" s="1196"/>
      <c r="F1679" s="733" t="s">
        <v>1109</v>
      </c>
      <c r="G1679" s="734" t="s">
        <v>1113</v>
      </c>
      <c r="H1679" s="717" t="s">
        <v>4532</v>
      </c>
      <c r="I1679" s="735"/>
      <c r="J1679" s="736"/>
      <c r="K1679" s="737"/>
      <c r="L1679" s="736"/>
      <c r="M1679" s="1"/>
      <c r="N1679" s="12"/>
    </row>
    <row r="1680" spans="1:17" ht="33" customHeight="1" x14ac:dyDescent="0.2">
      <c r="A1680" s="1191"/>
      <c r="B1680" s="1989"/>
      <c r="C1680" s="1989"/>
      <c r="D1680" s="1990"/>
      <c r="E1680" s="2071"/>
      <c r="F1680" s="738" t="s">
        <v>1110</v>
      </c>
      <c r="G1680" s="734" t="s">
        <v>1111</v>
      </c>
      <c r="H1680" s="717" t="s">
        <v>4534</v>
      </c>
      <c r="I1680" s="735"/>
      <c r="J1680" s="736"/>
      <c r="K1680" s="737"/>
      <c r="L1680" s="736"/>
      <c r="M1680" s="1"/>
      <c r="N1680" s="12"/>
    </row>
    <row r="1681" spans="1:14" ht="33" customHeight="1" x14ac:dyDescent="0.2">
      <c r="A1681" s="1191"/>
      <c r="B1681" s="1711" t="s">
        <v>289</v>
      </c>
      <c r="C1681" s="1711" t="s">
        <v>4535</v>
      </c>
      <c r="D1681" s="1713" t="s">
        <v>29</v>
      </c>
      <c r="E1681" s="2070" t="s">
        <v>67</v>
      </c>
      <c r="F1681" s="733" t="s">
        <v>1107</v>
      </c>
      <c r="G1681" s="734" t="s">
        <v>1113</v>
      </c>
      <c r="H1681" s="739" t="s">
        <v>4536</v>
      </c>
      <c r="I1681" s="735">
        <v>84.317999999999998</v>
      </c>
      <c r="J1681" s="736">
        <v>6808.43</v>
      </c>
      <c r="K1681" s="737">
        <v>2290.855</v>
      </c>
      <c r="L1681" s="736"/>
      <c r="M1681" s="1" t="s">
        <v>4527</v>
      </c>
      <c r="N1681" s="12"/>
    </row>
    <row r="1682" spans="1:14" ht="33" customHeight="1" x14ac:dyDescent="0.2">
      <c r="A1682" s="1191"/>
      <c r="B1682" s="1191"/>
      <c r="C1682" s="1191"/>
      <c r="D1682" s="1184"/>
      <c r="E1682" s="1196"/>
      <c r="F1682" s="733" t="s">
        <v>1109</v>
      </c>
      <c r="G1682" s="734" t="s">
        <v>1113</v>
      </c>
      <c r="H1682" s="739" t="s">
        <v>4537</v>
      </c>
      <c r="I1682" s="735"/>
      <c r="J1682" s="736"/>
      <c r="K1682" s="737"/>
      <c r="L1682" s="736"/>
      <c r="M1682" s="1"/>
      <c r="N1682" s="12"/>
    </row>
    <row r="1683" spans="1:14" ht="33" customHeight="1" x14ac:dyDescent="0.2">
      <c r="A1683" s="1191"/>
      <c r="B1683" s="1989"/>
      <c r="C1683" s="1989"/>
      <c r="D1683" s="1990"/>
      <c r="E1683" s="2071"/>
      <c r="F1683" s="738" t="s">
        <v>1110</v>
      </c>
      <c r="G1683" s="734" t="s">
        <v>1199</v>
      </c>
      <c r="H1683" s="739" t="s">
        <v>4539</v>
      </c>
      <c r="I1683" s="735"/>
      <c r="J1683" s="736"/>
      <c r="K1683" s="737"/>
      <c r="L1683" s="736"/>
      <c r="M1683" s="1"/>
      <c r="N1683" s="12"/>
    </row>
    <row r="1684" spans="1:14" ht="33" customHeight="1" x14ac:dyDescent="0.2">
      <c r="A1684" s="1191"/>
      <c r="B1684" s="1711" t="s">
        <v>291</v>
      </c>
      <c r="C1684" s="1711" t="s">
        <v>4542</v>
      </c>
      <c r="D1684" s="1713" t="s">
        <v>29</v>
      </c>
      <c r="E1684" s="2070" t="s">
        <v>67</v>
      </c>
      <c r="F1684" s="733" t="s">
        <v>1107</v>
      </c>
      <c r="G1684" s="734" t="s">
        <v>1113</v>
      </c>
      <c r="H1684" s="739" t="s">
        <v>4543</v>
      </c>
      <c r="I1684" s="740">
        <v>5982.9129999999996</v>
      </c>
      <c r="J1684" s="741">
        <v>2114.6370000000002</v>
      </c>
      <c r="K1684" s="742">
        <v>4912.7740000000003</v>
      </c>
      <c r="L1684" s="736"/>
      <c r="M1684" s="1" t="s">
        <v>4527</v>
      </c>
      <c r="N1684" s="12"/>
    </row>
    <row r="1685" spans="1:14" ht="60.75" customHeight="1" x14ac:dyDescent="0.2">
      <c r="A1685" s="1191"/>
      <c r="B1685" s="1191"/>
      <c r="C1685" s="1191"/>
      <c r="D1685" s="1184"/>
      <c r="E1685" s="1196"/>
      <c r="F1685" s="733" t="s">
        <v>1109</v>
      </c>
      <c r="G1685" s="734" t="s">
        <v>1113</v>
      </c>
      <c r="H1685" s="739" t="s">
        <v>4544</v>
      </c>
      <c r="I1685" s="740"/>
      <c r="J1685" s="741"/>
      <c r="K1685" s="742"/>
      <c r="L1685" s="736"/>
      <c r="M1685" s="1"/>
      <c r="N1685" s="12"/>
    </row>
    <row r="1686" spans="1:14" ht="45" customHeight="1" x14ac:dyDescent="0.2">
      <c r="A1686" s="1989"/>
      <c r="B1686" s="1989"/>
      <c r="C1686" s="1989"/>
      <c r="D1686" s="1990"/>
      <c r="E1686" s="2071"/>
      <c r="F1686" s="738" t="s">
        <v>1110</v>
      </c>
      <c r="G1686" s="734" t="s">
        <v>1111</v>
      </c>
      <c r="H1686" s="739" t="s">
        <v>4546</v>
      </c>
      <c r="I1686" s="740"/>
      <c r="J1686" s="741"/>
      <c r="K1686" s="742"/>
      <c r="L1686" s="736"/>
      <c r="M1686" s="1"/>
      <c r="N1686" s="12"/>
    </row>
    <row r="1687" spans="1:14" ht="31.5" customHeight="1" x14ac:dyDescent="0.2">
      <c r="A1687" s="1711" t="s">
        <v>4591</v>
      </c>
      <c r="B1687" s="1711" t="s">
        <v>4592</v>
      </c>
      <c r="C1687" s="1711" t="s">
        <v>4593</v>
      </c>
      <c r="D1687" s="1713" t="s">
        <v>29</v>
      </c>
      <c r="E1687" s="2070" t="s">
        <v>67</v>
      </c>
      <c r="F1687" s="733" t="s">
        <v>1107</v>
      </c>
      <c r="G1687" s="734" t="s">
        <v>1113</v>
      </c>
      <c r="H1687" s="739" t="s">
        <v>1318</v>
      </c>
      <c r="I1687" s="735">
        <f>486.45</f>
        <v>486.45</v>
      </c>
      <c r="J1687" s="736">
        <v>15.134</v>
      </c>
      <c r="K1687" s="737"/>
      <c r="L1687" s="736"/>
      <c r="M1687" s="1" t="s">
        <v>4527</v>
      </c>
      <c r="N1687" s="12"/>
    </row>
    <row r="1688" spans="1:14" ht="31.5" customHeight="1" x14ac:dyDescent="0.2">
      <c r="A1688" s="1191"/>
      <c r="B1688" s="1191"/>
      <c r="C1688" s="1191"/>
      <c r="D1688" s="1184"/>
      <c r="E1688" s="1196"/>
      <c r="F1688" s="733" t="s">
        <v>1109</v>
      </c>
      <c r="G1688" s="734" t="s">
        <v>1113</v>
      </c>
      <c r="H1688" s="739" t="s">
        <v>4594</v>
      </c>
      <c r="I1688" s="735"/>
      <c r="J1688" s="736"/>
      <c r="K1688" s="737"/>
      <c r="L1688" s="736"/>
      <c r="M1688" s="1"/>
      <c r="N1688" s="12"/>
    </row>
    <row r="1689" spans="1:14" ht="31.5" customHeight="1" x14ac:dyDescent="0.2">
      <c r="A1689" s="1989"/>
      <c r="B1689" s="1989"/>
      <c r="C1689" s="1989"/>
      <c r="D1689" s="1990"/>
      <c r="E1689" s="2071"/>
      <c r="F1689" s="738" t="s">
        <v>1110</v>
      </c>
      <c r="G1689" s="734" t="s">
        <v>1111</v>
      </c>
      <c r="H1689" s="739" t="s">
        <v>4595</v>
      </c>
      <c r="I1689" s="735"/>
      <c r="J1689" s="736"/>
      <c r="K1689" s="737"/>
      <c r="L1689" s="736"/>
      <c r="M1689" s="1"/>
      <c r="N1689" s="12"/>
    </row>
    <row r="1690" spans="1:14" ht="42" customHeight="1" x14ac:dyDescent="0.2">
      <c r="A1690" s="2064" t="s">
        <v>4596</v>
      </c>
      <c r="B1690" s="975" t="s">
        <v>4597</v>
      </c>
      <c r="C1690" s="743" t="s">
        <v>4598</v>
      </c>
      <c r="D1690" s="744" t="s">
        <v>7</v>
      </c>
      <c r="E1690" s="775" t="s">
        <v>4599</v>
      </c>
      <c r="F1690" s="994" t="s">
        <v>2545</v>
      </c>
      <c r="G1690" s="1006" t="s">
        <v>1200</v>
      </c>
      <c r="H1690" s="718" t="s">
        <v>4600</v>
      </c>
      <c r="I1690" s="735"/>
      <c r="J1690" s="736"/>
      <c r="K1690" s="737"/>
      <c r="L1690" s="736">
        <v>12500</v>
      </c>
      <c r="M1690" s="1" t="s">
        <v>2031</v>
      </c>
      <c r="N1690" s="12"/>
    </row>
    <row r="1691" spans="1:14" ht="46.5" customHeight="1" x14ac:dyDescent="0.2">
      <c r="A1691" s="2064"/>
      <c r="B1691" s="994" t="s">
        <v>4601</v>
      </c>
      <c r="C1691" s="745" t="s">
        <v>4602</v>
      </c>
      <c r="D1691" s="702" t="s">
        <v>4603</v>
      </c>
      <c r="E1691" s="802" t="s">
        <v>4604</v>
      </c>
      <c r="F1691" s="806" t="s">
        <v>2545</v>
      </c>
      <c r="G1691" s="802" t="s">
        <v>1200</v>
      </c>
      <c r="H1691" s="746" t="s">
        <v>4600</v>
      </c>
      <c r="I1691" s="747"/>
      <c r="J1691" s="159"/>
      <c r="K1691" s="748"/>
      <c r="L1691" s="159"/>
      <c r="M1691" s="1" t="s">
        <v>2031</v>
      </c>
      <c r="N1691" s="12"/>
    </row>
    <row r="1692" spans="1:14" ht="14.25" customHeight="1" x14ac:dyDescent="0.2">
      <c r="A1692" s="2081" t="s">
        <v>180</v>
      </c>
      <c r="B1692" s="2082"/>
      <c r="C1692" s="2082"/>
      <c r="D1692" s="2082"/>
      <c r="E1692" s="2082"/>
      <c r="F1692" s="2082"/>
      <c r="G1692" s="2082"/>
      <c r="H1692" s="2082"/>
      <c r="I1692" s="2082"/>
      <c r="J1692" s="2082"/>
      <c r="K1692" s="2082"/>
      <c r="L1692" s="2083"/>
      <c r="M1692" s="1"/>
      <c r="N1692" s="12"/>
    </row>
    <row r="1693" spans="1:14" ht="25.5" customHeight="1" x14ac:dyDescent="0.2">
      <c r="A1693" s="2046" t="s">
        <v>181</v>
      </c>
      <c r="B1693" s="2046" t="s">
        <v>4605</v>
      </c>
      <c r="C1693" s="2046" t="s">
        <v>5314</v>
      </c>
      <c r="D1693" s="2060" t="s">
        <v>7</v>
      </c>
      <c r="E1693" s="2084" t="s">
        <v>67</v>
      </c>
      <c r="F1693" s="806" t="s">
        <v>4607</v>
      </c>
      <c r="G1693" s="801" t="s">
        <v>1199</v>
      </c>
      <c r="H1693" s="746" t="s">
        <v>2647</v>
      </c>
      <c r="I1693" s="749">
        <v>34.591999999999999</v>
      </c>
      <c r="J1693" s="75">
        <f>16348.782+5725.743</f>
        <v>22074.525000000001</v>
      </c>
      <c r="K1693" s="75">
        <f>6019.8+324.3</f>
        <v>6344.1</v>
      </c>
      <c r="L1693" s="75"/>
      <c r="M1693" s="1" t="s">
        <v>4527</v>
      </c>
      <c r="N1693" s="12"/>
    </row>
    <row r="1694" spans="1:14" ht="25.5" customHeight="1" x14ac:dyDescent="0.2">
      <c r="A1694" s="1191"/>
      <c r="B1694" s="1416"/>
      <c r="C1694" s="1416"/>
      <c r="D1694" s="1399"/>
      <c r="E1694" s="1684"/>
      <c r="F1694" s="806" t="s">
        <v>1112</v>
      </c>
      <c r="G1694" s="152" t="s">
        <v>1111</v>
      </c>
      <c r="H1694" s="750" t="s">
        <v>1734</v>
      </c>
      <c r="I1694" s="749"/>
      <c r="J1694" s="75"/>
      <c r="K1694" s="75"/>
      <c r="L1694" s="75"/>
      <c r="M1694" s="1"/>
      <c r="N1694" s="12"/>
    </row>
    <row r="1695" spans="1:14" ht="83.25" customHeight="1" x14ac:dyDescent="0.2">
      <c r="A1695" s="1191"/>
      <c r="B1695" s="2046" t="s">
        <v>295</v>
      </c>
      <c r="C1695" s="2046" t="s">
        <v>4608</v>
      </c>
      <c r="D1695" s="2060" t="s">
        <v>7</v>
      </c>
      <c r="E1695" s="2084" t="s">
        <v>67</v>
      </c>
      <c r="F1695" s="806" t="s">
        <v>4607</v>
      </c>
      <c r="G1695" s="801" t="s">
        <v>1199</v>
      </c>
      <c r="H1695" s="746" t="s">
        <v>4609</v>
      </c>
      <c r="I1695" s="749">
        <f>2257.557+1202.737+5242.85+538-3410.768+1070.19</f>
        <v>6900.5660000000007</v>
      </c>
      <c r="J1695" s="75">
        <f>2486.3+4594.25-538+3410.768-1070.19</f>
        <v>8883.1279999999988</v>
      </c>
      <c r="K1695" s="75">
        <f>2788.98+4615.87</f>
        <v>7404.85</v>
      </c>
      <c r="L1695" s="75"/>
      <c r="M1695" s="1" t="s">
        <v>4527</v>
      </c>
      <c r="N1695" s="12"/>
    </row>
    <row r="1696" spans="1:14" ht="33.75" customHeight="1" x14ac:dyDescent="0.2">
      <c r="A1696" s="1191"/>
      <c r="B1696" s="1416"/>
      <c r="C1696" s="1416"/>
      <c r="D1696" s="1399"/>
      <c r="E1696" s="1684"/>
      <c r="F1696" s="806" t="s">
        <v>1112</v>
      </c>
      <c r="G1696" s="152" t="s">
        <v>1111</v>
      </c>
      <c r="H1696" s="750" t="s">
        <v>4610</v>
      </c>
      <c r="I1696" s="749"/>
      <c r="J1696" s="75"/>
      <c r="K1696" s="75"/>
      <c r="L1696" s="75"/>
      <c r="M1696" s="1"/>
      <c r="N1696" s="12"/>
    </row>
    <row r="1697" spans="1:14" ht="31.5" customHeight="1" x14ac:dyDescent="0.2">
      <c r="A1697" s="1191"/>
      <c r="B1697" s="2046" t="s">
        <v>4611</v>
      </c>
      <c r="C1697" s="2046" t="s">
        <v>4612</v>
      </c>
      <c r="D1697" s="2060" t="s">
        <v>7</v>
      </c>
      <c r="E1697" s="2084" t="s">
        <v>67</v>
      </c>
      <c r="F1697" s="806" t="s">
        <v>4607</v>
      </c>
      <c r="G1697" s="801" t="s">
        <v>1199</v>
      </c>
      <c r="H1697" s="746" t="s">
        <v>5315</v>
      </c>
      <c r="I1697" s="749">
        <v>980.97900000000004</v>
      </c>
      <c r="J1697" s="75"/>
      <c r="K1697" s="75"/>
      <c r="L1697" s="75"/>
      <c r="M1697" s="1" t="s">
        <v>4527</v>
      </c>
      <c r="N1697" s="12"/>
    </row>
    <row r="1698" spans="1:14" ht="36" customHeight="1" x14ac:dyDescent="0.2">
      <c r="A1698" s="1191"/>
      <c r="B1698" s="1416"/>
      <c r="C1698" s="1416"/>
      <c r="D1698" s="1399"/>
      <c r="E1698" s="1684"/>
      <c r="F1698" s="806" t="s">
        <v>1112</v>
      </c>
      <c r="G1698" s="152" t="s">
        <v>1111</v>
      </c>
      <c r="H1698" s="750" t="s">
        <v>1734</v>
      </c>
      <c r="I1698" s="749"/>
      <c r="J1698" s="75"/>
      <c r="K1698" s="75"/>
      <c r="L1698" s="75"/>
      <c r="M1698" s="1"/>
      <c r="N1698" s="12"/>
    </row>
    <row r="1699" spans="1:14" ht="30.75" customHeight="1" x14ac:dyDescent="0.2">
      <c r="A1699" s="1191"/>
      <c r="B1699" s="2046" t="s">
        <v>4613</v>
      </c>
      <c r="C1699" s="2046" t="s">
        <v>4614</v>
      </c>
      <c r="D1699" s="2060" t="s">
        <v>7</v>
      </c>
      <c r="E1699" s="2084" t="s">
        <v>67</v>
      </c>
      <c r="F1699" s="806" t="s">
        <v>4607</v>
      </c>
      <c r="G1699" s="801" t="s">
        <v>1199</v>
      </c>
      <c r="H1699" s="746" t="s">
        <v>4615</v>
      </c>
      <c r="I1699" s="749">
        <f>833.333+500</f>
        <v>1333.3330000000001</v>
      </c>
      <c r="J1699" s="75">
        <f>1806.247+1756.254</f>
        <v>3562.5010000000002</v>
      </c>
      <c r="K1699" s="75">
        <v>319.00299999999999</v>
      </c>
      <c r="L1699" s="75"/>
      <c r="M1699" s="1" t="s">
        <v>4527</v>
      </c>
      <c r="N1699" s="12"/>
    </row>
    <row r="1700" spans="1:14" ht="36" customHeight="1" x14ac:dyDescent="0.2">
      <c r="A1700" s="1191"/>
      <c r="B1700" s="1416"/>
      <c r="C1700" s="1416"/>
      <c r="D1700" s="1399"/>
      <c r="E1700" s="1684"/>
      <c r="F1700" s="806" t="s">
        <v>1112</v>
      </c>
      <c r="G1700" s="152" t="s">
        <v>1111</v>
      </c>
      <c r="H1700" s="750" t="s">
        <v>4616</v>
      </c>
      <c r="I1700" s="749"/>
      <c r="J1700" s="75"/>
      <c r="K1700" s="75"/>
      <c r="L1700" s="75"/>
      <c r="M1700" s="1"/>
      <c r="N1700" s="12"/>
    </row>
    <row r="1701" spans="1:14" ht="27" customHeight="1" x14ac:dyDescent="0.2">
      <c r="A1701" s="1191"/>
      <c r="B1701" s="2046" t="s">
        <v>4617</v>
      </c>
      <c r="C1701" s="2046" t="s">
        <v>4618</v>
      </c>
      <c r="D1701" s="2060" t="s">
        <v>7</v>
      </c>
      <c r="E1701" s="2084" t="s">
        <v>67</v>
      </c>
      <c r="F1701" s="806" t="s">
        <v>4607</v>
      </c>
      <c r="G1701" s="801" t="s">
        <v>1199</v>
      </c>
      <c r="H1701" s="746" t="s">
        <v>4619</v>
      </c>
      <c r="I1701" s="749">
        <v>697.2</v>
      </c>
      <c r="J1701" s="75">
        <v>600</v>
      </c>
      <c r="K1701" s="75"/>
      <c r="L1701" s="75"/>
      <c r="M1701" s="1" t="s">
        <v>4527</v>
      </c>
      <c r="N1701" s="12"/>
    </row>
    <row r="1702" spans="1:14" ht="36" customHeight="1" x14ac:dyDescent="0.2">
      <c r="A1702" s="1191"/>
      <c r="B1702" s="1416"/>
      <c r="C1702" s="1416"/>
      <c r="D1702" s="1399"/>
      <c r="E1702" s="1684"/>
      <c r="F1702" s="806" t="s">
        <v>1112</v>
      </c>
      <c r="G1702" s="152" t="s">
        <v>1111</v>
      </c>
      <c r="H1702" s="750" t="s">
        <v>4620</v>
      </c>
      <c r="I1702" s="749"/>
      <c r="J1702" s="75"/>
      <c r="K1702" s="75"/>
      <c r="L1702" s="75"/>
      <c r="M1702" s="1"/>
      <c r="N1702" s="12"/>
    </row>
    <row r="1703" spans="1:14" ht="30" customHeight="1" x14ac:dyDescent="0.2">
      <c r="A1703" s="1191"/>
      <c r="B1703" s="2046" t="s">
        <v>296</v>
      </c>
      <c r="C1703" s="2046" t="s">
        <v>4621</v>
      </c>
      <c r="D1703" s="2060" t="s">
        <v>7</v>
      </c>
      <c r="E1703" s="2084" t="s">
        <v>67</v>
      </c>
      <c r="F1703" s="806" t="s">
        <v>4607</v>
      </c>
      <c r="G1703" s="801" t="s">
        <v>1199</v>
      </c>
      <c r="H1703" s="746" t="s">
        <v>2647</v>
      </c>
      <c r="I1703" s="749">
        <f>2581.436-2546.844</f>
        <v>34.592000000000098</v>
      </c>
      <c r="J1703" s="75">
        <f>4376.235+2546.844</f>
        <v>6923.0789999999997</v>
      </c>
      <c r="K1703" s="75">
        <v>2248.828</v>
      </c>
      <c r="L1703" s="75"/>
      <c r="M1703" s="1" t="s">
        <v>4527</v>
      </c>
      <c r="N1703" s="12"/>
    </row>
    <row r="1704" spans="1:14" ht="36" customHeight="1" x14ac:dyDescent="0.2">
      <c r="A1704" s="1191"/>
      <c r="B1704" s="1416"/>
      <c r="C1704" s="1416"/>
      <c r="D1704" s="1399"/>
      <c r="E1704" s="1684"/>
      <c r="F1704" s="806" t="s">
        <v>1112</v>
      </c>
      <c r="G1704" s="152" t="s">
        <v>1111</v>
      </c>
      <c r="H1704" s="750" t="s">
        <v>1734</v>
      </c>
      <c r="I1704" s="749"/>
      <c r="J1704" s="75"/>
      <c r="K1704" s="75"/>
      <c r="L1704" s="75"/>
      <c r="M1704" s="1"/>
      <c r="N1704" s="12"/>
    </row>
    <row r="1705" spans="1:14" ht="30.75" customHeight="1" x14ac:dyDescent="0.2">
      <c r="A1705" s="1191"/>
      <c r="B1705" s="2046" t="s">
        <v>4623</v>
      </c>
      <c r="C1705" s="2046" t="s">
        <v>4624</v>
      </c>
      <c r="D1705" s="2060" t="s">
        <v>7</v>
      </c>
      <c r="E1705" s="2084" t="s">
        <v>67</v>
      </c>
      <c r="F1705" s="806" t="s">
        <v>4607</v>
      </c>
      <c r="G1705" s="801" t="s">
        <v>1199</v>
      </c>
      <c r="H1705" s="746" t="s">
        <v>4625</v>
      </c>
      <c r="I1705" s="749">
        <f>400+500</f>
        <v>900</v>
      </c>
      <c r="J1705" s="75">
        <f>30300.432+1714.1</f>
        <v>32014.531999999999</v>
      </c>
      <c r="K1705" s="75">
        <f>14682.31+5940.528</f>
        <v>20622.838</v>
      </c>
      <c r="L1705" s="75"/>
      <c r="M1705" s="1" t="s">
        <v>4527</v>
      </c>
      <c r="N1705" s="12"/>
    </row>
    <row r="1706" spans="1:14" ht="33.75" customHeight="1" x14ac:dyDescent="0.2">
      <c r="A1706" s="1191"/>
      <c r="B1706" s="1416"/>
      <c r="C1706" s="1416"/>
      <c r="D1706" s="1399"/>
      <c r="E1706" s="1684"/>
      <c r="F1706" s="806" t="s">
        <v>1112</v>
      </c>
      <c r="G1706" s="152" t="s">
        <v>1111</v>
      </c>
      <c r="H1706" s="750" t="s">
        <v>1734</v>
      </c>
      <c r="I1706" s="749"/>
      <c r="J1706" s="75"/>
      <c r="K1706" s="75"/>
      <c r="L1706" s="75"/>
      <c r="M1706" s="1"/>
      <c r="N1706" s="12"/>
    </row>
    <row r="1707" spans="1:14" ht="28.5" customHeight="1" x14ac:dyDescent="0.2">
      <c r="A1707" s="1191"/>
      <c r="B1707" s="2046" t="s">
        <v>298</v>
      </c>
      <c r="C1707" s="2046" t="s">
        <v>4626</v>
      </c>
      <c r="D1707" s="2060" t="s">
        <v>7</v>
      </c>
      <c r="E1707" s="2084" t="s">
        <v>67</v>
      </c>
      <c r="F1707" s="806" t="s">
        <v>4607</v>
      </c>
      <c r="G1707" s="801" t="s">
        <v>1199</v>
      </c>
      <c r="H1707" s="746" t="s">
        <v>4625</v>
      </c>
      <c r="I1707" s="749">
        <f>2387.389-1987.389</f>
        <v>400.00000000000023</v>
      </c>
      <c r="J1707" s="75">
        <f>871.718+1987.389</f>
        <v>2859.107</v>
      </c>
      <c r="K1707" s="75">
        <v>736.61099999999999</v>
      </c>
      <c r="L1707" s="75"/>
      <c r="M1707" s="1" t="s">
        <v>4527</v>
      </c>
      <c r="N1707" s="12"/>
    </row>
    <row r="1708" spans="1:14" ht="41.25" customHeight="1" x14ac:dyDescent="0.2">
      <c r="A1708" s="1191"/>
      <c r="B1708" s="1416"/>
      <c r="C1708" s="1416"/>
      <c r="D1708" s="1399"/>
      <c r="E1708" s="1684"/>
      <c r="F1708" s="806" t="s">
        <v>1112</v>
      </c>
      <c r="G1708" s="152" t="s">
        <v>1111</v>
      </c>
      <c r="H1708" s="750" t="s">
        <v>1734</v>
      </c>
      <c r="I1708" s="749"/>
      <c r="J1708" s="75"/>
      <c r="K1708" s="75"/>
      <c r="L1708" s="75"/>
      <c r="M1708" s="1"/>
      <c r="N1708" s="12"/>
    </row>
    <row r="1709" spans="1:14" ht="27.75" customHeight="1" x14ac:dyDescent="0.2">
      <c r="A1709" s="1191"/>
      <c r="B1709" s="2046" t="s">
        <v>4627</v>
      </c>
      <c r="C1709" s="2046" t="s">
        <v>4628</v>
      </c>
      <c r="D1709" s="2060" t="s">
        <v>7</v>
      </c>
      <c r="E1709" s="2084" t="s">
        <v>67</v>
      </c>
      <c r="F1709" s="806" t="s">
        <v>4607</v>
      </c>
      <c r="G1709" s="801" t="s">
        <v>1199</v>
      </c>
      <c r="H1709" s="746" t="s">
        <v>4629</v>
      </c>
      <c r="I1709" s="749">
        <v>833.33299999999997</v>
      </c>
      <c r="J1709" s="75">
        <f>4637.49+1063.704</f>
        <v>5701.1939999999995</v>
      </c>
      <c r="K1709" s="75">
        <v>1422.596</v>
      </c>
      <c r="L1709" s="75"/>
      <c r="M1709" s="1" t="s">
        <v>4527</v>
      </c>
      <c r="N1709" s="12"/>
    </row>
    <row r="1710" spans="1:14" ht="33.75" customHeight="1" x14ac:dyDescent="0.2">
      <c r="A1710" s="1191"/>
      <c r="B1710" s="1416"/>
      <c r="C1710" s="1416"/>
      <c r="D1710" s="1399"/>
      <c r="E1710" s="1684"/>
      <c r="F1710" s="806" t="s">
        <v>1112</v>
      </c>
      <c r="G1710" s="152" t="s">
        <v>1111</v>
      </c>
      <c r="H1710" s="750" t="s">
        <v>4630</v>
      </c>
      <c r="I1710" s="749"/>
      <c r="J1710" s="75"/>
      <c r="K1710" s="75"/>
      <c r="L1710" s="75"/>
      <c r="M1710" s="1"/>
      <c r="N1710" s="12"/>
    </row>
    <row r="1711" spans="1:14" ht="27" customHeight="1" x14ac:dyDescent="0.2">
      <c r="A1711" s="1191"/>
      <c r="B1711" s="2046" t="s">
        <v>4631</v>
      </c>
      <c r="C1711" s="2046" t="s">
        <v>4632</v>
      </c>
      <c r="D1711" s="2060" t="s">
        <v>7</v>
      </c>
      <c r="E1711" s="2084" t="s">
        <v>67</v>
      </c>
      <c r="F1711" s="806" t="s">
        <v>4607</v>
      </c>
      <c r="G1711" s="801" t="s">
        <v>1199</v>
      </c>
      <c r="H1711" s="746" t="s">
        <v>4633</v>
      </c>
      <c r="I1711" s="749">
        <v>833.33299999999997</v>
      </c>
      <c r="J1711" s="75">
        <f>1091.63704+2034.334</f>
        <v>3125.9710400000004</v>
      </c>
      <c r="K1711" s="75">
        <v>4798.685477</v>
      </c>
      <c r="L1711" s="75"/>
      <c r="M1711" s="1" t="s">
        <v>4527</v>
      </c>
      <c r="N1711" s="12"/>
    </row>
    <row r="1712" spans="1:14" ht="33.75" customHeight="1" x14ac:dyDescent="0.2">
      <c r="A1712" s="1191"/>
      <c r="B1712" s="1416"/>
      <c r="C1712" s="1416"/>
      <c r="D1712" s="1399"/>
      <c r="E1712" s="1684"/>
      <c r="F1712" s="806" t="s">
        <v>1112</v>
      </c>
      <c r="G1712" s="152" t="s">
        <v>1111</v>
      </c>
      <c r="H1712" s="750" t="s">
        <v>1734</v>
      </c>
      <c r="I1712" s="749"/>
      <c r="J1712" s="75"/>
      <c r="K1712" s="75"/>
      <c r="L1712" s="75"/>
      <c r="M1712" s="1"/>
      <c r="N1712" s="12"/>
    </row>
    <row r="1713" spans="1:14" ht="26.25" customHeight="1" x14ac:dyDescent="0.2">
      <c r="A1713" s="1191"/>
      <c r="B1713" s="2046" t="s">
        <v>4634</v>
      </c>
      <c r="C1713" s="2046" t="s">
        <v>4635</v>
      </c>
      <c r="D1713" s="2060" t="s">
        <v>7</v>
      </c>
      <c r="E1713" s="2084" t="s">
        <v>67</v>
      </c>
      <c r="F1713" s="806" t="s">
        <v>4607</v>
      </c>
      <c r="G1713" s="801" t="s">
        <v>1199</v>
      </c>
      <c r="H1713" s="746" t="s">
        <v>4636</v>
      </c>
      <c r="I1713" s="749">
        <v>894.95</v>
      </c>
      <c r="J1713" s="75">
        <v>216.2</v>
      </c>
      <c r="K1713" s="75"/>
      <c r="L1713" s="75"/>
      <c r="M1713" s="1" t="s">
        <v>4527</v>
      </c>
      <c r="N1713" s="12"/>
    </row>
    <row r="1714" spans="1:14" ht="33.75" customHeight="1" x14ac:dyDescent="0.2">
      <c r="A1714" s="1191"/>
      <c r="B1714" s="1416"/>
      <c r="C1714" s="1416"/>
      <c r="D1714" s="1399"/>
      <c r="E1714" s="1684"/>
      <c r="F1714" s="806" t="s">
        <v>1112</v>
      </c>
      <c r="G1714" s="152" t="s">
        <v>1111</v>
      </c>
      <c r="H1714" s="750" t="s">
        <v>1734</v>
      </c>
      <c r="I1714" s="749"/>
      <c r="J1714" s="75"/>
      <c r="K1714" s="75"/>
      <c r="L1714" s="75"/>
      <c r="M1714" s="1"/>
      <c r="N1714" s="12"/>
    </row>
    <row r="1715" spans="1:14" ht="33.75" customHeight="1" x14ac:dyDescent="0.2">
      <c r="A1715" s="1191"/>
      <c r="B1715" s="806" t="s">
        <v>4637</v>
      </c>
      <c r="C1715" s="806" t="s">
        <v>4638</v>
      </c>
      <c r="D1715" s="690" t="s">
        <v>7</v>
      </c>
      <c r="E1715" s="7" t="s">
        <v>67</v>
      </c>
      <c r="F1715" s="806" t="s">
        <v>4607</v>
      </c>
      <c r="G1715" s="801" t="s">
        <v>1199</v>
      </c>
      <c r="H1715" s="751" t="s">
        <v>4639</v>
      </c>
      <c r="I1715" s="749">
        <f>1373.832</f>
        <v>1373.8320000000001</v>
      </c>
      <c r="J1715" s="75">
        <v>7394.03</v>
      </c>
      <c r="K1715" s="75"/>
      <c r="L1715" s="75"/>
      <c r="M1715" s="1" t="s">
        <v>4527</v>
      </c>
      <c r="N1715" s="12"/>
    </row>
    <row r="1716" spans="1:14" ht="27" customHeight="1" x14ac:dyDescent="0.2">
      <c r="A1716" s="1191"/>
      <c r="B1716" s="2046" t="s">
        <v>4640</v>
      </c>
      <c r="C1716" s="2046" t="s">
        <v>4641</v>
      </c>
      <c r="D1716" s="2060" t="s">
        <v>7</v>
      </c>
      <c r="E1716" s="2084" t="s">
        <v>67</v>
      </c>
      <c r="F1716" s="806" t="s">
        <v>4607</v>
      </c>
      <c r="G1716" s="801" t="s">
        <v>1199</v>
      </c>
      <c r="H1716" s="746" t="s">
        <v>5316</v>
      </c>
      <c r="I1716" s="747">
        <v>946.86800000000005</v>
      </c>
      <c r="J1716" s="159">
        <v>2182.33</v>
      </c>
      <c r="K1716" s="815"/>
      <c r="L1716" s="815"/>
      <c r="M1716" s="1" t="s">
        <v>4527</v>
      </c>
      <c r="N1716" s="12"/>
    </row>
    <row r="1717" spans="1:14" ht="33.75" customHeight="1" x14ac:dyDescent="0.2">
      <c r="A1717" s="1191"/>
      <c r="B1717" s="1416"/>
      <c r="C1717" s="1416"/>
      <c r="D1717" s="1399"/>
      <c r="E1717" s="1684"/>
      <c r="F1717" s="806" t="s">
        <v>1112</v>
      </c>
      <c r="G1717" s="152" t="s">
        <v>1111</v>
      </c>
      <c r="H1717" s="750" t="s">
        <v>5317</v>
      </c>
      <c r="I1717" s="747"/>
      <c r="J1717" s="159"/>
      <c r="K1717" s="815"/>
      <c r="L1717" s="815"/>
      <c r="M1717" s="1"/>
      <c r="N1717" s="12"/>
    </row>
    <row r="1718" spans="1:14" ht="25.5" customHeight="1" x14ac:dyDescent="0.2">
      <c r="A1718" s="1191"/>
      <c r="B1718" s="2046" t="s">
        <v>4643</v>
      </c>
      <c r="C1718" s="2046" t="s">
        <v>5318</v>
      </c>
      <c r="D1718" s="2060" t="s">
        <v>7</v>
      </c>
      <c r="E1718" s="2084" t="s">
        <v>67</v>
      </c>
      <c r="F1718" s="806" t="s">
        <v>4607</v>
      </c>
      <c r="G1718" s="801" t="s">
        <v>1199</v>
      </c>
      <c r="H1718" s="746" t="s">
        <v>4646</v>
      </c>
      <c r="I1718" s="747">
        <v>194.6</v>
      </c>
      <c r="J1718" s="815"/>
      <c r="K1718" s="815"/>
      <c r="L1718" s="815">
        <f>194.6-194.6</f>
        <v>0</v>
      </c>
      <c r="M1718" s="1" t="s">
        <v>4527</v>
      </c>
      <c r="N1718" s="12"/>
    </row>
    <row r="1719" spans="1:14" ht="33.75" customHeight="1" x14ac:dyDescent="0.2">
      <c r="A1719" s="1191"/>
      <c r="B1719" s="1416"/>
      <c r="C1719" s="1416"/>
      <c r="D1719" s="1399"/>
      <c r="E1719" s="1684"/>
      <c r="F1719" s="806" t="s">
        <v>1112</v>
      </c>
      <c r="G1719" s="152" t="s">
        <v>1111</v>
      </c>
      <c r="H1719" s="750" t="s">
        <v>1734</v>
      </c>
      <c r="I1719" s="747"/>
      <c r="J1719" s="815"/>
      <c r="K1719" s="815"/>
      <c r="L1719" s="815"/>
      <c r="M1719" s="1"/>
      <c r="N1719" s="12"/>
    </row>
    <row r="1720" spans="1:14" ht="33.75" customHeight="1" x14ac:dyDescent="0.2">
      <c r="A1720" s="1191"/>
      <c r="B1720" s="806" t="s">
        <v>4647</v>
      </c>
      <c r="C1720" s="806" t="s">
        <v>4648</v>
      </c>
      <c r="D1720" s="690" t="s">
        <v>7</v>
      </c>
      <c r="E1720" s="7" t="s">
        <v>67</v>
      </c>
      <c r="F1720" s="806" t="s">
        <v>4649</v>
      </c>
      <c r="G1720" s="152" t="s">
        <v>1111</v>
      </c>
      <c r="H1720" s="750" t="s">
        <v>1506</v>
      </c>
      <c r="I1720" s="749">
        <v>153.49100000000001</v>
      </c>
      <c r="J1720" s="75"/>
      <c r="K1720" s="75"/>
      <c r="L1720" s="75"/>
      <c r="M1720" s="1" t="s">
        <v>4527</v>
      </c>
      <c r="N1720" s="12"/>
    </row>
    <row r="1721" spans="1:14" ht="45" customHeight="1" x14ac:dyDescent="0.2">
      <c r="A1721" s="1191"/>
      <c r="B1721" s="806" t="s">
        <v>4650</v>
      </c>
      <c r="C1721" s="806" t="s">
        <v>4651</v>
      </c>
      <c r="D1721" s="690" t="s">
        <v>7</v>
      </c>
      <c r="E1721" s="7" t="s">
        <v>67</v>
      </c>
      <c r="F1721" s="806" t="s">
        <v>4649</v>
      </c>
      <c r="G1721" s="152" t="s">
        <v>1111</v>
      </c>
      <c r="H1721" s="750" t="s">
        <v>4652</v>
      </c>
      <c r="I1721" s="749">
        <v>1485.039</v>
      </c>
      <c r="J1721" s="75"/>
      <c r="K1721" s="75"/>
      <c r="L1721" s="75"/>
      <c r="M1721" s="1" t="s">
        <v>4527</v>
      </c>
      <c r="N1721" s="12"/>
    </row>
    <row r="1722" spans="1:14" ht="33" customHeight="1" x14ac:dyDescent="0.2">
      <c r="A1722" s="1191"/>
      <c r="B1722" s="806" t="s">
        <v>4654</v>
      </c>
      <c r="C1722" s="806" t="s">
        <v>4655</v>
      </c>
      <c r="D1722" s="690" t="s">
        <v>7</v>
      </c>
      <c r="E1722" s="7" t="s">
        <v>67</v>
      </c>
      <c r="F1722" s="806" t="s">
        <v>4649</v>
      </c>
      <c r="G1722" s="152" t="s">
        <v>1111</v>
      </c>
      <c r="H1722" s="750" t="s">
        <v>4656</v>
      </c>
      <c r="I1722" s="749">
        <v>464.16800000000001</v>
      </c>
      <c r="J1722" s="75"/>
      <c r="K1722" s="75"/>
      <c r="L1722" s="75"/>
      <c r="M1722" s="1" t="s">
        <v>4527</v>
      </c>
      <c r="N1722" s="12"/>
    </row>
    <row r="1723" spans="1:14" ht="36" customHeight="1" x14ac:dyDescent="0.2">
      <c r="A1723" s="1191"/>
      <c r="B1723" s="806" t="s">
        <v>4657</v>
      </c>
      <c r="C1723" s="806" t="s">
        <v>4658</v>
      </c>
      <c r="D1723" s="690" t="s">
        <v>7</v>
      </c>
      <c r="E1723" s="7" t="s">
        <v>67</v>
      </c>
      <c r="F1723" s="806" t="s">
        <v>4607</v>
      </c>
      <c r="G1723" s="152" t="s">
        <v>1111</v>
      </c>
      <c r="H1723" s="750" t="s">
        <v>4659</v>
      </c>
      <c r="I1723" s="749">
        <v>48.645000000000003</v>
      </c>
      <c r="J1723" s="75">
        <v>1621.5</v>
      </c>
      <c r="K1723" s="75">
        <v>1621.5</v>
      </c>
      <c r="L1723" s="75"/>
      <c r="M1723" s="1" t="s">
        <v>4527</v>
      </c>
      <c r="N1723" s="12"/>
    </row>
    <row r="1724" spans="1:14" ht="27.75" customHeight="1" x14ac:dyDescent="0.2">
      <c r="A1724" s="1191"/>
      <c r="B1724" s="2046" t="s">
        <v>4661</v>
      </c>
      <c r="C1724" s="2046" t="s">
        <v>4662</v>
      </c>
      <c r="D1724" s="2060" t="s">
        <v>48</v>
      </c>
      <c r="E1724" s="2084" t="s">
        <v>4663</v>
      </c>
      <c r="F1724" s="806" t="s">
        <v>1107</v>
      </c>
      <c r="G1724" s="152" t="s">
        <v>1108</v>
      </c>
      <c r="H1724" s="750" t="s">
        <v>1733</v>
      </c>
      <c r="I1724" s="749"/>
      <c r="J1724" s="75"/>
      <c r="K1724" s="75"/>
      <c r="L1724" s="75"/>
      <c r="M1724" s="1"/>
      <c r="N1724" s="12"/>
    </row>
    <row r="1725" spans="1:14" ht="36" customHeight="1" x14ac:dyDescent="0.2">
      <c r="A1725" s="1416"/>
      <c r="B1725" s="1416"/>
      <c r="C1725" s="1416"/>
      <c r="D1725" s="1399"/>
      <c r="E1725" s="1684"/>
      <c r="F1725" s="806" t="s">
        <v>1112</v>
      </c>
      <c r="G1725" s="152" t="s">
        <v>1111</v>
      </c>
      <c r="H1725" s="750" t="s">
        <v>1734</v>
      </c>
      <c r="I1725" s="749"/>
      <c r="J1725" s="75"/>
      <c r="K1725" s="75"/>
      <c r="L1725" s="75"/>
      <c r="M1725" s="1"/>
      <c r="N1725" s="12"/>
    </row>
    <row r="1726" spans="1:14" ht="37.5" customHeight="1" x14ac:dyDescent="0.2">
      <c r="A1726" s="2046" t="s">
        <v>299</v>
      </c>
      <c r="B1726" s="2046" t="s">
        <v>4699</v>
      </c>
      <c r="C1726" s="2046" t="s">
        <v>4700</v>
      </c>
      <c r="D1726" s="2060" t="s">
        <v>7</v>
      </c>
      <c r="E1726" s="2084" t="s">
        <v>67</v>
      </c>
      <c r="F1726" s="806" t="s">
        <v>4607</v>
      </c>
      <c r="G1726" s="801" t="s">
        <v>1199</v>
      </c>
      <c r="H1726" s="746" t="s">
        <v>4701</v>
      </c>
      <c r="I1726" s="747">
        <v>999.19899999999996</v>
      </c>
      <c r="J1726" s="75"/>
      <c r="K1726" s="75"/>
      <c r="L1726" s="75"/>
      <c r="M1726" s="1" t="s">
        <v>4527</v>
      </c>
      <c r="N1726" s="12"/>
    </row>
    <row r="1727" spans="1:14" ht="42.75" customHeight="1" x14ac:dyDescent="0.2">
      <c r="A1727" s="1191"/>
      <c r="B1727" s="1416"/>
      <c r="C1727" s="1416"/>
      <c r="D1727" s="1399"/>
      <c r="E1727" s="1684"/>
      <c r="F1727" s="806" t="s">
        <v>1112</v>
      </c>
      <c r="G1727" s="152" t="s">
        <v>1111</v>
      </c>
      <c r="H1727" s="750" t="s">
        <v>1734</v>
      </c>
      <c r="I1727" s="747"/>
      <c r="J1727" s="75"/>
      <c r="K1727" s="75"/>
      <c r="L1727" s="75"/>
      <c r="M1727" s="1"/>
      <c r="N1727" s="12"/>
    </row>
    <row r="1728" spans="1:14" ht="24.75" customHeight="1" x14ac:dyDescent="0.2">
      <c r="A1728" s="1191"/>
      <c r="B1728" s="2046" t="s">
        <v>4702</v>
      </c>
      <c r="C1728" s="2046" t="s">
        <v>4703</v>
      </c>
      <c r="D1728" s="2060" t="s">
        <v>7</v>
      </c>
      <c r="E1728" s="2084" t="s">
        <v>67</v>
      </c>
      <c r="F1728" s="806" t="s">
        <v>4607</v>
      </c>
      <c r="G1728" s="801" t="s">
        <v>1199</v>
      </c>
      <c r="H1728" s="746" t="s">
        <v>1733</v>
      </c>
      <c r="I1728" s="747">
        <v>108.117</v>
      </c>
      <c r="J1728" s="75"/>
      <c r="K1728" s="75"/>
      <c r="L1728" s="75"/>
      <c r="M1728" s="1" t="s">
        <v>4527</v>
      </c>
      <c r="N1728" s="12"/>
    </row>
    <row r="1729" spans="1:17" ht="51" customHeight="1" x14ac:dyDescent="0.2">
      <c r="A1729" s="1416"/>
      <c r="B1729" s="1416"/>
      <c r="C1729" s="1416"/>
      <c r="D1729" s="1399"/>
      <c r="E1729" s="1684"/>
      <c r="F1729" s="806" t="s">
        <v>1112</v>
      </c>
      <c r="G1729" s="152" t="s">
        <v>1111</v>
      </c>
      <c r="H1729" s="750" t="s">
        <v>1734</v>
      </c>
      <c r="I1729" s="747"/>
      <c r="J1729" s="75"/>
      <c r="K1729" s="75"/>
      <c r="L1729" s="75"/>
      <c r="M1729" s="1"/>
      <c r="N1729" s="12"/>
    </row>
    <row r="1730" spans="1:17" ht="45" customHeight="1" x14ac:dyDescent="0.2">
      <c r="A1730" s="806" t="s">
        <v>301</v>
      </c>
      <c r="B1730" s="806" t="s">
        <v>4712</v>
      </c>
      <c r="C1730" s="806" t="s">
        <v>4713</v>
      </c>
      <c r="D1730" s="690" t="s">
        <v>76</v>
      </c>
      <c r="E1730" s="7" t="s">
        <v>67</v>
      </c>
      <c r="F1730" s="269" t="s">
        <v>1114</v>
      </c>
      <c r="G1730" s="152" t="s">
        <v>1111</v>
      </c>
      <c r="H1730" s="750" t="s">
        <v>2121</v>
      </c>
      <c r="I1730" s="698">
        <v>700</v>
      </c>
      <c r="J1730" s="815"/>
      <c r="K1730" s="815"/>
      <c r="L1730" s="815"/>
      <c r="M1730" s="1" t="s">
        <v>4527</v>
      </c>
      <c r="N1730" s="3">
        <f>SUM(I1693:I1730)</f>
        <v>20316.837000000007</v>
      </c>
      <c r="O1730" s="3">
        <f>SUM(J1693:J1730)</f>
        <v>97158.097039999993</v>
      </c>
      <c r="P1730" s="3">
        <f>SUM(K1693:K1730)</f>
        <v>45519.011476999993</v>
      </c>
      <c r="Q1730" s="3">
        <f>SUM(L1693:L1730)</f>
        <v>0</v>
      </c>
    </row>
    <row r="1731" spans="1:17" ht="11.25" customHeight="1" x14ac:dyDescent="0.2">
      <c r="I1731" s="291"/>
      <c r="J1731" s="291"/>
      <c r="K1731" s="291"/>
      <c r="L1731" s="292"/>
      <c r="M1731" s="1"/>
      <c r="N1731" s="12"/>
    </row>
    <row r="1732" spans="1:17" ht="12.75" customHeight="1" x14ac:dyDescent="0.2">
      <c r="A1732" s="1235" t="s">
        <v>182</v>
      </c>
      <c r="B1732" s="1235"/>
      <c r="C1732" s="1235"/>
      <c r="D1732" s="1235"/>
      <c r="E1732" s="1235"/>
      <c r="F1732" s="1235"/>
      <c r="G1732" s="1235"/>
      <c r="H1732" s="1235"/>
      <c r="I1732" s="1235"/>
      <c r="J1732" s="1235"/>
      <c r="K1732" s="1235"/>
      <c r="L1732" s="1235"/>
      <c r="M1732" s="1" t="s">
        <v>1404</v>
      </c>
      <c r="N1732" s="12"/>
    </row>
    <row r="1733" spans="1:17" ht="11.25" customHeight="1" x14ac:dyDescent="0.2">
      <c r="L1733" s="13"/>
      <c r="M1733" s="1"/>
      <c r="N1733" s="12"/>
    </row>
    <row r="1734" spans="1:17" ht="24.75" customHeight="1" x14ac:dyDescent="0.2">
      <c r="A1734" s="1236" t="s">
        <v>2</v>
      </c>
      <c r="B1734" s="1237" t="s">
        <v>3</v>
      </c>
      <c r="C1734" s="1238"/>
      <c r="D1734" s="1236" t="s">
        <v>4</v>
      </c>
      <c r="E1734" s="1236" t="s">
        <v>5</v>
      </c>
      <c r="F1734" s="1287" t="s">
        <v>1104</v>
      </c>
      <c r="G1734" s="1243" t="s">
        <v>1401</v>
      </c>
      <c r="H1734" s="1243" t="s">
        <v>1293</v>
      </c>
      <c r="I1734" s="1237" t="s">
        <v>4716</v>
      </c>
      <c r="J1734" s="1647"/>
      <c r="K1734" s="1647"/>
      <c r="L1734" s="1400" t="s">
        <v>1403</v>
      </c>
      <c r="M1734" s="1"/>
      <c r="N1734" s="12"/>
    </row>
    <row r="1735" spans="1:17" ht="11.25" customHeight="1" x14ac:dyDescent="0.2">
      <c r="A1735" s="1236"/>
      <c r="B1735" s="1239"/>
      <c r="C1735" s="1240"/>
      <c r="D1735" s="1236"/>
      <c r="E1735" s="1236"/>
      <c r="F1735" s="1289"/>
      <c r="G1735" s="1244"/>
      <c r="H1735" s="1244"/>
      <c r="I1735" s="1241"/>
      <c r="J1735" s="1648"/>
      <c r="K1735" s="1648"/>
      <c r="L1735" s="1400"/>
      <c r="M1735" s="1"/>
      <c r="N1735" s="12"/>
    </row>
    <row r="1736" spans="1:17" ht="17.25" customHeight="1" x14ac:dyDescent="0.2">
      <c r="A1736" s="1236"/>
      <c r="B1736" s="1239"/>
      <c r="C1736" s="1240"/>
      <c r="D1736" s="1236"/>
      <c r="E1736" s="1236"/>
      <c r="F1736" s="1289"/>
      <c r="G1736" s="1244"/>
      <c r="H1736" s="1244"/>
      <c r="I1736" s="1236">
        <v>2017</v>
      </c>
      <c r="J1736" s="1243">
        <v>2018</v>
      </c>
      <c r="K1736" s="1228">
        <v>2019</v>
      </c>
      <c r="L1736" s="1400"/>
      <c r="M1736" s="1"/>
      <c r="N1736" s="12"/>
    </row>
    <row r="1737" spans="1:17" ht="3.75" customHeight="1" x14ac:dyDescent="0.2">
      <c r="A1737" s="1236"/>
      <c r="B1737" s="1241"/>
      <c r="C1737" s="1242"/>
      <c r="D1737" s="1236"/>
      <c r="E1737" s="1236"/>
      <c r="F1737" s="1288"/>
      <c r="G1737" s="1245"/>
      <c r="H1737" s="1245"/>
      <c r="I1737" s="1236"/>
      <c r="J1737" s="1245"/>
      <c r="K1737" s="1228"/>
      <c r="L1737" s="1400"/>
      <c r="M1737" s="1"/>
      <c r="N1737" s="12"/>
    </row>
    <row r="1738" spans="1:17" ht="11.25" customHeight="1" x14ac:dyDescent="0.2">
      <c r="A1738" s="786">
        <v>1</v>
      </c>
      <c r="B1738" s="1228">
        <v>2</v>
      </c>
      <c r="C1738" s="1229"/>
      <c r="D1738" s="786">
        <v>3</v>
      </c>
      <c r="E1738" s="786">
        <v>4</v>
      </c>
      <c r="F1738" s="787"/>
      <c r="G1738" s="786"/>
      <c r="H1738" s="786"/>
      <c r="I1738" s="786">
        <v>5</v>
      </c>
      <c r="J1738" s="786">
        <v>6</v>
      </c>
      <c r="K1738" s="793">
        <v>7</v>
      </c>
      <c r="L1738" s="801">
        <v>8</v>
      </c>
      <c r="M1738" s="1"/>
      <c r="N1738" s="12"/>
    </row>
    <row r="1739" spans="1:17" ht="12.75" customHeight="1" x14ac:dyDescent="0.2">
      <c r="A1739" s="1685" t="s">
        <v>183</v>
      </c>
      <c r="B1739" s="1402"/>
      <c r="C1739" s="1402"/>
      <c r="D1739" s="1402"/>
      <c r="E1739" s="1402"/>
      <c r="F1739" s="1402"/>
      <c r="G1739" s="1402"/>
      <c r="H1739" s="1402"/>
      <c r="I1739" s="1402"/>
      <c r="J1739" s="1402"/>
      <c r="K1739" s="1402"/>
      <c r="L1739" s="1686"/>
      <c r="M1739" s="1"/>
      <c r="N1739" s="12"/>
    </row>
    <row r="1740" spans="1:17" ht="47.25" customHeight="1" x14ac:dyDescent="0.2">
      <c r="A1740" s="1688" t="s">
        <v>184</v>
      </c>
      <c r="B1740" s="806" t="s">
        <v>4717</v>
      </c>
      <c r="C1740" s="839" t="s">
        <v>4718</v>
      </c>
      <c r="D1740" s="802" t="s">
        <v>46</v>
      </c>
      <c r="E1740" s="802" t="s">
        <v>68</v>
      </c>
      <c r="F1740" s="806" t="s">
        <v>4721</v>
      </c>
      <c r="G1740" s="802" t="s">
        <v>1200</v>
      </c>
      <c r="H1740" s="806" t="s">
        <v>4722</v>
      </c>
      <c r="I1740" s="75">
        <v>29</v>
      </c>
      <c r="J1740" s="75">
        <v>29</v>
      </c>
      <c r="K1740" s="752">
        <v>29</v>
      </c>
      <c r="L1740" s="839"/>
      <c r="M1740" s="1" t="s">
        <v>1842</v>
      </c>
      <c r="N1740" s="12"/>
    </row>
    <row r="1741" spans="1:17" ht="114.75" customHeight="1" x14ac:dyDescent="0.2">
      <c r="A1741" s="1526"/>
      <c r="B1741" s="806" t="s">
        <v>302</v>
      </c>
      <c r="C1741" s="839" t="s">
        <v>69</v>
      </c>
      <c r="D1741" s="802" t="s">
        <v>46</v>
      </c>
      <c r="E1741" s="802" t="s">
        <v>68</v>
      </c>
      <c r="F1741" s="806" t="s">
        <v>4723</v>
      </c>
      <c r="G1741" s="802" t="s">
        <v>1200</v>
      </c>
      <c r="H1741" s="839" t="s">
        <v>5319</v>
      </c>
      <c r="I1741" s="75">
        <v>29</v>
      </c>
      <c r="J1741" s="75">
        <v>29</v>
      </c>
      <c r="K1741" s="752">
        <v>29</v>
      </c>
      <c r="L1741" s="839"/>
      <c r="M1741" s="1" t="s">
        <v>1842</v>
      </c>
      <c r="N1741" s="12"/>
    </row>
    <row r="1742" spans="1:17" ht="23.25" customHeight="1" x14ac:dyDescent="0.2">
      <c r="A1742" s="1526"/>
      <c r="B1742" s="1711" t="s">
        <v>4725</v>
      </c>
      <c r="C1742" s="1711" t="s">
        <v>4726</v>
      </c>
      <c r="D1742" s="1715" t="s">
        <v>46</v>
      </c>
      <c r="E1742" s="1715" t="s">
        <v>68</v>
      </c>
      <c r="F1742" s="806" t="s">
        <v>4730</v>
      </c>
      <c r="G1742" s="802" t="s">
        <v>4731</v>
      </c>
      <c r="H1742" s="1711" t="s">
        <v>4732</v>
      </c>
      <c r="I1742" s="295">
        <v>187.53</v>
      </c>
      <c r="J1742" s="75"/>
      <c r="K1742" s="752"/>
      <c r="L1742" s="75"/>
      <c r="M1742" s="1" t="s">
        <v>1842</v>
      </c>
      <c r="N1742" s="12"/>
    </row>
    <row r="1743" spans="1:17" ht="23.25" customHeight="1" x14ac:dyDescent="0.2">
      <c r="A1743" s="1526"/>
      <c r="B1743" s="1191"/>
      <c r="C1743" s="1191"/>
      <c r="D1743" s="1189"/>
      <c r="E1743" s="1189"/>
      <c r="F1743" s="806" t="s">
        <v>4735</v>
      </c>
      <c r="G1743" s="802" t="s">
        <v>4736</v>
      </c>
      <c r="H1743" s="1191"/>
      <c r="I1743" s="295"/>
      <c r="J1743" s="75"/>
      <c r="K1743" s="752"/>
      <c r="L1743" s="75"/>
      <c r="M1743" s="1"/>
      <c r="N1743" s="12"/>
    </row>
    <row r="1744" spans="1:17" ht="23.25" customHeight="1" x14ac:dyDescent="0.2">
      <c r="A1744" s="1526"/>
      <c r="B1744" s="1191"/>
      <c r="C1744" s="1191"/>
      <c r="D1744" s="1189"/>
      <c r="E1744" s="1189"/>
      <c r="F1744" s="806" t="s">
        <v>4737</v>
      </c>
      <c r="G1744" s="802" t="s">
        <v>4738</v>
      </c>
      <c r="H1744" s="1191"/>
      <c r="I1744" s="295"/>
      <c r="J1744" s="75"/>
      <c r="K1744" s="752"/>
      <c r="L1744" s="75"/>
      <c r="M1744" s="1"/>
      <c r="N1744" s="12"/>
    </row>
    <row r="1745" spans="1:14" ht="23.25" customHeight="1" x14ac:dyDescent="0.2">
      <c r="A1745" s="1526"/>
      <c r="B1745" s="1416"/>
      <c r="C1745" s="1416"/>
      <c r="D1745" s="1410"/>
      <c r="E1745" s="1410"/>
      <c r="F1745" s="806" t="s">
        <v>4739</v>
      </c>
      <c r="G1745" s="802" t="s">
        <v>4740</v>
      </c>
      <c r="H1745" s="1416"/>
      <c r="I1745" s="295"/>
      <c r="J1745" s="75"/>
      <c r="K1745" s="752"/>
      <c r="L1745" s="75"/>
      <c r="M1745" s="1"/>
      <c r="N1745" s="12"/>
    </row>
    <row r="1746" spans="1:14" ht="23.25" customHeight="1" x14ac:dyDescent="0.2">
      <c r="A1746" s="1526"/>
      <c r="B1746" s="1711" t="s">
        <v>4741</v>
      </c>
      <c r="C1746" s="1711" t="s">
        <v>4742</v>
      </c>
      <c r="D1746" s="1715" t="s">
        <v>46</v>
      </c>
      <c r="E1746" s="1715" t="s">
        <v>68</v>
      </c>
      <c r="F1746" s="806" t="s">
        <v>4743</v>
      </c>
      <c r="G1746" s="802" t="s">
        <v>4744</v>
      </c>
      <c r="H1746" s="1711" t="s">
        <v>4745</v>
      </c>
      <c r="I1746" s="75">
        <v>229.5</v>
      </c>
      <c r="J1746" s="75"/>
      <c r="K1746" s="752"/>
      <c r="L1746" s="75"/>
      <c r="M1746" s="1" t="s">
        <v>1842</v>
      </c>
      <c r="N1746" s="12"/>
    </row>
    <row r="1747" spans="1:14" ht="23.25" customHeight="1" x14ac:dyDescent="0.2">
      <c r="A1747" s="1526"/>
      <c r="B1747" s="1191"/>
      <c r="C1747" s="1191"/>
      <c r="D1747" s="1189"/>
      <c r="E1747" s="1189"/>
      <c r="F1747" s="806" t="s">
        <v>4746</v>
      </c>
      <c r="G1747" s="802" t="s">
        <v>2994</v>
      </c>
      <c r="H1747" s="1191"/>
      <c r="I1747" s="75"/>
      <c r="J1747" s="75"/>
      <c r="K1747" s="752"/>
      <c r="L1747" s="75"/>
      <c r="M1747" s="1"/>
      <c r="N1747" s="12"/>
    </row>
    <row r="1748" spans="1:14" ht="23.25" customHeight="1" x14ac:dyDescent="0.2">
      <c r="A1748" s="1526"/>
      <c r="B1748" s="1191"/>
      <c r="C1748" s="1191"/>
      <c r="D1748" s="1189"/>
      <c r="E1748" s="1189"/>
      <c r="F1748" s="806" t="s">
        <v>4747</v>
      </c>
      <c r="G1748" s="802" t="s">
        <v>1441</v>
      </c>
      <c r="H1748" s="1191"/>
      <c r="I1748" s="75"/>
      <c r="J1748" s="75"/>
      <c r="K1748" s="752"/>
      <c r="L1748" s="75"/>
      <c r="M1748" s="1"/>
      <c r="N1748" s="12"/>
    </row>
    <row r="1749" spans="1:14" ht="23.25" customHeight="1" x14ac:dyDescent="0.2">
      <c r="A1749" s="1526"/>
      <c r="B1749" s="1416"/>
      <c r="C1749" s="1416"/>
      <c r="D1749" s="1410"/>
      <c r="E1749" s="1410"/>
      <c r="F1749" s="806" t="s">
        <v>4748</v>
      </c>
      <c r="G1749" s="802" t="s">
        <v>4749</v>
      </c>
      <c r="H1749" s="1416"/>
      <c r="I1749" s="75"/>
      <c r="J1749" s="75"/>
      <c r="K1749" s="752"/>
      <c r="L1749" s="75"/>
      <c r="M1749" s="1"/>
      <c r="N1749" s="12"/>
    </row>
    <row r="1750" spans="1:14" ht="23.25" customHeight="1" x14ac:dyDescent="0.2">
      <c r="A1750" s="1526"/>
      <c r="B1750" s="1711" t="s">
        <v>4750</v>
      </c>
      <c r="C1750" s="1711" t="s">
        <v>4751</v>
      </c>
      <c r="D1750" s="1715" t="s">
        <v>46</v>
      </c>
      <c r="E1750" s="1715" t="s">
        <v>68</v>
      </c>
      <c r="F1750" s="806" t="s">
        <v>4743</v>
      </c>
      <c r="G1750" s="802" t="s">
        <v>4752</v>
      </c>
      <c r="H1750" s="1711" t="s">
        <v>4753</v>
      </c>
      <c r="I1750" s="75">
        <v>117.5</v>
      </c>
      <c r="J1750" s="75"/>
      <c r="K1750" s="752"/>
      <c r="L1750" s="75"/>
      <c r="M1750" s="1" t="s">
        <v>1842</v>
      </c>
      <c r="N1750" s="12"/>
    </row>
    <row r="1751" spans="1:14" ht="23.25" customHeight="1" x14ac:dyDescent="0.2">
      <c r="A1751" s="1526"/>
      <c r="B1751" s="1191"/>
      <c r="C1751" s="1191"/>
      <c r="D1751" s="1189"/>
      <c r="E1751" s="1189"/>
      <c r="F1751" s="806" t="s">
        <v>4746</v>
      </c>
      <c r="G1751" s="802" t="s">
        <v>2994</v>
      </c>
      <c r="H1751" s="1191"/>
      <c r="I1751" s="75"/>
      <c r="J1751" s="75"/>
      <c r="K1751" s="752"/>
      <c r="L1751" s="75"/>
      <c r="M1751" s="1"/>
      <c r="N1751" s="12"/>
    </row>
    <row r="1752" spans="1:14" ht="23.25" customHeight="1" x14ac:dyDescent="0.2">
      <c r="A1752" s="1526"/>
      <c r="B1752" s="1191"/>
      <c r="C1752" s="1191"/>
      <c r="D1752" s="1189"/>
      <c r="E1752" s="1189"/>
      <c r="F1752" s="806" t="s">
        <v>4747</v>
      </c>
      <c r="G1752" s="802" t="s">
        <v>1441</v>
      </c>
      <c r="H1752" s="1191"/>
      <c r="I1752" s="75"/>
      <c r="J1752" s="75"/>
      <c r="K1752" s="752"/>
      <c r="L1752" s="75"/>
      <c r="M1752" s="1"/>
      <c r="N1752" s="12"/>
    </row>
    <row r="1753" spans="1:14" ht="23.25" customHeight="1" x14ac:dyDescent="0.2">
      <c r="A1753" s="1526"/>
      <c r="B1753" s="1416"/>
      <c r="C1753" s="1416"/>
      <c r="D1753" s="1410"/>
      <c r="E1753" s="1410"/>
      <c r="F1753" s="806" t="s">
        <v>4748</v>
      </c>
      <c r="G1753" s="802" t="s">
        <v>4749</v>
      </c>
      <c r="H1753" s="1416"/>
      <c r="I1753" s="75"/>
      <c r="J1753" s="75"/>
      <c r="K1753" s="752"/>
      <c r="L1753" s="75"/>
      <c r="M1753" s="1"/>
      <c r="N1753" s="12"/>
    </row>
    <row r="1754" spans="1:14" ht="23.25" customHeight="1" x14ac:dyDescent="0.2">
      <c r="A1754" s="1526"/>
      <c r="B1754" s="1711" t="s">
        <v>4754</v>
      </c>
      <c r="C1754" s="1711" t="s">
        <v>4755</v>
      </c>
      <c r="D1754" s="1715" t="s">
        <v>46</v>
      </c>
      <c r="E1754" s="1715" t="s">
        <v>68</v>
      </c>
      <c r="F1754" s="806" t="s">
        <v>4758</v>
      </c>
      <c r="G1754" s="802" t="s">
        <v>4759</v>
      </c>
      <c r="H1754" s="1711" t="s">
        <v>4760</v>
      </c>
      <c r="I1754" s="75">
        <v>350</v>
      </c>
      <c r="J1754" s="75"/>
      <c r="K1754" s="752"/>
      <c r="L1754" s="75"/>
      <c r="M1754" s="1" t="s">
        <v>1842</v>
      </c>
      <c r="N1754" s="12"/>
    </row>
    <row r="1755" spans="1:14" ht="23.25" customHeight="1" x14ac:dyDescent="0.2">
      <c r="A1755" s="1526"/>
      <c r="B1755" s="1191"/>
      <c r="C1755" s="1191"/>
      <c r="D1755" s="1189"/>
      <c r="E1755" s="1189"/>
      <c r="F1755" s="806" t="s">
        <v>4761</v>
      </c>
      <c r="G1755" s="802" t="s">
        <v>4762</v>
      </c>
      <c r="H1755" s="1191"/>
      <c r="I1755" s="75"/>
      <c r="J1755" s="75"/>
      <c r="K1755" s="752"/>
      <c r="L1755" s="75"/>
      <c r="M1755" s="1"/>
      <c r="N1755" s="12"/>
    </row>
    <row r="1756" spans="1:14" ht="23.25" customHeight="1" x14ac:dyDescent="0.2">
      <c r="A1756" s="1526"/>
      <c r="B1756" s="1191"/>
      <c r="C1756" s="1191"/>
      <c r="D1756" s="1189"/>
      <c r="E1756" s="1189"/>
      <c r="F1756" s="806" t="s">
        <v>4763</v>
      </c>
      <c r="G1756" s="802" t="s">
        <v>4728</v>
      </c>
      <c r="H1756" s="1191"/>
      <c r="I1756" s="75"/>
      <c r="J1756" s="75"/>
      <c r="K1756" s="752"/>
      <c r="L1756" s="75"/>
      <c r="M1756" s="1"/>
      <c r="N1756" s="12"/>
    </row>
    <row r="1757" spans="1:14" ht="23.25" customHeight="1" x14ac:dyDescent="0.2">
      <c r="A1757" s="1526"/>
      <c r="B1757" s="1191"/>
      <c r="C1757" s="1191"/>
      <c r="D1757" s="1189"/>
      <c r="E1757" s="1189"/>
      <c r="F1757" s="806" t="s">
        <v>4764</v>
      </c>
      <c r="G1757" s="802" t="s">
        <v>4765</v>
      </c>
      <c r="H1757" s="1191"/>
      <c r="I1757" s="75"/>
      <c r="J1757" s="75"/>
      <c r="K1757" s="752"/>
      <c r="L1757" s="75"/>
      <c r="M1757" s="1"/>
      <c r="N1757" s="12"/>
    </row>
    <row r="1758" spans="1:14" ht="23.25" customHeight="1" x14ac:dyDescent="0.2">
      <c r="A1758" s="1526"/>
      <c r="B1758" s="1191"/>
      <c r="C1758" s="1191"/>
      <c r="D1758" s="1189"/>
      <c r="E1758" s="1189"/>
      <c r="F1758" s="806" t="s">
        <v>4766</v>
      </c>
      <c r="G1758" s="802" t="s">
        <v>4767</v>
      </c>
      <c r="H1758" s="1191"/>
      <c r="I1758" s="75"/>
      <c r="J1758" s="75"/>
      <c r="K1758" s="752"/>
      <c r="L1758" s="75"/>
      <c r="M1758" s="1"/>
      <c r="N1758" s="12"/>
    </row>
    <row r="1759" spans="1:14" ht="23.25" customHeight="1" x14ac:dyDescent="0.2">
      <c r="A1759" s="1526"/>
      <c r="B1759" s="1416"/>
      <c r="C1759" s="1416"/>
      <c r="D1759" s="1410"/>
      <c r="E1759" s="1410"/>
      <c r="F1759" s="806" t="s">
        <v>4768</v>
      </c>
      <c r="G1759" s="802" t="s">
        <v>4769</v>
      </c>
      <c r="H1759" s="1416"/>
      <c r="I1759" s="75"/>
      <c r="J1759" s="75"/>
      <c r="K1759" s="752"/>
      <c r="L1759" s="75"/>
      <c r="M1759" s="1"/>
      <c r="N1759" s="12"/>
    </row>
    <row r="1760" spans="1:14" ht="12" customHeight="1" x14ac:dyDescent="0.2">
      <c r="A1760" s="1692" t="s">
        <v>185</v>
      </c>
      <c r="B1760" s="2087"/>
      <c r="C1760" s="2087"/>
      <c r="D1760" s="2087"/>
      <c r="E1760" s="2087"/>
      <c r="F1760" s="2087"/>
      <c r="G1760" s="2087"/>
      <c r="H1760" s="2087"/>
      <c r="I1760" s="2087"/>
      <c r="J1760" s="2087"/>
      <c r="K1760" s="2087"/>
      <c r="L1760" s="2088"/>
      <c r="M1760" s="1"/>
      <c r="N1760" s="12"/>
    </row>
    <row r="1761" spans="1:14" ht="22.5" customHeight="1" x14ac:dyDescent="0.2">
      <c r="A1761" s="1711" t="s">
        <v>186</v>
      </c>
      <c r="B1761" s="1711" t="s">
        <v>4778</v>
      </c>
      <c r="C1761" s="1711" t="s">
        <v>4779</v>
      </c>
      <c r="D1761" s="1713" t="s">
        <v>28</v>
      </c>
      <c r="E1761" s="1715" t="s">
        <v>68</v>
      </c>
      <c r="F1761" s="806" t="s">
        <v>4756</v>
      </c>
      <c r="G1761" s="802" t="s">
        <v>4736</v>
      </c>
      <c r="H1761" s="1711" t="s">
        <v>4776</v>
      </c>
      <c r="I1761" s="75">
        <v>502</v>
      </c>
      <c r="J1761" s="75"/>
      <c r="K1761" s="752"/>
      <c r="L1761" s="839"/>
      <c r="M1761" s="1" t="s">
        <v>1842</v>
      </c>
      <c r="N1761" s="12"/>
    </row>
    <row r="1762" spans="1:14" ht="22.5" customHeight="1" x14ac:dyDescent="0.2">
      <c r="A1762" s="1191"/>
      <c r="B1762" s="1191"/>
      <c r="C1762" s="1191"/>
      <c r="D1762" s="1184"/>
      <c r="E1762" s="1189"/>
      <c r="F1762" s="806" t="s">
        <v>4780</v>
      </c>
      <c r="G1762" s="802" t="s">
        <v>4781</v>
      </c>
      <c r="H1762" s="1191"/>
      <c r="I1762" s="75"/>
      <c r="J1762" s="75"/>
      <c r="K1762" s="752"/>
      <c r="L1762" s="839"/>
      <c r="M1762" s="1"/>
      <c r="N1762" s="12"/>
    </row>
    <row r="1763" spans="1:14" ht="22.5" customHeight="1" x14ac:dyDescent="0.2">
      <c r="A1763" s="1191"/>
      <c r="B1763" s="1416"/>
      <c r="C1763" s="1416"/>
      <c r="D1763" s="1399"/>
      <c r="E1763" s="1410"/>
      <c r="F1763" s="806" t="s">
        <v>4782</v>
      </c>
      <c r="G1763" s="802" t="s">
        <v>1165</v>
      </c>
      <c r="H1763" s="1416"/>
      <c r="I1763" s="75"/>
      <c r="J1763" s="75"/>
      <c r="K1763" s="752"/>
      <c r="L1763" s="839"/>
      <c r="M1763" s="1"/>
      <c r="N1763" s="12"/>
    </row>
    <row r="1764" spans="1:14" ht="22.5" customHeight="1" x14ac:dyDescent="0.2">
      <c r="A1764" s="1191"/>
      <c r="B1764" s="1711" t="s">
        <v>4783</v>
      </c>
      <c r="C1764" s="1711" t="s">
        <v>4784</v>
      </c>
      <c r="D1764" s="1713" t="s">
        <v>28</v>
      </c>
      <c r="E1764" s="1715" t="s">
        <v>68</v>
      </c>
      <c r="F1764" s="806" t="s">
        <v>4785</v>
      </c>
      <c r="G1764" s="802" t="s">
        <v>4786</v>
      </c>
      <c r="H1764" s="1711" t="s">
        <v>4787</v>
      </c>
      <c r="I1764" s="75">
        <v>47</v>
      </c>
      <c r="J1764" s="75"/>
      <c r="K1764" s="752"/>
      <c r="L1764" s="839"/>
      <c r="M1764" s="1" t="s">
        <v>1842</v>
      </c>
      <c r="N1764" s="12"/>
    </row>
    <row r="1765" spans="1:14" ht="22.5" customHeight="1" x14ac:dyDescent="0.2">
      <c r="A1765" s="1191"/>
      <c r="B1765" s="1416"/>
      <c r="C1765" s="1416"/>
      <c r="D1765" s="2089"/>
      <c r="E1765" s="1410"/>
      <c r="F1765" s="806" t="s">
        <v>4777</v>
      </c>
      <c r="G1765" s="802" t="s">
        <v>1263</v>
      </c>
      <c r="H1765" s="1416"/>
      <c r="I1765" s="75"/>
      <c r="J1765" s="753"/>
      <c r="K1765" s="754"/>
      <c r="L1765" s="839"/>
      <c r="M1765" s="1"/>
      <c r="N1765" s="12"/>
    </row>
    <row r="1766" spans="1:14" ht="24.75" customHeight="1" x14ac:dyDescent="0.2">
      <c r="A1766" s="1191"/>
      <c r="B1766" s="1711" t="s">
        <v>303</v>
      </c>
      <c r="C1766" s="1711" t="s">
        <v>4788</v>
      </c>
      <c r="D1766" s="2086" t="s">
        <v>29</v>
      </c>
      <c r="E1766" s="2085" t="s">
        <v>32</v>
      </c>
      <c r="F1766" s="834" t="s">
        <v>2119</v>
      </c>
      <c r="G1766" s="833" t="s">
        <v>2120</v>
      </c>
      <c r="H1766" s="834" t="s">
        <v>4789</v>
      </c>
      <c r="I1766" s="905">
        <v>565</v>
      </c>
      <c r="J1766" s="905">
        <v>1500</v>
      </c>
      <c r="K1766" s="305"/>
      <c r="L1766" s="778"/>
      <c r="M1766" s="12" t="s">
        <v>2122</v>
      </c>
      <c r="N1766" s="12"/>
    </row>
    <row r="1767" spans="1:14" ht="20.25" customHeight="1" x14ac:dyDescent="0.2">
      <c r="A1767" s="1191"/>
      <c r="B1767" s="1191"/>
      <c r="C1767" s="1191"/>
      <c r="D1767" s="1184"/>
      <c r="E1767" s="1189"/>
      <c r="F1767" s="834" t="s">
        <v>2123</v>
      </c>
      <c r="G1767" s="833" t="s">
        <v>1239</v>
      </c>
      <c r="H1767" s="834" t="s">
        <v>2124</v>
      </c>
      <c r="I1767" s="905"/>
      <c r="J1767" s="905"/>
      <c r="K1767" s="305"/>
      <c r="L1767" s="778"/>
      <c r="M1767" s="12"/>
      <c r="N1767" s="12"/>
    </row>
    <row r="1768" spans="1:14" ht="24.75" customHeight="1" x14ac:dyDescent="0.2">
      <c r="A1768" s="1191"/>
      <c r="B1768" s="1191"/>
      <c r="C1768" s="1191"/>
      <c r="D1768" s="1184"/>
      <c r="E1768" s="1189"/>
      <c r="F1768" s="834" t="s">
        <v>2125</v>
      </c>
      <c r="G1768" s="833" t="s">
        <v>3229</v>
      </c>
      <c r="H1768" s="834" t="s">
        <v>4790</v>
      </c>
      <c r="I1768" s="905"/>
      <c r="J1768" s="905"/>
      <c r="K1768" s="305"/>
      <c r="L1768" s="778"/>
      <c r="M1768" s="12"/>
      <c r="N1768" s="12"/>
    </row>
    <row r="1769" spans="1:14" ht="36.75" customHeight="1" x14ac:dyDescent="0.2">
      <c r="A1769" s="1191"/>
      <c r="B1769" s="1416"/>
      <c r="C1769" s="1416"/>
      <c r="D1769" s="1399"/>
      <c r="E1769" s="1410"/>
      <c r="F1769" s="834" t="s">
        <v>4791</v>
      </c>
      <c r="G1769" s="833" t="s">
        <v>1200</v>
      </c>
      <c r="H1769" s="834" t="s">
        <v>4792</v>
      </c>
      <c r="I1769" s="905"/>
      <c r="J1769" s="905"/>
      <c r="K1769" s="305"/>
      <c r="L1769" s="778"/>
      <c r="M1769" s="12"/>
      <c r="N1769" s="12"/>
    </row>
    <row r="1770" spans="1:14" ht="25.5" customHeight="1" x14ac:dyDescent="0.2">
      <c r="A1770" s="1711" t="s">
        <v>397</v>
      </c>
      <c r="B1770" s="1711" t="s">
        <v>4841</v>
      </c>
      <c r="C1770" s="1711" t="s">
        <v>4842</v>
      </c>
      <c r="D1770" s="1713" t="s">
        <v>29</v>
      </c>
      <c r="E1770" s="2070" t="s">
        <v>67</v>
      </c>
      <c r="F1770" s="266" t="s">
        <v>1107</v>
      </c>
      <c r="G1770" s="267" t="s">
        <v>1113</v>
      </c>
      <c r="H1770" s="839" t="s">
        <v>4843</v>
      </c>
      <c r="I1770" s="159">
        <v>39</v>
      </c>
      <c r="J1770" s="84"/>
      <c r="K1770" s="755"/>
      <c r="L1770" s="801"/>
      <c r="M1770" s="1" t="s">
        <v>4527</v>
      </c>
      <c r="N1770" s="12"/>
    </row>
    <row r="1771" spans="1:14" ht="25.5" customHeight="1" x14ac:dyDescent="0.2">
      <c r="A1771" s="1191"/>
      <c r="B1771" s="1191"/>
      <c r="C1771" s="1191"/>
      <c r="D1771" s="1184"/>
      <c r="E1771" s="1196"/>
      <c r="F1771" s="266" t="s">
        <v>1109</v>
      </c>
      <c r="G1771" s="267" t="s">
        <v>1113</v>
      </c>
      <c r="H1771" s="839" t="s">
        <v>4844</v>
      </c>
      <c r="I1771" s="159"/>
      <c r="J1771" s="84"/>
      <c r="K1771" s="755"/>
      <c r="L1771" s="801"/>
      <c r="M1771" s="1"/>
      <c r="N1771" s="12"/>
    </row>
    <row r="1772" spans="1:14" ht="25.5" customHeight="1" x14ac:dyDescent="0.2">
      <c r="A1772" s="1191"/>
      <c r="B1772" s="1416"/>
      <c r="C1772" s="1416"/>
      <c r="D1772" s="1399"/>
      <c r="E1772" s="1684"/>
      <c r="F1772" s="269" t="s">
        <v>1110</v>
      </c>
      <c r="G1772" s="267" t="s">
        <v>1199</v>
      </c>
      <c r="H1772" s="839" t="s">
        <v>4845</v>
      </c>
      <c r="I1772" s="159"/>
      <c r="J1772" s="84"/>
      <c r="K1772" s="755"/>
      <c r="L1772" s="801"/>
      <c r="M1772" s="1"/>
      <c r="N1772" s="12"/>
    </row>
    <row r="1773" spans="1:14" ht="24.75" customHeight="1" x14ac:dyDescent="0.2">
      <c r="A1773" s="1191"/>
      <c r="B1773" s="2066" t="s">
        <v>304</v>
      </c>
      <c r="C1773" s="2066" t="s">
        <v>71</v>
      </c>
      <c r="D1773" s="2085" t="s">
        <v>28</v>
      </c>
      <c r="E1773" s="2085" t="s">
        <v>72</v>
      </c>
      <c r="F1773" s="164" t="s">
        <v>1192</v>
      </c>
      <c r="G1773" s="2067" t="s">
        <v>1159</v>
      </c>
      <c r="H1773" s="2066" t="s">
        <v>4846</v>
      </c>
      <c r="I1773" s="75">
        <v>200</v>
      </c>
      <c r="J1773" s="84"/>
      <c r="K1773" s="755"/>
      <c r="L1773" s="801"/>
      <c r="M1773" s="1" t="s">
        <v>2031</v>
      </c>
      <c r="N1773" s="12"/>
    </row>
    <row r="1774" spans="1:14" ht="24.75" customHeight="1" x14ac:dyDescent="0.2">
      <c r="A1774" s="1191"/>
      <c r="B1774" s="1191"/>
      <c r="C1774" s="1191"/>
      <c r="D1774" s="1189"/>
      <c r="E1774" s="1189"/>
      <c r="F1774" s="164" t="s">
        <v>1193</v>
      </c>
      <c r="G1774" s="1399"/>
      <c r="H1774" s="1191"/>
      <c r="I1774" s="75"/>
      <c r="J1774" s="84"/>
      <c r="K1774" s="755"/>
      <c r="L1774" s="801"/>
      <c r="M1774" s="1"/>
      <c r="N1774" s="12"/>
    </row>
    <row r="1775" spans="1:14" ht="24.75" customHeight="1" x14ac:dyDescent="0.2">
      <c r="A1775" s="1191"/>
      <c r="B1775" s="1191"/>
      <c r="C1775" s="1191"/>
      <c r="D1775" s="1189"/>
      <c r="E1775" s="1189"/>
      <c r="F1775" s="164" t="s">
        <v>1194</v>
      </c>
      <c r="G1775" s="2067" t="s">
        <v>1225</v>
      </c>
      <c r="H1775" s="1191"/>
      <c r="I1775" s="75"/>
      <c r="J1775" s="84"/>
      <c r="K1775" s="755"/>
      <c r="L1775" s="801"/>
      <c r="M1775" s="1"/>
      <c r="N1775" s="12"/>
    </row>
    <row r="1776" spans="1:14" ht="24.75" customHeight="1" x14ac:dyDescent="0.2">
      <c r="A1776" s="1191"/>
      <c r="B1776" s="1416"/>
      <c r="C1776" s="1416"/>
      <c r="D1776" s="1410"/>
      <c r="E1776" s="1410"/>
      <c r="F1776" s="164" t="s">
        <v>1195</v>
      </c>
      <c r="G1776" s="1399"/>
      <c r="H1776" s="1416"/>
      <c r="I1776" s="75"/>
      <c r="J1776" s="84"/>
      <c r="K1776" s="755"/>
      <c r="L1776" s="801"/>
      <c r="M1776" s="1"/>
      <c r="N1776" s="12"/>
    </row>
    <row r="1777" spans="1:14" ht="30.75" customHeight="1" x14ac:dyDescent="0.2">
      <c r="A1777" s="1191"/>
      <c r="B1777" s="2066" t="s">
        <v>305</v>
      </c>
      <c r="C1777" s="2066" t="s">
        <v>4847</v>
      </c>
      <c r="D1777" s="2067" t="s">
        <v>29</v>
      </c>
      <c r="E1777" s="2090" t="s">
        <v>32</v>
      </c>
      <c r="F1777" s="834" t="s">
        <v>2119</v>
      </c>
      <c r="G1777" s="833" t="s">
        <v>2120</v>
      </c>
      <c r="H1777" s="834" t="s">
        <v>4848</v>
      </c>
      <c r="I1777" s="815">
        <v>895</v>
      </c>
      <c r="J1777" s="815">
        <v>533</v>
      </c>
      <c r="K1777" s="756">
        <v>265</v>
      </c>
      <c r="L1777" s="801"/>
      <c r="M1777" s="12" t="s">
        <v>2122</v>
      </c>
      <c r="N1777" s="12"/>
    </row>
    <row r="1778" spans="1:14" ht="24.75" customHeight="1" x14ac:dyDescent="0.2">
      <c r="A1778" s="1191"/>
      <c r="B1778" s="1191"/>
      <c r="C1778" s="1191"/>
      <c r="D1778" s="1184"/>
      <c r="E1778" s="1196"/>
      <c r="F1778" s="834" t="s">
        <v>2123</v>
      </c>
      <c r="G1778" s="833" t="s">
        <v>1239</v>
      </c>
      <c r="H1778" s="834" t="s">
        <v>2124</v>
      </c>
      <c r="I1778" s="815"/>
      <c r="J1778" s="815"/>
      <c r="K1778" s="756"/>
      <c r="L1778" s="801"/>
      <c r="M1778" s="12"/>
      <c r="N1778" s="12"/>
    </row>
    <row r="1779" spans="1:14" ht="71.25" customHeight="1" x14ac:dyDescent="0.2">
      <c r="A1779" s="1191"/>
      <c r="B1779" s="1191"/>
      <c r="C1779" s="1191"/>
      <c r="D1779" s="1184"/>
      <c r="E1779" s="1196"/>
      <c r="F1779" s="834" t="s">
        <v>2125</v>
      </c>
      <c r="G1779" s="833" t="s">
        <v>3229</v>
      </c>
      <c r="H1779" s="834" t="s">
        <v>4849</v>
      </c>
      <c r="I1779" s="815"/>
      <c r="J1779" s="815"/>
      <c r="K1779" s="756"/>
      <c r="L1779" s="801"/>
      <c r="M1779" s="12"/>
      <c r="N1779" s="12"/>
    </row>
    <row r="1780" spans="1:14" ht="54" customHeight="1" x14ac:dyDescent="0.2">
      <c r="A1780" s="1191"/>
      <c r="B1780" s="1416"/>
      <c r="C1780" s="1416"/>
      <c r="D1780" s="1399"/>
      <c r="E1780" s="1684"/>
      <c r="F1780" s="834" t="s">
        <v>4850</v>
      </c>
      <c r="G1780" s="833" t="s">
        <v>1200</v>
      </c>
      <c r="H1780" s="834" t="s">
        <v>4851</v>
      </c>
      <c r="I1780" s="815"/>
      <c r="J1780" s="815"/>
      <c r="K1780" s="756"/>
      <c r="L1780" s="801"/>
      <c r="M1780" s="12"/>
      <c r="N1780" s="12"/>
    </row>
    <row r="1781" spans="1:14" ht="32.25" customHeight="1" x14ac:dyDescent="0.2">
      <c r="A1781" s="1191"/>
      <c r="B1781" s="2066" t="s">
        <v>4852</v>
      </c>
      <c r="C1781" s="2066" t="s">
        <v>71</v>
      </c>
      <c r="D1781" s="2085" t="s">
        <v>29</v>
      </c>
      <c r="E1781" s="2085" t="s">
        <v>4805</v>
      </c>
      <c r="F1781" s="806" t="s">
        <v>4853</v>
      </c>
      <c r="G1781" s="801" t="s">
        <v>4854</v>
      </c>
      <c r="H1781" s="2066" t="s">
        <v>4855</v>
      </c>
      <c r="I1781" s="75">
        <v>292</v>
      </c>
      <c r="J1781" s="84"/>
      <c r="K1781" s="755"/>
      <c r="L1781" s="801"/>
      <c r="M1781" s="1" t="s">
        <v>4856</v>
      </c>
      <c r="N1781" s="12"/>
    </row>
    <row r="1782" spans="1:14" ht="22.5" customHeight="1" x14ac:dyDescent="0.2">
      <c r="A1782" s="1191"/>
      <c r="B1782" s="1191"/>
      <c r="C1782" s="1191"/>
      <c r="D1782" s="1189"/>
      <c r="E1782" s="1189"/>
      <c r="F1782" s="806" t="s">
        <v>4857</v>
      </c>
      <c r="G1782" s="802" t="s">
        <v>4858</v>
      </c>
      <c r="H1782" s="1191"/>
      <c r="I1782" s="75"/>
      <c r="J1782" s="84"/>
      <c r="K1782" s="755"/>
      <c r="L1782" s="801"/>
      <c r="M1782" s="1"/>
      <c r="N1782" s="12"/>
    </row>
    <row r="1783" spans="1:14" ht="22.5" customHeight="1" x14ac:dyDescent="0.2">
      <c r="A1783" s="1191"/>
      <c r="B1783" s="1416"/>
      <c r="C1783" s="1416"/>
      <c r="D1783" s="1410"/>
      <c r="E1783" s="1410"/>
      <c r="F1783" s="806" t="s">
        <v>4859</v>
      </c>
      <c r="G1783" s="802" t="s">
        <v>4860</v>
      </c>
      <c r="H1783" s="1416"/>
      <c r="I1783" s="75"/>
      <c r="J1783" s="84"/>
      <c r="K1783" s="755"/>
      <c r="L1783" s="801"/>
      <c r="M1783" s="1"/>
      <c r="N1783" s="12"/>
    </row>
    <row r="1784" spans="1:14" ht="33.75" customHeight="1" x14ac:dyDescent="0.2">
      <c r="A1784" s="1191"/>
      <c r="B1784" s="2066" t="s">
        <v>4861</v>
      </c>
      <c r="C1784" s="2066" t="s">
        <v>4862</v>
      </c>
      <c r="D1784" s="2085" t="s">
        <v>29</v>
      </c>
      <c r="E1784" s="2085" t="s">
        <v>4805</v>
      </c>
      <c r="F1784" s="806" t="s">
        <v>4863</v>
      </c>
      <c r="G1784" s="802" t="s">
        <v>4864</v>
      </c>
      <c r="H1784" s="2066" t="s">
        <v>5320</v>
      </c>
      <c r="I1784" s="75">
        <v>235.9</v>
      </c>
      <c r="J1784" s="84"/>
      <c r="K1784" s="755"/>
      <c r="L1784" s="801"/>
      <c r="M1784" s="1" t="s">
        <v>4856</v>
      </c>
      <c r="N1784" s="12"/>
    </row>
    <row r="1785" spans="1:14" ht="33.75" customHeight="1" x14ac:dyDescent="0.2">
      <c r="A1785" s="1191"/>
      <c r="B1785" s="1191"/>
      <c r="C1785" s="1191"/>
      <c r="D1785" s="1189"/>
      <c r="E1785" s="1189"/>
      <c r="F1785" s="806" t="s">
        <v>4866</v>
      </c>
      <c r="G1785" s="802" t="s">
        <v>4867</v>
      </c>
      <c r="H1785" s="1191"/>
      <c r="I1785" s="75"/>
      <c r="J1785" s="84"/>
      <c r="K1785" s="755"/>
      <c r="L1785" s="801"/>
      <c r="M1785" s="1"/>
      <c r="N1785" s="12"/>
    </row>
    <row r="1786" spans="1:14" ht="33.75" customHeight="1" x14ac:dyDescent="0.2">
      <c r="A1786" s="1191"/>
      <c r="B1786" s="1191"/>
      <c r="C1786" s="1191"/>
      <c r="D1786" s="1189"/>
      <c r="E1786" s="1189"/>
      <c r="F1786" s="806" t="s">
        <v>4868</v>
      </c>
      <c r="G1786" s="802" t="s">
        <v>4869</v>
      </c>
      <c r="H1786" s="1191"/>
      <c r="I1786" s="75"/>
      <c r="J1786" s="84"/>
      <c r="K1786" s="755"/>
      <c r="L1786" s="801"/>
      <c r="M1786" s="1"/>
      <c r="N1786" s="12"/>
    </row>
    <row r="1787" spans="1:14" ht="33.75" customHeight="1" x14ac:dyDescent="0.2">
      <c r="A1787" s="1191"/>
      <c r="B1787" s="1191"/>
      <c r="C1787" s="1191"/>
      <c r="D1787" s="1189"/>
      <c r="E1787" s="1189"/>
      <c r="F1787" s="806" t="s">
        <v>4870</v>
      </c>
      <c r="G1787" s="802" t="s">
        <v>4871</v>
      </c>
      <c r="H1787" s="1191"/>
      <c r="I1787" s="75"/>
      <c r="J1787" s="84"/>
      <c r="K1787" s="755"/>
      <c r="L1787" s="801"/>
      <c r="M1787" s="1"/>
      <c r="N1787" s="12"/>
    </row>
    <row r="1788" spans="1:14" ht="33.75" customHeight="1" x14ac:dyDescent="0.2">
      <c r="A1788" s="1191"/>
      <c r="B1788" s="1191"/>
      <c r="C1788" s="1191"/>
      <c r="D1788" s="1189"/>
      <c r="E1788" s="1189"/>
      <c r="F1788" s="806" t="s">
        <v>4872</v>
      </c>
      <c r="G1788" s="802" t="s">
        <v>4873</v>
      </c>
      <c r="H1788" s="1191"/>
      <c r="I1788" s="75"/>
      <c r="J1788" s="84"/>
      <c r="K1788" s="755"/>
      <c r="L1788" s="801"/>
      <c r="M1788" s="1"/>
      <c r="N1788" s="12"/>
    </row>
    <row r="1789" spans="1:14" ht="33.75" customHeight="1" x14ac:dyDescent="0.2">
      <c r="A1789" s="1191"/>
      <c r="B1789" s="1416"/>
      <c r="C1789" s="1416"/>
      <c r="D1789" s="1410"/>
      <c r="E1789" s="1410"/>
      <c r="F1789" s="806" t="s">
        <v>4874</v>
      </c>
      <c r="G1789" s="802" t="s">
        <v>4875</v>
      </c>
      <c r="H1789" s="1416"/>
      <c r="I1789" s="75"/>
      <c r="J1789" s="84"/>
      <c r="K1789" s="755"/>
      <c r="L1789" s="801"/>
      <c r="M1789" s="1"/>
      <c r="N1789" s="12"/>
    </row>
    <row r="1790" spans="1:14" ht="33.75" customHeight="1" x14ac:dyDescent="0.2">
      <c r="A1790" s="1191"/>
      <c r="B1790" s="2066" t="s">
        <v>4876</v>
      </c>
      <c r="C1790" s="2066" t="s">
        <v>4877</v>
      </c>
      <c r="D1790" s="2067" t="s">
        <v>28</v>
      </c>
      <c r="E1790" s="2067" t="s">
        <v>4878</v>
      </c>
      <c r="F1790" s="164" t="s">
        <v>1192</v>
      </c>
      <c r="G1790" s="2067" t="s">
        <v>4728</v>
      </c>
      <c r="H1790" s="2066" t="s">
        <v>4879</v>
      </c>
      <c r="I1790" s="75"/>
      <c r="J1790" s="84"/>
      <c r="K1790" s="755"/>
      <c r="L1790" s="801"/>
      <c r="M1790" s="1"/>
      <c r="N1790" s="12"/>
    </row>
    <row r="1791" spans="1:14" ht="33.75" customHeight="1" x14ac:dyDescent="0.2">
      <c r="A1791" s="1191"/>
      <c r="B1791" s="1191"/>
      <c r="C1791" s="1191"/>
      <c r="D1791" s="1184"/>
      <c r="E1791" s="1184"/>
      <c r="F1791" s="164" t="s">
        <v>1193</v>
      </c>
      <c r="G1791" s="1399"/>
      <c r="H1791" s="1191"/>
      <c r="I1791" s="75"/>
      <c r="J1791" s="84"/>
      <c r="K1791" s="755"/>
      <c r="L1791" s="801"/>
      <c r="M1791" s="1"/>
      <c r="N1791" s="12"/>
    </row>
    <row r="1792" spans="1:14" ht="33.75" customHeight="1" x14ac:dyDescent="0.2">
      <c r="A1792" s="1191"/>
      <c r="B1792" s="1191"/>
      <c r="C1792" s="1191"/>
      <c r="D1792" s="1184"/>
      <c r="E1792" s="1184"/>
      <c r="F1792" s="164" t="s">
        <v>1194</v>
      </c>
      <c r="G1792" s="2067" t="s">
        <v>1200</v>
      </c>
      <c r="H1792" s="1191"/>
      <c r="I1792" s="75"/>
      <c r="J1792" s="84"/>
      <c r="K1792" s="755"/>
      <c r="L1792" s="801"/>
      <c r="M1792" s="1"/>
      <c r="N1792" s="12"/>
    </row>
    <row r="1793" spans="1:14" ht="33.75" customHeight="1" x14ac:dyDescent="0.2">
      <c r="A1793" s="1191"/>
      <c r="B1793" s="1416"/>
      <c r="C1793" s="1416"/>
      <c r="D1793" s="1399"/>
      <c r="E1793" s="1399"/>
      <c r="F1793" s="164" t="s">
        <v>4880</v>
      </c>
      <c r="G1793" s="1399"/>
      <c r="H1793" s="1416"/>
      <c r="I1793" s="75"/>
      <c r="J1793" s="84"/>
      <c r="K1793" s="755"/>
      <c r="L1793" s="801"/>
      <c r="M1793" s="1"/>
      <c r="N1793" s="12"/>
    </row>
    <row r="1794" spans="1:14" ht="48.75" customHeight="1" x14ac:dyDescent="0.2">
      <c r="A1794" s="1191"/>
      <c r="B1794" s="2066" t="s">
        <v>4881</v>
      </c>
      <c r="C1794" s="2066" t="s">
        <v>4882</v>
      </c>
      <c r="D1794" s="2096" t="s">
        <v>70</v>
      </c>
      <c r="E1794" s="2067" t="s">
        <v>3068</v>
      </c>
      <c r="F1794" s="806" t="s">
        <v>4885</v>
      </c>
      <c r="G1794" s="801" t="s">
        <v>3229</v>
      </c>
      <c r="H1794" s="2066" t="s">
        <v>4886</v>
      </c>
      <c r="I1794" s="815">
        <v>196.5</v>
      </c>
      <c r="J1794" s="842">
        <v>524.5</v>
      </c>
      <c r="K1794" s="755"/>
      <c r="L1794" s="84"/>
      <c r="M1794" s="12" t="s">
        <v>3071</v>
      </c>
      <c r="N1794" s="12"/>
    </row>
    <row r="1795" spans="1:14" ht="48.75" customHeight="1" x14ac:dyDescent="0.2">
      <c r="A1795" s="1191"/>
      <c r="B1795" s="1191"/>
      <c r="C1795" s="1191"/>
      <c r="D1795" s="1361"/>
      <c r="E1795" s="1184"/>
      <c r="F1795" s="806" t="s">
        <v>4889</v>
      </c>
      <c r="G1795" s="801" t="s">
        <v>1144</v>
      </c>
      <c r="H1795" s="1191"/>
      <c r="I1795" s="815"/>
      <c r="J1795" s="842"/>
      <c r="K1795" s="755"/>
      <c r="L1795" s="84"/>
      <c r="M1795" s="12"/>
      <c r="N1795" s="12"/>
    </row>
    <row r="1796" spans="1:14" ht="60.75" customHeight="1" x14ac:dyDescent="0.2">
      <c r="A1796" s="1191"/>
      <c r="B1796" s="1191"/>
      <c r="C1796" s="1191"/>
      <c r="D1796" s="1361"/>
      <c r="E1796" s="1184"/>
      <c r="F1796" s="806" t="s">
        <v>4892</v>
      </c>
      <c r="G1796" s="801" t="s">
        <v>3255</v>
      </c>
      <c r="H1796" s="1191"/>
      <c r="I1796" s="815"/>
      <c r="J1796" s="842"/>
      <c r="K1796" s="755"/>
      <c r="L1796" s="84"/>
      <c r="M1796" s="12"/>
      <c r="N1796" s="12"/>
    </row>
    <row r="1797" spans="1:14" ht="29.25" customHeight="1" x14ac:dyDescent="0.2">
      <c r="A1797" s="1191"/>
      <c r="B1797" s="1191"/>
      <c r="C1797" s="1191"/>
      <c r="D1797" s="1361"/>
      <c r="E1797" s="1184"/>
      <c r="F1797" s="806" t="s">
        <v>5076</v>
      </c>
      <c r="G1797" s="801" t="s">
        <v>3207</v>
      </c>
      <c r="H1797" s="1191"/>
      <c r="I1797" s="815"/>
      <c r="J1797" s="842"/>
      <c r="K1797" s="755"/>
      <c r="L1797" s="84"/>
      <c r="M1797" s="12"/>
      <c r="N1797" s="12"/>
    </row>
    <row r="1798" spans="1:14" ht="26.25" customHeight="1" x14ac:dyDescent="0.2">
      <c r="A1798" s="1191"/>
      <c r="B1798" s="1416"/>
      <c r="C1798" s="1416"/>
      <c r="D1798" s="1717"/>
      <c r="E1798" s="1399"/>
      <c r="F1798" s="806" t="s">
        <v>5061</v>
      </c>
      <c r="G1798" s="801" t="s">
        <v>1558</v>
      </c>
      <c r="H1798" s="1416"/>
      <c r="I1798" s="815"/>
      <c r="J1798" s="842"/>
      <c r="K1798" s="755"/>
      <c r="L1798" s="84"/>
      <c r="M1798" s="12"/>
      <c r="N1798" s="12"/>
    </row>
    <row r="1799" spans="1:14" ht="23.25" customHeight="1" x14ac:dyDescent="0.2">
      <c r="A1799" s="1191"/>
      <c r="B1799" s="2066" t="s">
        <v>4893</v>
      </c>
      <c r="C1799" s="2066" t="s">
        <v>4894</v>
      </c>
      <c r="D1799" s="2085" t="s">
        <v>4895</v>
      </c>
      <c r="E1799" s="2085" t="s">
        <v>72</v>
      </c>
      <c r="F1799" s="164" t="s">
        <v>1192</v>
      </c>
      <c r="G1799" s="2067" t="s">
        <v>1159</v>
      </c>
      <c r="H1799" s="2066" t="s">
        <v>4896</v>
      </c>
      <c r="I1799" s="295">
        <v>80</v>
      </c>
      <c r="J1799" s="84"/>
      <c r="K1799" s="755"/>
      <c r="L1799" s="801"/>
      <c r="M1799" s="1" t="s">
        <v>2031</v>
      </c>
      <c r="N1799" s="12"/>
    </row>
    <row r="1800" spans="1:14" ht="23.25" customHeight="1" x14ac:dyDescent="0.2">
      <c r="A1800" s="1191"/>
      <c r="B1800" s="1191"/>
      <c r="C1800" s="1191"/>
      <c r="D1800" s="1189"/>
      <c r="E1800" s="1189"/>
      <c r="F1800" s="164" t="s">
        <v>1193</v>
      </c>
      <c r="G1800" s="1399"/>
      <c r="H1800" s="1191"/>
      <c r="I1800" s="295"/>
      <c r="J1800" s="84"/>
      <c r="K1800" s="755"/>
      <c r="L1800" s="801"/>
      <c r="M1800" s="1"/>
      <c r="N1800" s="12"/>
    </row>
    <row r="1801" spans="1:14" ht="23.25" customHeight="1" x14ac:dyDescent="0.2">
      <c r="A1801" s="1191"/>
      <c r="B1801" s="1191"/>
      <c r="C1801" s="1191"/>
      <c r="D1801" s="1189"/>
      <c r="E1801" s="1189"/>
      <c r="F1801" s="164" t="s">
        <v>1194</v>
      </c>
      <c r="G1801" s="2067" t="s">
        <v>1225</v>
      </c>
      <c r="H1801" s="1191"/>
      <c r="I1801" s="295"/>
      <c r="J1801" s="84"/>
      <c r="K1801" s="755"/>
      <c r="L1801" s="801"/>
      <c r="M1801" s="1"/>
      <c r="N1801" s="12"/>
    </row>
    <row r="1802" spans="1:14" ht="23.25" customHeight="1" x14ac:dyDescent="0.2">
      <c r="A1802" s="1191"/>
      <c r="B1802" s="1416"/>
      <c r="C1802" s="1416"/>
      <c r="D1802" s="1410"/>
      <c r="E1802" s="1410"/>
      <c r="F1802" s="164" t="s">
        <v>4880</v>
      </c>
      <c r="G1802" s="1399"/>
      <c r="H1802" s="1416"/>
      <c r="I1802" s="295"/>
      <c r="J1802" s="84"/>
      <c r="K1802" s="755"/>
      <c r="L1802" s="801"/>
      <c r="M1802" s="1"/>
      <c r="N1802" s="12"/>
    </row>
    <row r="1803" spans="1:14" ht="23.25" customHeight="1" x14ac:dyDescent="0.2">
      <c r="A1803" s="1191"/>
      <c r="B1803" s="2091" t="s">
        <v>4897</v>
      </c>
      <c r="C1803" s="2091" t="s">
        <v>4898</v>
      </c>
      <c r="D1803" s="2094" t="s">
        <v>28</v>
      </c>
      <c r="E1803" s="2094" t="s">
        <v>4878</v>
      </c>
      <c r="F1803" s="164" t="s">
        <v>1192</v>
      </c>
      <c r="G1803" s="2067" t="s">
        <v>4728</v>
      </c>
      <c r="H1803" s="2066" t="s">
        <v>4899</v>
      </c>
      <c r="I1803" s="295"/>
      <c r="J1803" s="84"/>
      <c r="K1803" s="755"/>
      <c r="L1803" s="801"/>
      <c r="M1803" s="1"/>
      <c r="N1803" s="12"/>
    </row>
    <row r="1804" spans="1:14" ht="23.25" customHeight="1" x14ac:dyDescent="0.2">
      <c r="A1804" s="1191"/>
      <c r="B1804" s="2092"/>
      <c r="C1804" s="2092"/>
      <c r="D1804" s="2095"/>
      <c r="E1804" s="2095"/>
      <c r="F1804" s="164" t="s">
        <v>1193</v>
      </c>
      <c r="G1804" s="1399"/>
      <c r="H1804" s="1191"/>
      <c r="I1804" s="295"/>
      <c r="J1804" s="84"/>
      <c r="K1804" s="755"/>
      <c r="L1804" s="801"/>
      <c r="M1804" s="1"/>
      <c r="N1804" s="12"/>
    </row>
    <row r="1805" spans="1:14" ht="23.25" customHeight="1" x14ac:dyDescent="0.2">
      <c r="A1805" s="1191"/>
      <c r="B1805" s="2092"/>
      <c r="C1805" s="2092"/>
      <c r="D1805" s="2095"/>
      <c r="E1805" s="2095"/>
      <c r="F1805" s="164" t="s">
        <v>1194</v>
      </c>
      <c r="G1805" s="2067" t="s">
        <v>1200</v>
      </c>
      <c r="H1805" s="1191"/>
      <c r="I1805" s="295"/>
      <c r="J1805" s="84"/>
      <c r="K1805" s="755"/>
      <c r="L1805" s="801"/>
      <c r="M1805" s="1"/>
      <c r="N1805" s="12"/>
    </row>
    <row r="1806" spans="1:14" ht="23.25" customHeight="1" x14ac:dyDescent="0.2">
      <c r="A1806" s="1416"/>
      <c r="B1806" s="2093"/>
      <c r="C1806" s="2093"/>
      <c r="D1806" s="1788"/>
      <c r="E1806" s="1788"/>
      <c r="F1806" s="164" t="s">
        <v>4900</v>
      </c>
      <c r="G1806" s="1399"/>
      <c r="H1806" s="1416"/>
      <c r="I1806" s="295"/>
      <c r="J1806" s="84"/>
      <c r="K1806" s="755"/>
      <c r="L1806" s="801"/>
      <c r="M1806" s="1"/>
      <c r="N1806" s="12"/>
    </row>
    <row r="1807" spans="1:14" ht="51.75" customHeight="1" x14ac:dyDescent="0.2">
      <c r="A1807" s="2066" t="s">
        <v>187</v>
      </c>
      <c r="B1807" s="2066" t="s">
        <v>4945</v>
      </c>
      <c r="C1807" s="2066" t="s">
        <v>4946</v>
      </c>
      <c r="D1807" s="2085" t="s">
        <v>28</v>
      </c>
      <c r="E1807" s="2085" t="s">
        <v>72</v>
      </c>
      <c r="F1807" s="164" t="s">
        <v>1192</v>
      </c>
      <c r="G1807" s="2067" t="s">
        <v>1159</v>
      </c>
      <c r="H1807" s="2066" t="s">
        <v>4947</v>
      </c>
      <c r="I1807" s="295">
        <v>65</v>
      </c>
      <c r="J1807" s="84"/>
      <c r="K1807" s="84"/>
      <c r="L1807" s="84"/>
      <c r="M1807" s="1" t="s">
        <v>2031</v>
      </c>
      <c r="N1807" s="12"/>
    </row>
    <row r="1808" spans="1:14" ht="22.5" customHeight="1" x14ac:dyDescent="0.2">
      <c r="A1808" s="1191"/>
      <c r="B1808" s="1191"/>
      <c r="C1808" s="1191"/>
      <c r="D1808" s="1189"/>
      <c r="E1808" s="1189"/>
      <c r="F1808" s="164" t="s">
        <v>1193</v>
      </c>
      <c r="G1808" s="1399"/>
      <c r="H1808" s="1191"/>
      <c r="I1808" s="295"/>
      <c r="J1808" s="84"/>
      <c r="K1808" s="755"/>
      <c r="L1808" s="84"/>
      <c r="M1808" s="1"/>
      <c r="N1808" s="12"/>
    </row>
    <row r="1809" spans="1:14" ht="23.25" customHeight="1" x14ac:dyDescent="0.2">
      <c r="A1809" s="1191"/>
      <c r="B1809" s="1191"/>
      <c r="C1809" s="1191"/>
      <c r="D1809" s="1189"/>
      <c r="E1809" s="1189"/>
      <c r="F1809" s="164" t="s">
        <v>1194</v>
      </c>
      <c r="G1809" s="2067" t="s">
        <v>1225</v>
      </c>
      <c r="H1809" s="1191"/>
      <c r="I1809" s="295"/>
      <c r="J1809" s="84"/>
      <c r="K1809" s="755"/>
      <c r="L1809" s="84"/>
      <c r="M1809" s="1"/>
      <c r="N1809" s="12"/>
    </row>
    <row r="1810" spans="1:14" ht="26.25" customHeight="1" x14ac:dyDescent="0.2">
      <c r="A1810" s="1191"/>
      <c r="B1810" s="1416"/>
      <c r="C1810" s="1416"/>
      <c r="D1810" s="1410"/>
      <c r="E1810" s="1410"/>
      <c r="F1810" s="164" t="s">
        <v>4948</v>
      </c>
      <c r="G1810" s="1399"/>
      <c r="H1810" s="1416"/>
      <c r="I1810" s="295"/>
      <c r="J1810" s="84"/>
      <c r="K1810" s="755"/>
      <c r="L1810" s="84"/>
      <c r="M1810" s="1"/>
      <c r="N1810" s="12"/>
    </row>
    <row r="1811" spans="1:14" ht="48" customHeight="1" x14ac:dyDescent="0.2">
      <c r="A1811" s="1191"/>
      <c r="B1811" s="2066" t="s">
        <v>4949</v>
      </c>
      <c r="C1811" s="2066" t="s">
        <v>4923</v>
      </c>
      <c r="D1811" s="2085" t="s">
        <v>28</v>
      </c>
      <c r="E1811" s="2085" t="s">
        <v>72</v>
      </c>
      <c r="F1811" s="164" t="s">
        <v>1192</v>
      </c>
      <c r="G1811" s="2067" t="s">
        <v>1159</v>
      </c>
      <c r="H1811" s="2066" t="s">
        <v>4950</v>
      </c>
      <c r="I1811" s="295">
        <v>40</v>
      </c>
      <c r="J1811" s="84"/>
      <c r="K1811" s="755"/>
      <c r="L1811" s="84"/>
      <c r="M1811" s="1" t="s">
        <v>2031</v>
      </c>
      <c r="N1811" s="12"/>
    </row>
    <row r="1812" spans="1:14" ht="24" customHeight="1" x14ac:dyDescent="0.2">
      <c r="A1812" s="1191"/>
      <c r="B1812" s="1191"/>
      <c r="C1812" s="1191"/>
      <c r="D1812" s="1189"/>
      <c r="E1812" s="1189"/>
      <c r="F1812" s="164" t="s">
        <v>1193</v>
      </c>
      <c r="G1812" s="1399"/>
      <c r="H1812" s="1191"/>
      <c r="I1812" s="295"/>
      <c r="J1812" s="84"/>
      <c r="K1812" s="755"/>
      <c r="L1812" s="84"/>
      <c r="M1812" s="1"/>
      <c r="N1812" s="12"/>
    </row>
    <row r="1813" spans="1:14" ht="24" customHeight="1" x14ac:dyDescent="0.2">
      <c r="A1813" s="1191"/>
      <c r="B1813" s="1191"/>
      <c r="C1813" s="1191"/>
      <c r="D1813" s="1189"/>
      <c r="E1813" s="1189"/>
      <c r="F1813" s="164" t="s">
        <v>1194</v>
      </c>
      <c r="G1813" s="2067" t="s">
        <v>1225</v>
      </c>
      <c r="H1813" s="1191"/>
      <c r="I1813" s="295"/>
      <c r="J1813" s="84"/>
      <c r="K1813" s="755"/>
      <c r="L1813" s="84"/>
      <c r="M1813" s="1"/>
      <c r="N1813" s="12"/>
    </row>
    <row r="1814" spans="1:14" ht="24" customHeight="1" x14ac:dyDescent="0.2">
      <c r="A1814" s="1191"/>
      <c r="B1814" s="1416"/>
      <c r="C1814" s="1416"/>
      <c r="D1814" s="1410"/>
      <c r="E1814" s="1410"/>
      <c r="F1814" s="757" t="s">
        <v>4951</v>
      </c>
      <c r="G1814" s="1184"/>
      <c r="H1814" s="1416"/>
      <c r="I1814" s="295"/>
      <c r="J1814" s="84"/>
      <c r="K1814" s="755"/>
      <c r="L1814" s="84"/>
      <c r="M1814" s="1"/>
      <c r="N1814" s="12"/>
    </row>
    <row r="1815" spans="1:14" ht="33.75" customHeight="1" x14ac:dyDescent="0.2">
      <c r="A1815" s="1191"/>
      <c r="B1815" s="1427" t="s">
        <v>4952</v>
      </c>
      <c r="C1815" s="1427" t="s">
        <v>4953</v>
      </c>
      <c r="D1815" s="1400" t="s">
        <v>29</v>
      </c>
      <c r="E1815" s="1408" t="s">
        <v>32</v>
      </c>
      <c r="F1815" s="834" t="s">
        <v>2119</v>
      </c>
      <c r="G1815" s="833" t="s">
        <v>3207</v>
      </c>
      <c r="H1815" s="2098" t="s">
        <v>5321</v>
      </c>
      <c r="I1815" s="815">
        <v>315</v>
      </c>
      <c r="J1815" s="815">
        <v>485</v>
      </c>
      <c r="K1815" s="815">
        <v>600</v>
      </c>
      <c r="L1815" s="997"/>
      <c r="M1815" s="12" t="s">
        <v>2122</v>
      </c>
      <c r="N1815" s="12"/>
    </row>
    <row r="1816" spans="1:14" ht="24" customHeight="1" x14ac:dyDescent="0.2">
      <c r="A1816" s="1191"/>
      <c r="B1816" s="1427"/>
      <c r="C1816" s="1427"/>
      <c r="D1816" s="1400"/>
      <c r="E1816" s="1408"/>
      <c r="F1816" s="834" t="s">
        <v>2123</v>
      </c>
      <c r="G1816" s="833" t="s">
        <v>1224</v>
      </c>
      <c r="H1816" s="1193"/>
      <c r="I1816" s="815"/>
      <c r="J1816" s="815"/>
      <c r="K1816" s="815"/>
      <c r="L1816" s="997"/>
      <c r="M1816" s="12"/>
      <c r="N1816" s="12"/>
    </row>
    <row r="1817" spans="1:14" ht="24" customHeight="1" x14ac:dyDescent="0.2">
      <c r="A1817" s="1191"/>
      <c r="B1817" s="1427"/>
      <c r="C1817" s="1427"/>
      <c r="D1817" s="1400"/>
      <c r="E1817" s="1408"/>
      <c r="F1817" s="834" t="s">
        <v>2125</v>
      </c>
      <c r="G1817" s="833" t="s">
        <v>1145</v>
      </c>
      <c r="H1817" s="1193"/>
      <c r="I1817" s="815"/>
      <c r="J1817" s="815"/>
      <c r="K1817" s="815"/>
      <c r="L1817" s="997"/>
      <c r="M1817" s="12"/>
      <c r="N1817" s="12"/>
    </row>
    <row r="1818" spans="1:14" ht="33.75" customHeight="1" x14ac:dyDescent="0.2">
      <c r="A1818" s="1191"/>
      <c r="B1818" s="1427"/>
      <c r="C1818" s="1427"/>
      <c r="D1818" s="1400"/>
      <c r="E1818" s="1408"/>
      <c r="F1818" s="834" t="s">
        <v>4955</v>
      </c>
      <c r="G1818" s="833" t="s">
        <v>1200</v>
      </c>
      <c r="H1818" s="1456"/>
      <c r="I1818" s="815"/>
      <c r="J1818" s="815"/>
      <c r="K1818" s="815"/>
      <c r="L1818" s="997"/>
      <c r="M1818" s="12"/>
      <c r="N1818" s="12"/>
    </row>
    <row r="1819" spans="1:14" ht="62.25" customHeight="1" x14ac:dyDescent="0.2">
      <c r="A1819" s="1191"/>
      <c r="B1819" s="2066" t="s">
        <v>4956</v>
      </c>
      <c r="C1819" s="2066" t="s">
        <v>4957</v>
      </c>
      <c r="D1819" s="2096" t="s">
        <v>28</v>
      </c>
      <c r="E1819" s="2067" t="s">
        <v>3338</v>
      </c>
      <c r="F1819" s="806" t="s">
        <v>4958</v>
      </c>
      <c r="G1819" s="801" t="s">
        <v>3079</v>
      </c>
      <c r="H1819" s="588" t="s">
        <v>4959</v>
      </c>
      <c r="I1819" s="815">
        <v>19</v>
      </c>
      <c r="J1819" s="84"/>
      <c r="K1819" s="755"/>
      <c r="L1819" s="801"/>
      <c r="M1819" s="12" t="s">
        <v>3071</v>
      </c>
      <c r="N1819" s="12"/>
    </row>
    <row r="1820" spans="1:14" ht="37.5" customHeight="1" x14ac:dyDescent="0.2">
      <c r="A1820" s="1191"/>
      <c r="B1820" s="1191"/>
      <c r="C1820" s="1191"/>
      <c r="D1820" s="1361"/>
      <c r="E1820" s="1184"/>
      <c r="F1820" s="806" t="s">
        <v>4960</v>
      </c>
      <c r="G1820" s="801" t="s">
        <v>4961</v>
      </c>
      <c r="H1820" s="806" t="s">
        <v>4962</v>
      </c>
      <c r="I1820" s="815"/>
      <c r="J1820" s="84"/>
      <c r="K1820" s="755"/>
      <c r="L1820" s="801"/>
      <c r="M1820" s="12"/>
      <c r="N1820" s="12"/>
    </row>
    <row r="1821" spans="1:14" ht="37.5" customHeight="1" x14ac:dyDescent="0.2">
      <c r="A1821" s="1191"/>
      <c r="B1821" s="1416"/>
      <c r="C1821" s="1416"/>
      <c r="D1821" s="1717"/>
      <c r="E1821" s="1399"/>
      <c r="F1821" s="806" t="s">
        <v>4963</v>
      </c>
      <c r="G1821" s="801" t="s">
        <v>1155</v>
      </c>
      <c r="H1821" s="806" t="s">
        <v>4964</v>
      </c>
      <c r="I1821" s="815"/>
      <c r="J1821" s="84"/>
      <c r="K1821" s="755"/>
      <c r="L1821" s="801"/>
      <c r="M1821" s="12"/>
      <c r="N1821" s="12"/>
    </row>
    <row r="1822" spans="1:14" ht="61.5" customHeight="1" x14ac:dyDescent="0.2">
      <c r="A1822" s="1191"/>
      <c r="B1822" s="2066" t="s">
        <v>4965</v>
      </c>
      <c r="C1822" s="2066" t="s">
        <v>4966</v>
      </c>
      <c r="D1822" s="2067" t="s">
        <v>70</v>
      </c>
      <c r="E1822" s="2067" t="s">
        <v>3325</v>
      </c>
      <c r="F1822" s="806" t="s">
        <v>4967</v>
      </c>
      <c r="G1822" s="801" t="s">
        <v>3079</v>
      </c>
      <c r="H1822" s="588" t="s">
        <v>4968</v>
      </c>
      <c r="I1822" s="815">
        <v>18</v>
      </c>
      <c r="J1822" s="159"/>
      <c r="K1822" s="748"/>
      <c r="L1822" s="159"/>
      <c r="M1822" s="12" t="s">
        <v>3071</v>
      </c>
      <c r="N1822" s="12"/>
    </row>
    <row r="1823" spans="1:14" ht="45.75" customHeight="1" x14ac:dyDescent="0.2">
      <c r="A1823" s="1191"/>
      <c r="B1823" s="1191"/>
      <c r="C1823" s="1191"/>
      <c r="D1823" s="1184"/>
      <c r="E1823" s="1184"/>
      <c r="F1823" s="806" t="s">
        <v>4969</v>
      </c>
      <c r="G1823" s="801" t="s">
        <v>4961</v>
      </c>
      <c r="H1823" s="806" t="s">
        <v>4970</v>
      </c>
      <c r="I1823" s="815"/>
      <c r="J1823" s="159"/>
      <c r="K1823" s="748"/>
      <c r="L1823" s="159"/>
      <c r="M1823" s="12"/>
      <c r="N1823" s="12"/>
    </row>
    <row r="1824" spans="1:14" ht="33" customHeight="1" x14ac:dyDescent="0.2">
      <c r="A1824" s="1191"/>
      <c r="B1824" s="1416"/>
      <c r="C1824" s="1416"/>
      <c r="D1824" s="1399"/>
      <c r="E1824" s="1399"/>
      <c r="F1824" s="806" t="s">
        <v>4963</v>
      </c>
      <c r="G1824" s="801" t="s">
        <v>1155</v>
      </c>
      <c r="H1824" s="806" t="s">
        <v>4971</v>
      </c>
      <c r="I1824" s="815"/>
      <c r="J1824" s="159"/>
      <c r="K1824" s="748"/>
      <c r="L1824" s="159"/>
      <c r="M1824" s="12"/>
      <c r="N1824" s="12"/>
    </row>
    <row r="1825" spans="1:14" ht="57.75" customHeight="1" x14ac:dyDescent="0.2">
      <c r="A1825" s="1191"/>
      <c r="B1825" s="2066" t="s">
        <v>4972</v>
      </c>
      <c r="C1825" s="2066" t="s">
        <v>4973</v>
      </c>
      <c r="D1825" s="2067" t="s">
        <v>70</v>
      </c>
      <c r="E1825" s="2067" t="s">
        <v>3338</v>
      </c>
      <c r="F1825" s="806" t="s">
        <v>4967</v>
      </c>
      <c r="G1825" s="801" t="s">
        <v>3079</v>
      </c>
      <c r="H1825" s="588" t="s">
        <v>4974</v>
      </c>
      <c r="I1825" s="815">
        <v>18</v>
      </c>
      <c r="J1825" s="159"/>
      <c r="K1825" s="748"/>
      <c r="L1825" s="159"/>
      <c r="M1825" s="12" t="s">
        <v>3071</v>
      </c>
      <c r="N1825" s="12"/>
    </row>
    <row r="1826" spans="1:14" ht="45" customHeight="1" x14ac:dyDescent="0.2">
      <c r="A1826" s="1191"/>
      <c r="B1826" s="1191"/>
      <c r="C1826" s="1191"/>
      <c r="D1826" s="1184"/>
      <c r="E1826" s="1184"/>
      <c r="F1826" s="806" t="s">
        <v>4969</v>
      </c>
      <c r="G1826" s="801" t="s">
        <v>4961</v>
      </c>
      <c r="H1826" s="806" t="s">
        <v>4975</v>
      </c>
      <c r="I1826" s="815"/>
      <c r="J1826" s="758"/>
      <c r="K1826" s="759"/>
      <c r="L1826" s="159"/>
      <c r="M1826" s="12"/>
      <c r="N1826" s="12"/>
    </row>
    <row r="1827" spans="1:14" ht="31.5" customHeight="1" x14ac:dyDescent="0.2">
      <c r="A1827" s="1191"/>
      <c r="B1827" s="1416"/>
      <c r="C1827" s="1416"/>
      <c r="D1827" s="1399"/>
      <c r="E1827" s="1399"/>
      <c r="F1827" s="806" t="s">
        <v>4963</v>
      </c>
      <c r="G1827" s="801" t="s">
        <v>1155</v>
      </c>
      <c r="H1827" s="806" t="s">
        <v>4976</v>
      </c>
      <c r="I1827" s="815"/>
      <c r="J1827" s="758"/>
      <c r="K1827" s="759"/>
      <c r="L1827" s="159"/>
      <c r="M1827" s="12"/>
      <c r="N1827" s="12"/>
    </row>
    <row r="1828" spans="1:14" ht="33.75" customHeight="1" x14ac:dyDescent="0.2">
      <c r="A1828" s="1191"/>
      <c r="B1828" s="2066" t="s">
        <v>4977</v>
      </c>
      <c r="C1828" s="2097" t="s">
        <v>4978</v>
      </c>
      <c r="D1828" s="2067" t="s">
        <v>29</v>
      </c>
      <c r="E1828" s="2090" t="s">
        <v>73</v>
      </c>
      <c r="F1828" s="834" t="s">
        <v>2119</v>
      </c>
      <c r="G1828" s="833" t="s">
        <v>1118</v>
      </c>
      <c r="H1828" s="834" t="s">
        <v>4979</v>
      </c>
      <c r="I1828" s="760">
        <v>754.9</v>
      </c>
      <c r="J1828" s="275"/>
      <c r="K1828" s="761"/>
      <c r="L1828" s="801"/>
      <c r="M1828" s="12" t="s">
        <v>2122</v>
      </c>
      <c r="N1828" s="12"/>
    </row>
    <row r="1829" spans="1:14" ht="24" customHeight="1" x14ac:dyDescent="0.2">
      <c r="A1829" s="1191"/>
      <c r="B1829" s="1191"/>
      <c r="C1829" s="1376"/>
      <c r="D1829" s="1184"/>
      <c r="E1829" s="1196"/>
      <c r="F1829" s="834" t="s">
        <v>2123</v>
      </c>
      <c r="G1829" s="833" t="s">
        <v>4980</v>
      </c>
      <c r="H1829" s="834" t="s">
        <v>2124</v>
      </c>
      <c r="I1829" s="760"/>
      <c r="J1829" s="275"/>
      <c r="K1829" s="761"/>
      <c r="L1829" s="801"/>
      <c r="M1829" s="12"/>
      <c r="N1829" s="12"/>
    </row>
    <row r="1830" spans="1:14" ht="57.75" customHeight="1" x14ac:dyDescent="0.2">
      <c r="A1830" s="1191"/>
      <c r="B1830" s="1191"/>
      <c r="C1830" s="1376"/>
      <c r="D1830" s="1184"/>
      <c r="E1830" s="1196"/>
      <c r="F1830" s="834" t="s">
        <v>2125</v>
      </c>
      <c r="G1830" s="833" t="s">
        <v>3030</v>
      </c>
      <c r="H1830" s="834" t="s">
        <v>4981</v>
      </c>
      <c r="I1830" s="760"/>
      <c r="J1830" s="275"/>
      <c r="K1830" s="761"/>
      <c r="L1830" s="801"/>
      <c r="M1830" s="12"/>
      <c r="N1830" s="12"/>
    </row>
    <row r="1831" spans="1:14" ht="33.75" customHeight="1" x14ac:dyDescent="0.2">
      <c r="A1831" s="1191"/>
      <c r="B1831" s="1416"/>
      <c r="C1831" s="1419"/>
      <c r="D1831" s="1399"/>
      <c r="E1831" s="1684"/>
      <c r="F1831" s="834" t="s">
        <v>4982</v>
      </c>
      <c r="G1831" s="833" t="s">
        <v>1200</v>
      </c>
      <c r="H1831" s="834" t="s">
        <v>4983</v>
      </c>
      <c r="I1831" s="760"/>
      <c r="J1831" s="275"/>
      <c r="K1831" s="761"/>
      <c r="L1831" s="801"/>
      <c r="M1831" s="12"/>
      <c r="N1831" s="12"/>
    </row>
    <row r="1832" spans="1:14" ht="42" customHeight="1" x14ac:dyDescent="0.2">
      <c r="A1832" s="1191"/>
      <c r="B1832" s="2066" t="s">
        <v>4984</v>
      </c>
      <c r="C1832" s="2066" t="s">
        <v>4985</v>
      </c>
      <c r="D1832" s="2067" t="s">
        <v>29</v>
      </c>
      <c r="E1832" s="2090" t="s">
        <v>73</v>
      </c>
      <c r="F1832" s="834" t="s">
        <v>4986</v>
      </c>
      <c r="G1832" s="833" t="s">
        <v>3229</v>
      </c>
      <c r="H1832" s="834" t="s">
        <v>4987</v>
      </c>
      <c r="I1832" s="760">
        <v>90</v>
      </c>
      <c r="J1832" s="275"/>
      <c r="K1832" s="761"/>
      <c r="L1832" s="801"/>
      <c r="M1832" s="12" t="s">
        <v>2122</v>
      </c>
      <c r="N1832" s="12"/>
    </row>
    <row r="1833" spans="1:14" ht="42" customHeight="1" x14ac:dyDescent="0.2">
      <c r="A1833" s="1191"/>
      <c r="B1833" s="1191"/>
      <c r="C1833" s="1191"/>
      <c r="D1833" s="1184"/>
      <c r="E1833" s="1196"/>
      <c r="F1833" s="834" t="s">
        <v>4988</v>
      </c>
      <c r="G1833" s="833" t="s">
        <v>1200</v>
      </c>
      <c r="H1833" s="834" t="s">
        <v>4989</v>
      </c>
      <c r="I1833" s="760"/>
      <c r="J1833" s="275"/>
      <c r="K1833" s="761"/>
      <c r="L1833" s="801"/>
      <c r="M1833" s="12"/>
      <c r="N1833" s="12"/>
    </row>
    <row r="1834" spans="1:14" ht="22.5" customHeight="1" x14ac:dyDescent="0.2">
      <c r="A1834" s="1191"/>
      <c r="B1834" s="2066" t="s">
        <v>4990</v>
      </c>
      <c r="C1834" s="2066" t="s">
        <v>4991</v>
      </c>
      <c r="D1834" s="2067" t="s">
        <v>29</v>
      </c>
      <c r="E1834" s="2090" t="s">
        <v>73</v>
      </c>
      <c r="F1834" s="834" t="s">
        <v>2119</v>
      </c>
      <c r="G1834" s="833" t="s">
        <v>2120</v>
      </c>
      <c r="H1834" s="834" t="s">
        <v>4992</v>
      </c>
      <c r="I1834" s="760">
        <v>154</v>
      </c>
      <c r="J1834" s="275"/>
      <c r="K1834" s="761"/>
      <c r="L1834" s="801"/>
      <c r="M1834" s="12" t="s">
        <v>2122</v>
      </c>
      <c r="N1834" s="12"/>
    </row>
    <row r="1835" spans="1:14" ht="22.5" customHeight="1" x14ac:dyDescent="0.2">
      <c r="A1835" s="1191"/>
      <c r="B1835" s="1191"/>
      <c r="C1835" s="1191"/>
      <c r="D1835" s="1184"/>
      <c r="E1835" s="1196"/>
      <c r="F1835" s="834" t="s">
        <v>2123</v>
      </c>
      <c r="G1835" s="833" t="s">
        <v>1239</v>
      </c>
      <c r="H1835" s="834" t="s">
        <v>4993</v>
      </c>
      <c r="I1835" s="760"/>
      <c r="J1835" s="275"/>
      <c r="K1835" s="761"/>
      <c r="L1835" s="801"/>
      <c r="M1835" s="12"/>
      <c r="N1835" s="12"/>
    </row>
    <row r="1836" spans="1:14" ht="60" customHeight="1" x14ac:dyDescent="0.2">
      <c r="A1836" s="1191"/>
      <c r="B1836" s="1191"/>
      <c r="C1836" s="1191"/>
      <c r="D1836" s="1184"/>
      <c r="E1836" s="1196"/>
      <c r="F1836" s="834" t="s">
        <v>4994</v>
      </c>
      <c r="G1836" s="833" t="s">
        <v>3255</v>
      </c>
      <c r="H1836" s="834" t="s">
        <v>4995</v>
      </c>
      <c r="I1836" s="760"/>
      <c r="J1836" s="275"/>
      <c r="K1836" s="761"/>
      <c r="L1836" s="801"/>
      <c r="M1836" s="12"/>
      <c r="N1836" s="12"/>
    </row>
    <row r="1837" spans="1:14" ht="22.5" customHeight="1" x14ac:dyDescent="0.2">
      <c r="A1837" s="1191"/>
      <c r="B1837" s="1416"/>
      <c r="C1837" s="1416"/>
      <c r="D1837" s="1399"/>
      <c r="E1837" s="1684"/>
      <c r="F1837" s="834" t="s">
        <v>4996</v>
      </c>
      <c r="G1837" s="833" t="s">
        <v>1200</v>
      </c>
      <c r="H1837" s="834" t="s">
        <v>4997</v>
      </c>
      <c r="I1837" s="760"/>
      <c r="J1837" s="275"/>
      <c r="K1837" s="761"/>
      <c r="L1837" s="801"/>
      <c r="M1837" s="12"/>
      <c r="N1837" s="12"/>
    </row>
    <row r="1838" spans="1:14" ht="22.5" customHeight="1" x14ac:dyDescent="0.2">
      <c r="A1838" s="1191"/>
      <c r="B1838" s="2099" t="s">
        <v>4998</v>
      </c>
      <c r="C1838" s="2099" t="s">
        <v>4999</v>
      </c>
      <c r="D1838" s="2067" t="s">
        <v>46</v>
      </c>
      <c r="E1838" s="2067" t="s">
        <v>339</v>
      </c>
      <c r="F1838" s="806" t="s">
        <v>5000</v>
      </c>
      <c r="G1838" s="802" t="s">
        <v>3255</v>
      </c>
      <c r="H1838" s="806" t="s">
        <v>5001</v>
      </c>
      <c r="I1838" s="760"/>
      <c r="J1838" s="275"/>
      <c r="K1838" s="761"/>
      <c r="L1838" s="801"/>
      <c r="M1838" s="12"/>
      <c r="N1838" s="12"/>
    </row>
    <row r="1839" spans="1:14" ht="22.5" customHeight="1" x14ac:dyDescent="0.2">
      <c r="A1839" s="1191"/>
      <c r="B1839" s="1413"/>
      <c r="C1839" s="1413"/>
      <c r="D1839" s="1399"/>
      <c r="E1839" s="1399"/>
      <c r="F1839" s="806" t="s">
        <v>5002</v>
      </c>
      <c r="G1839" s="802" t="s">
        <v>1200</v>
      </c>
      <c r="H1839" s="806" t="s">
        <v>2136</v>
      </c>
      <c r="I1839" s="760"/>
      <c r="J1839" s="275"/>
      <c r="K1839" s="761"/>
      <c r="L1839" s="801"/>
      <c r="M1839" s="12"/>
      <c r="N1839" s="12"/>
    </row>
    <row r="1840" spans="1:14" ht="22.5" customHeight="1" x14ac:dyDescent="0.2">
      <c r="A1840" s="1191"/>
      <c r="B1840" s="2099" t="s">
        <v>5003</v>
      </c>
      <c r="C1840" s="2099" t="s">
        <v>4923</v>
      </c>
      <c r="D1840" s="2067" t="s">
        <v>28</v>
      </c>
      <c r="E1840" s="2067" t="s">
        <v>50</v>
      </c>
      <c r="F1840" s="806" t="s">
        <v>5000</v>
      </c>
      <c r="G1840" s="2085" t="s">
        <v>1200</v>
      </c>
      <c r="H1840" s="2066" t="s">
        <v>3528</v>
      </c>
      <c r="I1840" s="760"/>
      <c r="J1840" s="275"/>
      <c r="K1840" s="761"/>
      <c r="L1840" s="801"/>
      <c r="M1840" s="12"/>
      <c r="N1840" s="12"/>
    </row>
    <row r="1841" spans="1:14" ht="22.5" customHeight="1" x14ac:dyDescent="0.2">
      <c r="A1841" s="1191"/>
      <c r="B1841" s="1413"/>
      <c r="C1841" s="1413"/>
      <c r="D1841" s="1399"/>
      <c r="E1841" s="1399"/>
      <c r="F1841" s="806" t="s">
        <v>1162</v>
      </c>
      <c r="G1841" s="1410"/>
      <c r="H1841" s="1416"/>
      <c r="I1841" s="760"/>
      <c r="J1841" s="275"/>
      <c r="K1841" s="761"/>
      <c r="L1841" s="801"/>
      <c r="M1841" s="12"/>
      <c r="N1841" s="12"/>
    </row>
    <row r="1842" spans="1:14" ht="22.5" customHeight="1" x14ac:dyDescent="0.2">
      <c r="A1842" s="1191"/>
      <c r="B1842" s="2067" t="s">
        <v>5004</v>
      </c>
      <c r="C1842" s="2099" t="s">
        <v>5005</v>
      </c>
      <c r="D1842" s="2067" t="s">
        <v>28</v>
      </c>
      <c r="E1842" s="2067" t="s">
        <v>50</v>
      </c>
      <c r="F1842" s="806" t="s">
        <v>5000</v>
      </c>
      <c r="G1842" s="2085" t="s">
        <v>1200</v>
      </c>
      <c r="H1842" s="2066" t="s">
        <v>3528</v>
      </c>
      <c r="I1842" s="760"/>
      <c r="J1842" s="275"/>
      <c r="K1842" s="761"/>
      <c r="L1842" s="801"/>
      <c r="M1842" s="12"/>
      <c r="N1842" s="12"/>
    </row>
    <row r="1843" spans="1:14" ht="22.5" customHeight="1" x14ac:dyDescent="0.2">
      <c r="A1843" s="1191"/>
      <c r="B1843" s="1399"/>
      <c r="C1843" s="1413"/>
      <c r="D1843" s="1399"/>
      <c r="E1843" s="1399"/>
      <c r="F1843" s="806" t="s">
        <v>1162</v>
      </c>
      <c r="G1843" s="1410"/>
      <c r="H1843" s="1416"/>
      <c r="I1843" s="760"/>
      <c r="J1843" s="275"/>
      <c r="K1843" s="761"/>
      <c r="L1843" s="801"/>
      <c r="M1843" s="12"/>
      <c r="N1843" s="12"/>
    </row>
    <row r="1844" spans="1:14" ht="22.5" customHeight="1" x14ac:dyDescent="0.2">
      <c r="A1844" s="1191"/>
      <c r="B1844" s="2067" t="s">
        <v>5006</v>
      </c>
      <c r="C1844" s="2099" t="s">
        <v>5007</v>
      </c>
      <c r="D1844" s="2067" t="s">
        <v>28</v>
      </c>
      <c r="E1844" s="2067" t="s">
        <v>339</v>
      </c>
      <c r="F1844" s="806" t="s">
        <v>5000</v>
      </c>
      <c r="G1844" s="2085" t="s">
        <v>1200</v>
      </c>
      <c r="H1844" s="2066" t="s">
        <v>5008</v>
      </c>
      <c r="I1844" s="760"/>
      <c r="J1844" s="275"/>
      <c r="K1844" s="761"/>
      <c r="L1844" s="801"/>
      <c r="M1844" s="12"/>
      <c r="N1844" s="12"/>
    </row>
    <row r="1845" spans="1:14" ht="35.25" customHeight="1" x14ac:dyDescent="0.2">
      <c r="A1845" s="1416"/>
      <c r="B1845" s="1399"/>
      <c r="C1845" s="1413"/>
      <c r="D1845" s="1399"/>
      <c r="E1845" s="1399"/>
      <c r="F1845" s="806" t="s">
        <v>1162</v>
      </c>
      <c r="G1845" s="1410"/>
      <c r="H1845" s="1416"/>
      <c r="I1845" s="760"/>
      <c r="J1845" s="275"/>
      <c r="K1845" s="761"/>
      <c r="L1845" s="801"/>
      <c r="M1845" s="12"/>
      <c r="N1845" s="12"/>
    </row>
    <row r="1846" spans="1:14" ht="49.5" customHeight="1" x14ac:dyDescent="0.2">
      <c r="A1846" s="2066" t="s">
        <v>188</v>
      </c>
      <c r="B1846" s="2066" t="s">
        <v>5014</v>
      </c>
      <c r="C1846" s="2066" t="s">
        <v>5015</v>
      </c>
      <c r="D1846" s="2067" t="s">
        <v>29</v>
      </c>
      <c r="E1846" s="2067" t="s">
        <v>1278</v>
      </c>
      <c r="F1846" s="806" t="s">
        <v>5016</v>
      </c>
      <c r="G1846" s="802" t="s">
        <v>5020</v>
      </c>
      <c r="H1846" s="6" t="s">
        <v>5021</v>
      </c>
      <c r="I1846" s="815">
        <v>180</v>
      </c>
      <c r="J1846" s="815">
        <v>77</v>
      </c>
      <c r="K1846" s="756">
        <v>93</v>
      </c>
      <c r="L1846" s="801"/>
      <c r="M1846" s="1" t="s">
        <v>5019</v>
      </c>
      <c r="N1846" s="12"/>
    </row>
    <row r="1847" spans="1:14" ht="24.75" customHeight="1" x14ac:dyDescent="0.2">
      <c r="A1847" s="1191"/>
      <c r="B1847" s="1191"/>
      <c r="C1847" s="1191"/>
      <c r="D1847" s="1184"/>
      <c r="E1847" s="1184"/>
      <c r="F1847" s="806" t="s">
        <v>5022</v>
      </c>
      <c r="G1847" s="802" t="s">
        <v>5024</v>
      </c>
      <c r="H1847" s="6" t="s">
        <v>5025</v>
      </c>
      <c r="I1847" s="815"/>
      <c r="J1847" s="815"/>
      <c r="K1847" s="756"/>
      <c r="L1847" s="801"/>
      <c r="M1847" s="1"/>
      <c r="N1847" s="12"/>
    </row>
    <row r="1848" spans="1:14" ht="24.75" customHeight="1" x14ac:dyDescent="0.2">
      <c r="A1848" s="1191"/>
      <c r="B1848" s="1191"/>
      <c r="C1848" s="1191"/>
      <c r="D1848" s="1184"/>
      <c r="E1848" s="1184"/>
      <c r="F1848" s="806" t="s">
        <v>5029</v>
      </c>
      <c r="G1848" s="802" t="s">
        <v>5030</v>
      </c>
      <c r="H1848" s="6" t="s">
        <v>5031</v>
      </c>
      <c r="I1848" s="815"/>
      <c r="J1848" s="815"/>
      <c r="K1848" s="756"/>
      <c r="L1848" s="801"/>
      <c r="M1848" s="1"/>
      <c r="N1848" s="12"/>
    </row>
    <row r="1849" spans="1:14" ht="18" customHeight="1" x14ac:dyDescent="0.2">
      <c r="A1849" s="1191"/>
      <c r="B1849" s="1191"/>
      <c r="C1849" s="1191"/>
      <c r="D1849" s="1184"/>
      <c r="E1849" s="1184"/>
      <c r="F1849" s="806" t="s">
        <v>5035</v>
      </c>
      <c r="G1849" s="802" t="s">
        <v>5036</v>
      </c>
      <c r="H1849" s="6" t="s">
        <v>5037</v>
      </c>
      <c r="I1849" s="815"/>
      <c r="J1849" s="815"/>
      <c r="K1849" s="756"/>
      <c r="L1849" s="801"/>
      <c r="M1849" s="1"/>
      <c r="N1849" s="12"/>
    </row>
    <row r="1850" spans="1:14" ht="22.5" customHeight="1" x14ac:dyDescent="0.2">
      <c r="A1850" s="1191"/>
      <c r="B1850" s="1416"/>
      <c r="C1850" s="1416"/>
      <c r="D1850" s="1399"/>
      <c r="E1850" s="1399"/>
      <c r="F1850" s="806" t="s">
        <v>5040</v>
      </c>
      <c r="G1850" s="802" t="s">
        <v>1225</v>
      </c>
      <c r="H1850" s="6" t="s">
        <v>5041</v>
      </c>
      <c r="I1850" s="815"/>
      <c r="J1850" s="815"/>
      <c r="K1850" s="756"/>
      <c r="L1850" s="801"/>
      <c r="M1850" s="1"/>
      <c r="N1850" s="12"/>
    </row>
    <row r="1851" spans="1:14" ht="201.75" customHeight="1" x14ac:dyDescent="0.2">
      <c r="A1851" s="1191"/>
      <c r="B1851" s="2066" t="s">
        <v>306</v>
      </c>
      <c r="C1851" s="2066" t="s">
        <v>74</v>
      </c>
      <c r="D1851" s="2067" t="s">
        <v>29</v>
      </c>
      <c r="E1851" s="2090" t="s">
        <v>73</v>
      </c>
      <c r="F1851" s="834" t="s">
        <v>5043</v>
      </c>
      <c r="G1851" s="833" t="s">
        <v>3229</v>
      </c>
      <c r="H1851" s="834" t="s">
        <v>5044</v>
      </c>
      <c r="I1851" s="760">
        <v>550</v>
      </c>
      <c r="J1851" s="815">
        <v>201.3</v>
      </c>
      <c r="K1851" s="756"/>
      <c r="L1851" s="801"/>
      <c r="M1851" s="12" t="s">
        <v>2122</v>
      </c>
      <c r="N1851" s="12"/>
    </row>
    <row r="1852" spans="1:14" ht="37.5" customHeight="1" x14ac:dyDescent="0.2">
      <c r="A1852" s="1191"/>
      <c r="B1852" s="1416"/>
      <c r="C1852" s="1416"/>
      <c r="D1852" s="1399"/>
      <c r="E1852" s="1684"/>
      <c r="F1852" s="834" t="s">
        <v>4988</v>
      </c>
      <c r="G1852" s="833" t="s">
        <v>1200</v>
      </c>
      <c r="H1852" s="834" t="s">
        <v>5046</v>
      </c>
      <c r="I1852" s="760"/>
      <c r="J1852" s="815"/>
      <c r="K1852" s="756"/>
      <c r="L1852" s="801"/>
      <c r="M1852" s="12"/>
      <c r="N1852" s="12"/>
    </row>
    <row r="1853" spans="1:14" ht="24.75" customHeight="1" x14ac:dyDescent="0.2">
      <c r="A1853" s="1191"/>
      <c r="B1853" s="2066" t="s">
        <v>5047</v>
      </c>
      <c r="C1853" s="2066" t="s">
        <v>5048</v>
      </c>
      <c r="D1853" s="2067" t="s">
        <v>29</v>
      </c>
      <c r="E1853" s="2090" t="s">
        <v>73</v>
      </c>
      <c r="F1853" s="834" t="s">
        <v>2119</v>
      </c>
      <c r="G1853" s="833" t="s">
        <v>5049</v>
      </c>
      <c r="H1853" s="834" t="s">
        <v>5050</v>
      </c>
      <c r="I1853" s="760">
        <v>226.2</v>
      </c>
      <c r="J1853" s="760">
        <v>150</v>
      </c>
      <c r="K1853" s="756">
        <v>150</v>
      </c>
      <c r="L1853" s="801"/>
      <c r="M1853" s="12" t="s">
        <v>2122</v>
      </c>
      <c r="N1853" s="12"/>
    </row>
    <row r="1854" spans="1:14" ht="27.75" customHeight="1" x14ac:dyDescent="0.2">
      <c r="A1854" s="1191"/>
      <c r="B1854" s="1191"/>
      <c r="C1854" s="1191"/>
      <c r="D1854" s="1184"/>
      <c r="E1854" s="1196"/>
      <c r="F1854" s="834" t="s">
        <v>2123</v>
      </c>
      <c r="G1854" s="833" t="s">
        <v>1259</v>
      </c>
      <c r="H1854" s="834" t="s">
        <v>5051</v>
      </c>
      <c r="I1854" s="762"/>
      <c r="J1854" s="762"/>
      <c r="K1854" s="305"/>
      <c r="L1854" s="801"/>
      <c r="M1854" s="12"/>
      <c r="N1854" s="12"/>
    </row>
    <row r="1855" spans="1:14" ht="19.5" customHeight="1" x14ac:dyDescent="0.2">
      <c r="A1855" s="1191"/>
      <c r="B1855" s="1191"/>
      <c r="C1855" s="1191"/>
      <c r="D1855" s="1184"/>
      <c r="E1855" s="1196"/>
      <c r="F1855" s="834" t="s">
        <v>2125</v>
      </c>
      <c r="G1855" s="833" t="s">
        <v>3255</v>
      </c>
      <c r="H1855" s="2098" t="s">
        <v>5052</v>
      </c>
      <c r="I1855" s="762"/>
      <c r="J1855" s="762"/>
      <c r="K1855" s="305"/>
      <c r="L1855" s="801"/>
      <c r="M1855" s="12"/>
      <c r="N1855" s="12"/>
    </row>
    <row r="1856" spans="1:14" ht="24.75" customHeight="1" x14ac:dyDescent="0.2">
      <c r="A1856" s="1191"/>
      <c r="B1856" s="1416"/>
      <c r="C1856" s="1416"/>
      <c r="D1856" s="1399"/>
      <c r="E1856" s="1684"/>
      <c r="F1856" s="834" t="s">
        <v>5053</v>
      </c>
      <c r="G1856" s="833" t="s">
        <v>1200</v>
      </c>
      <c r="H1856" s="1456"/>
      <c r="I1856" s="762"/>
      <c r="J1856" s="762"/>
      <c r="K1856" s="305"/>
      <c r="L1856" s="801"/>
      <c r="M1856" s="12"/>
      <c r="N1856" s="12"/>
    </row>
    <row r="1857" spans="1:14" ht="39" customHeight="1" x14ac:dyDescent="0.2">
      <c r="A1857" s="1191"/>
      <c r="B1857" s="2066" t="s">
        <v>5054</v>
      </c>
      <c r="C1857" s="2066" t="s">
        <v>5055</v>
      </c>
      <c r="D1857" s="2096" t="s">
        <v>5056</v>
      </c>
      <c r="E1857" s="2067" t="s">
        <v>3068</v>
      </c>
      <c r="F1857" s="806" t="s">
        <v>5057</v>
      </c>
      <c r="G1857" s="801" t="s">
        <v>1156</v>
      </c>
      <c r="H1857" s="2066" t="s">
        <v>5322</v>
      </c>
      <c r="I1857" s="905">
        <v>380</v>
      </c>
      <c r="J1857" s="371"/>
      <c r="K1857" s="763"/>
      <c r="L1857" s="801"/>
      <c r="M1857" s="12" t="s">
        <v>3071</v>
      </c>
      <c r="N1857" s="12"/>
    </row>
    <row r="1858" spans="1:14" ht="51" customHeight="1" x14ac:dyDescent="0.2">
      <c r="A1858" s="1191"/>
      <c r="B1858" s="1191"/>
      <c r="C1858" s="1191"/>
      <c r="D1858" s="1361"/>
      <c r="E1858" s="1184"/>
      <c r="F1858" s="806" t="s">
        <v>5059</v>
      </c>
      <c r="G1858" s="801" t="s">
        <v>1161</v>
      </c>
      <c r="H1858" s="1191"/>
      <c r="I1858" s="905"/>
      <c r="J1858" s="371"/>
      <c r="K1858" s="763"/>
      <c r="L1858" s="801"/>
      <c r="M1858" s="12"/>
      <c r="N1858" s="12"/>
    </row>
    <row r="1859" spans="1:14" ht="57.75" customHeight="1" x14ac:dyDescent="0.2">
      <c r="A1859" s="1191"/>
      <c r="B1859" s="1191"/>
      <c r="C1859" s="1191"/>
      <c r="D1859" s="1361"/>
      <c r="E1859" s="1184"/>
      <c r="F1859" s="806" t="s">
        <v>4892</v>
      </c>
      <c r="G1859" s="801" t="s">
        <v>1224</v>
      </c>
      <c r="H1859" s="1191"/>
      <c r="I1859" s="905"/>
      <c r="J1859" s="371"/>
      <c r="K1859" s="763"/>
      <c r="L1859" s="801"/>
      <c r="M1859" s="12"/>
      <c r="N1859" s="12"/>
    </row>
    <row r="1860" spans="1:14" ht="29.25" customHeight="1" x14ac:dyDescent="0.2">
      <c r="A1860" s="1191"/>
      <c r="B1860" s="1191"/>
      <c r="C1860" s="1191"/>
      <c r="D1860" s="1361"/>
      <c r="E1860" s="1184"/>
      <c r="F1860" s="806" t="s">
        <v>5060</v>
      </c>
      <c r="G1860" s="801" t="s">
        <v>1558</v>
      </c>
      <c r="H1860" s="1191"/>
      <c r="I1860" s="905"/>
      <c r="J1860" s="371"/>
      <c r="K1860" s="763"/>
      <c r="L1860" s="801"/>
      <c r="M1860" s="12"/>
      <c r="N1860" s="12"/>
    </row>
    <row r="1861" spans="1:14" ht="24.75" customHeight="1" x14ac:dyDescent="0.2">
      <c r="A1861" s="1191"/>
      <c r="B1861" s="1416"/>
      <c r="C1861" s="1416"/>
      <c r="D1861" s="1717"/>
      <c r="E1861" s="1399"/>
      <c r="F1861" s="806" t="s">
        <v>5061</v>
      </c>
      <c r="G1861" s="801" t="s">
        <v>1227</v>
      </c>
      <c r="H1861" s="1416"/>
      <c r="I1861" s="905"/>
      <c r="J1861" s="371"/>
      <c r="K1861" s="763"/>
      <c r="L1861" s="801"/>
      <c r="M1861" s="12"/>
      <c r="N1861" s="12"/>
    </row>
    <row r="1862" spans="1:14" ht="56.25" customHeight="1" x14ac:dyDescent="0.2">
      <c r="A1862" s="1191"/>
      <c r="B1862" s="2066" t="s">
        <v>5062</v>
      </c>
      <c r="C1862" s="2066" t="s">
        <v>5063</v>
      </c>
      <c r="D1862" s="2096" t="s">
        <v>70</v>
      </c>
      <c r="E1862" s="2067" t="s">
        <v>3325</v>
      </c>
      <c r="F1862" s="806" t="s">
        <v>5064</v>
      </c>
      <c r="G1862" s="801" t="s">
        <v>1161</v>
      </c>
      <c r="H1862" s="806" t="s">
        <v>5065</v>
      </c>
      <c r="I1862" s="815">
        <v>256.2</v>
      </c>
      <c r="J1862" s="84"/>
      <c r="K1862" s="755"/>
      <c r="L1862" s="801"/>
      <c r="M1862" s="12" t="s">
        <v>3071</v>
      </c>
      <c r="N1862" s="12"/>
    </row>
    <row r="1863" spans="1:14" ht="58.5" customHeight="1" x14ac:dyDescent="0.2">
      <c r="A1863" s="1191"/>
      <c r="B1863" s="1191"/>
      <c r="C1863" s="1191"/>
      <c r="D1863" s="1361"/>
      <c r="E1863" s="1184"/>
      <c r="F1863" s="806" t="s">
        <v>5066</v>
      </c>
      <c r="G1863" s="801" t="s">
        <v>1224</v>
      </c>
      <c r="H1863" s="806" t="s">
        <v>5067</v>
      </c>
      <c r="I1863" s="815"/>
      <c r="J1863" s="84"/>
      <c r="K1863" s="755"/>
      <c r="L1863" s="801"/>
      <c r="M1863" s="12"/>
      <c r="N1863" s="12"/>
    </row>
    <row r="1864" spans="1:14" ht="45" customHeight="1" x14ac:dyDescent="0.2">
      <c r="A1864" s="1191"/>
      <c r="B1864" s="1416"/>
      <c r="C1864" s="1416"/>
      <c r="D1864" s="1717"/>
      <c r="E1864" s="1399"/>
      <c r="F1864" s="806" t="s">
        <v>5068</v>
      </c>
      <c r="G1864" s="801" t="s">
        <v>1558</v>
      </c>
      <c r="H1864" s="806" t="s">
        <v>5069</v>
      </c>
      <c r="I1864" s="815"/>
      <c r="J1864" s="84"/>
      <c r="K1864" s="755"/>
      <c r="L1864" s="801"/>
      <c r="M1864" s="12"/>
      <c r="N1864" s="12"/>
    </row>
    <row r="1865" spans="1:14" ht="45" customHeight="1" x14ac:dyDescent="0.2">
      <c r="A1865" s="1191"/>
      <c r="B1865" s="2066" t="s">
        <v>5070</v>
      </c>
      <c r="C1865" s="2066" t="s">
        <v>5071</v>
      </c>
      <c r="D1865" s="2096" t="s">
        <v>70</v>
      </c>
      <c r="E1865" s="2067" t="s">
        <v>3325</v>
      </c>
      <c r="F1865" s="806" t="s">
        <v>5072</v>
      </c>
      <c r="G1865" s="801" t="s">
        <v>1156</v>
      </c>
      <c r="H1865" s="806" t="s">
        <v>5073</v>
      </c>
      <c r="I1865" s="815">
        <v>195</v>
      </c>
      <c r="J1865" s="84"/>
      <c r="K1865" s="755"/>
      <c r="L1865" s="801"/>
      <c r="M1865" s="12" t="s">
        <v>3071</v>
      </c>
      <c r="N1865" s="12"/>
    </row>
    <row r="1866" spans="1:14" ht="45" customHeight="1" x14ac:dyDescent="0.2">
      <c r="A1866" s="1191"/>
      <c r="B1866" s="1191"/>
      <c r="C1866" s="1191"/>
      <c r="D1866" s="1361"/>
      <c r="E1866" s="1184"/>
      <c r="F1866" s="806" t="s">
        <v>5059</v>
      </c>
      <c r="G1866" s="801" t="s">
        <v>1161</v>
      </c>
      <c r="H1866" s="806" t="s">
        <v>5074</v>
      </c>
      <c r="I1866" s="815"/>
      <c r="J1866" s="84"/>
      <c r="K1866" s="755"/>
      <c r="L1866" s="801"/>
      <c r="M1866" s="12"/>
      <c r="N1866" s="12"/>
    </row>
    <row r="1867" spans="1:14" ht="57.75" customHeight="1" x14ac:dyDescent="0.2">
      <c r="A1867" s="1191"/>
      <c r="B1867" s="1191"/>
      <c r="C1867" s="1191"/>
      <c r="D1867" s="1361"/>
      <c r="E1867" s="1184"/>
      <c r="F1867" s="806" t="s">
        <v>4892</v>
      </c>
      <c r="G1867" s="801" t="s">
        <v>1224</v>
      </c>
      <c r="H1867" s="806" t="s">
        <v>5075</v>
      </c>
      <c r="I1867" s="815"/>
      <c r="J1867" s="84"/>
      <c r="K1867" s="755"/>
      <c r="L1867" s="801"/>
      <c r="M1867" s="12"/>
      <c r="N1867" s="12"/>
    </row>
    <row r="1868" spans="1:14" ht="29.25" customHeight="1" x14ac:dyDescent="0.2">
      <c r="A1868" s="1191"/>
      <c r="B1868" s="1191"/>
      <c r="C1868" s="1191"/>
      <c r="D1868" s="1361"/>
      <c r="E1868" s="1184"/>
      <c r="F1868" s="806" t="s">
        <v>5076</v>
      </c>
      <c r="G1868" s="801" t="s">
        <v>1558</v>
      </c>
      <c r="H1868" s="806" t="s">
        <v>5077</v>
      </c>
      <c r="I1868" s="815"/>
      <c r="J1868" s="84"/>
      <c r="K1868" s="755"/>
      <c r="L1868" s="801"/>
      <c r="M1868" s="12"/>
      <c r="N1868" s="12"/>
    </row>
    <row r="1869" spans="1:14" ht="23.25" customHeight="1" x14ac:dyDescent="0.2">
      <c r="A1869" s="1191"/>
      <c r="B1869" s="1416"/>
      <c r="C1869" s="1416"/>
      <c r="D1869" s="1717"/>
      <c r="E1869" s="1399"/>
      <c r="F1869" s="806" t="s">
        <v>5061</v>
      </c>
      <c r="G1869" s="801" t="s">
        <v>1227</v>
      </c>
      <c r="H1869" s="806" t="s">
        <v>5078</v>
      </c>
      <c r="I1869" s="815"/>
      <c r="J1869" s="84"/>
      <c r="K1869" s="755"/>
      <c r="L1869" s="801"/>
      <c r="M1869" s="12"/>
      <c r="N1869" s="12"/>
    </row>
    <row r="1870" spans="1:14" ht="38.25" customHeight="1" x14ac:dyDescent="0.2">
      <c r="A1870" s="1191"/>
      <c r="B1870" s="2066" t="s">
        <v>5079</v>
      </c>
      <c r="C1870" s="2066" t="s">
        <v>5080</v>
      </c>
      <c r="D1870" s="2096" t="s">
        <v>70</v>
      </c>
      <c r="E1870" s="2067" t="s">
        <v>3338</v>
      </c>
      <c r="F1870" s="806" t="s">
        <v>5072</v>
      </c>
      <c r="G1870" s="801" t="s">
        <v>1156</v>
      </c>
      <c r="H1870" s="1003" t="s">
        <v>5081</v>
      </c>
      <c r="I1870" s="815">
        <v>195</v>
      </c>
      <c r="J1870" s="84"/>
      <c r="K1870" s="755"/>
      <c r="L1870" s="84"/>
      <c r="M1870" s="12" t="s">
        <v>3071</v>
      </c>
      <c r="N1870" s="12"/>
    </row>
    <row r="1871" spans="1:14" ht="45" customHeight="1" x14ac:dyDescent="0.2">
      <c r="A1871" s="1191"/>
      <c r="B1871" s="1191"/>
      <c r="C1871" s="1191"/>
      <c r="D1871" s="1361"/>
      <c r="E1871" s="1184"/>
      <c r="F1871" s="806" t="s">
        <v>5059</v>
      </c>
      <c r="G1871" s="801" t="s">
        <v>1161</v>
      </c>
      <c r="H1871" s="806" t="s">
        <v>5074</v>
      </c>
      <c r="I1871" s="665"/>
      <c r="J1871" s="84"/>
      <c r="K1871" s="755"/>
      <c r="L1871" s="84"/>
      <c r="M1871" s="12"/>
      <c r="N1871" s="12"/>
    </row>
    <row r="1872" spans="1:14" ht="57.75" customHeight="1" x14ac:dyDescent="0.2">
      <c r="A1872" s="1191"/>
      <c r="B1872" s="1191"/>
      <c r="C1872" s="1191"/>
      <c r="D1872" s="1361"/>
      <c r="E1872" s="1184"/>
      <c r="F1872" s="806" t="s">
        <v>4892</v>
      </c>
      <c r="G1872" s="801" t="s">
        <v>1224</v>
      </c>
      <c r="H1872" s="806" t="s">
        <v>5075</v>
      </c>
      <c r="I1872" s="665"/>
      <c r="J1872" s="84"/>
      <c r="K1872" s="755"/>
      <c r="L1872" s="84"/>
      <c r="M1872" s="12"/>
      <c r="N1872" s="12"/>
    </row>
    <row r="1873" spans="1:34" ht="33" customHeight="1" x14ac:dyDescent="0.2">
      <c r="A1873" s="1191"/>
      <c r="B1873" s="1191"/>
      <c r="C1873" s="1191"/>
      <c r="D1873" s="1361"/>
      <c r="E1873" s="1184"/>
      <c r="F1873" s="806" t="s">
        <v>5076</v>
      </c>
      <c r="G1873" s="801" t="s">
        <v>1558</v>
      </c>
      <c r="H1873" s="937" t="s">
        <v>5082</v>
      </c>
      <c r="I1873" s="665"/>
      <c r="J1873" s="84"/>
      <c r="K1873" s="755"/>
      <c r="L1873" s="84"/>
      <c r="M1873" s="12"/>
      <c r="N1873" s="12"/>
    </row>
    <row r="1874" spans="1:34" ht="24" customHeight="1" x14ac:dyDescent="0.2">
      <c r="A1874" s="1191"/>
      <c r="B1874" s="1416"/>
      <c r="C1874" s="1416"/>
      <c r="D1874" s="1717"/>
      <c r="E1874" s="1399"/>
      <c r="F1874" s="806" t="s">
        <v>5061</v>
      </c>
      <c r="G1874" s="801" t="s">
        <v>1227</v>
      </c>
      <c r="H1874" s="838" t="s">
        <v>5078</v>
      </c>
      <c r="I1874" s="665"/>
      <c r="J1874" s="84"/>
      <c r="K1874" s="755"/>
      <c r="L1874" s="84"/>
      <c r="M1874" s="12"/>
      <c r="N1874" s="12"/>
    </row>
    <row r="1875" spans="1:34" ht="35.25" customHeight="1" x14ac:dyDescent="0.2">
      <c r="A1875" s="1191"/>
      <c r="B1875" s="2097" t="s">
        <v>5083</v>
      </c>
      <c r="C1875" s="2066" t="s">
        <v>5084</v>
      </c>
      <c r="D1875" s="2096" t="s">
        <v>5085</v>
      </c>
      <c r="E1875" s="2067" t="s">
        <v>5086</v>
      </c>
      <c r="F1875" s="980" t="s">
        <v>5087</v>
      </c>
      <c r="G1875" s="786" t="s">
        <v>1145</v>
      </c>
      <c r="H1875" s="1253" t="s">
        <v>4600</v>
      </c>
      <c r="I1875" s="665"/>
      <c r="J1875" s="84"/>
      <c r="K1875" s="755"/>
      <c r="L1875" s="815">
        <v>375</v>
      </c>
      <c r="M1875" s="1" t="s">
        <v>2031</v>
      </c>
      <c r="N1875" s="12"/>
    </row>
    <row r="1876" spans="1:34" ht="35.25" customHeight="1" x14ac:dyDescent="0.2">
      <c r="A1876" s="1191"/>
      <c r="B1876" s="1376"/>
      <c r="C1876" s="1191"/>
      <c r="D1876" s="1361"/>
      <c r="E1876" s="1184"/>
      <c r="F1876" s="980" t="s">
        <v>5088</v>
      </c>
      <c r="G1876" s="786" t="s">
        <v>1558</v>
      </c>
      <c r="H1876" s="1269"/>
      <c r="I1876" s="600"/>
      <c r="J1876" s="84"/>
      <c r="K1876" s="755"/>
      <c r="L1876" s="815"/>
      <c r="M1876" s="1"/>
      <c r="N1876" s="12"/>
    </row>
    <row r="1877" spans="1:34" ht="35.25" customHeight="1" x14ac:dyDescent="0.2">
      <c r="A1877" s="1191"/>
      <c r="B1877" s="1376"/>
      <c r="C1877" s="1191"/>
      <c r="D1877" s="1361"/>
      <c r="E1877" s="1184"/>
      <c r="F1877" s="980" t="s">
        <v>5089</v>
      </c>
      <c r="G1877" s="786" t="s">
        <v>1431</v>
      </c>
      <c r="H1877" s="1269"/>
      <c r="I1877" s="600"/>
      <c r="J1877" s="84"/>
      <c r="K1877" s="755"/>
      <c r="L1877" s="815"/>
      <c r="M1877" s="1"/>
      <c r="N1877" s="12"/>
    </row>
    <row r="1878" spans="1:34" ht="35.25" customHeight="1" x14ac:dyDescent="0.2">
      <c r="A1878" s="1191"/>
      <c r="B1878" s="1376"/>
      <c r="C1878" s="1191"/>
      <c r="D1878" s="1361"/>
      <c r="E1878" s="1184"/>
      <c r="F1878" s="980" t="s">
        <v>5090</v>
      </c>
      <c r="G1878" s="786" t="s">
        <v>1227</v>
      </c>
      <c r="H1878" s="1269"/>
      <c r="I1878" s="600"/>
      <c r="J1878" s="84"/>
      <c r="K1878" s="755"/>
      <c r="L1878" s="815"/>
      <c r="M1878" s="1"/>
      <c r="N1878" s="12"/>
    </row>
    <row r="1879" spans="1:34" ht="35.25" customHeight="1" x14ac:dyDescent="0.2">
      <c r="A1879" s="1191"/>
      <c r="B1879" s="1376"/>
      <c r="C1879" s="1191"/>
      <c r="D1879" s="1361"/>
      <c r="E1879" s="1184"/>
      <c r="F1879" s="980" t="s">
        <v>5091</v>
      </c>
      <c r="G1879" s="786" t="s">
        <v>1271</v>
      </c>
      <c r="H1879" s="1269"/>
      <c r="I1879" s="600"/>
      <c r="J1879" s="84"/>
      <c r="K1879" s="755"/>
      <c r="L1879" s="815"/>
      <c r="M1879" s="1"/>
      <c r="N1879" s="12"/>
    </row>
    <row r="1880" spans="1:34" ht="35.25" customHeight="1" x14ac:dyDescent="0.2">
      <c r="A1880" s="1191"/>
      <c r="B1880" s="2021"/>
      <c r="C1880" s="1989"/>
      <c r="D1880" s="2100"/>
      <c r="E1880" s="1990"/>
      <c r="F1880" s="980" t="s">
        <v>5092</v>
      </c>
      <c r="G1880" s="786" t="s">
        <v>1265</v>
      </c>
      <c r="H1880" s="1254"/>
      <c r="I1880" s="600"/>
      <c r="J1880" s="84"/>
      <c r="K1880" s="755"/>
      <c r="L1880" s="815"/>
      <c r="M1880" s="1"/>
      <c r="N1880" s="12"/>
    </row>
    <row r="1881" spans="1:34" ht="36.75" customHeight="1" x14ac:dyDescent="0.2">
      <c r="A1881" s="1191"/>
      <c r="B1881" s="2066" t="s">
        <v>5093</v>
      </c>
      <c r="C1881" s="2066" t="s">
        <v>5094</v>
      </c>
      <c r="D1881" s="2067" t="s">
        <v>29</v>
      </c>
      <c r="E1881" s="2067" t="s">
        <v>4805</v>
      </c>
      <c r="F1881" s="806" t="s">
        <v>5095</v>
      </c>
      <c r="G1881" s="802" t="s">
        <v>5096</v>
      </c>
      <c r="H1881" s="2057" t="s">
        <v>5323</v>
      </c>
      <c r="I1881" s="43">
        <v>74</v>
      </c>
      <c r="J1881" s="802"/>
      <c r="K1881" s="764"/>
      <c r="L1881" s="802"/>
      <c r="M1881" s="1" t="s">
        <v>4856</v>
      </c>
      <c r="N1881" s="12"/>
    </row>
    <row r="1882" spans="1:34" ht="36.75" customHeight="1" x14ac:dyDescent="0.2">
      <c r="A1882" s="1191"/>
      <c r="B1882" s="1191"/>
      <c r="C1882" s="1191"/>
      <c r="D1882" s="1184"/>
      <c r="E1882" s="1184"/>
      <c r="F1882" s="977" t="s">
        <v>5098</v>
      </c>
      <c r="G1882" s="765" t="s">
        <v>5099</v>
      </c>
      <c r="H1882" s="1191"/>
      <c r="I1882" s="766"/>
      <c r="J1882" s="802"/>
      <c r="K1882" s="764"/>
      <c r="L1882" s="802"/>
      <c r="M1882" s="1"/>
      <c r="N1882" s="12"/>
    </row>
    <row r="1883" spans="1:34" ht="33" customHeight="1" x14ac:dyDescent="0.2">
      <c r="A1883" s="1989"/>
      <c r="B1883" s="1989"/>
      <c r="C1883" s="1989"/>
      <c r="D1883" s="1990"/>
      <c r="E1883" s="1990"/>
      <c r="F1883" s="977" t="s">
        <v>5100</v>
      </c>
      <c r="G1883" s="765" t="s">
        <v>5101</v>
      </c>
      <c r="H1883" s="1989"/>
      <c r="I1883" s="766"/>
      <c r="J1883" s="802"/>
      <c r="K1883" s="764"/>
      <c r="L1883" s="802"/>
      <c r="M1883" s="1"/>
      <c r="N1883" s="12"/>
    </row>
    <row r="1884" spans="1:34" ht="33.75" customHeight="1" x14ac:dyDescent="0.2">
      <c r="A1884" s="1427" t="s">
        <v>189</v>
      </c>
      <c r="B1884" s="1427" t="s">
        <v>5324</v>
      </c>
      <c r="C1884" s="1427" t="s">
        <v>5325</v>
      </c>
      <c r="D1884" s="1449" t="s">
        <v>70</v>
      </c>
      <c r="E1884" s="1400" t="s">
        <v>3068</v>
      </c>
      <c r="F1884" s="806" t="s">
        <v>5326</v>
      </c>
      <c r="G1884" s="801" t="s">
        <v>1161</v>
      </c>
      <c r="H1884" s="806" t="s">
        <v>5327</v>
      </c>
      <c r="I1884" s="711">
        <v>1300</v>
      </c>
      <c r="J1884" s="84"/>
      <c r="K1884" s="755"/>
      <c r="L1884" s="84"/>
      <c r="M1884" s="12" t="s">
        <v>3071</v>
      </c>
      <c r="O1884" s="13"/>
      <c r="P1884" s="13"/>
      <c r="Q1884" s="13"/>
      <c r="R1884" s="13"/>
      <c r="S1884" s="13"/>
      <c r="T1884" s="13"/>
      <c r="U1884" s="13"/>
      <c r="V1884" s="13"/>
      <c r="W1884" s="13"/>
      <c r="X1884" s="13"/>
      <c r="Y1884" s="13"/>
      <c r="Z1884" s="13"/>
      <c r="AA1884" s="13"/>
      <c r="AB1884" s="13"/>
      <c r="AC1884" s="13"/>
      <c r="AD1884" s="13"/>
      <c r="AE1884" s="13"/>
      <c r="AF1884" s="13"/>
      <c r="AG1884" s="13"/>
      <c r="AH1884" s="13"/>
    </row>
    <row r="1885" spans="1:34" ht="50.25" customHeight="1" x14ac:dyDescent="0.2">
      <c r="A1885" s="1427"/>
      <c r="B1885" s="1427"/>
      <c r="C1885" s="1427"/>
      <c r="D1885" s="1449"/>
      <c r="E1885" s="1400"/>
      <c r="F1885" s="806" t="s">
        <v>5059</v>
      </c>
      <c r="G1885" s="842" t="s">
        <v>1224</v>
      </c>
      <c r="H1885" s="839" t="s">
        <v>5328</v>
      </c>
      <c r="I1885" s="711"/>
      <c r="J1885" s="84"/>
      <c r="K1885" s="755"/>
      <c r="L1885" s="84"/>
      <c r="M1885" s="12"/>
      <c r="O1885" s="13"/>
      <c r="P1885" s="13"/>
      <c r="Q1885" s="13"/>
      <c r="R1885" s="13"/>
      <c r="S1885" s="13"/>
      <c r="T1885" s="13"/>
      <c r="U1885" s="13"/>
      <c r="V1885" s="13"/>
      <c r="W1885" s="13"/>
      <c r="X1885" s="13"/>
      <c r="Y1885" s="13"/>
      <c r="Z1885" s="13"/>
      <c r="AA1885" s="13"/>
      <c r="AB1885" s="13"/>
      <c r="AC1885" s="13"/>
      <c r="AD1885" s="13"/>
      <c r="AE1885" s="13"/>
      <c r="AF1885" s="13"/>
      <c r="AG1885" s="13"/>
      <c r="AH1885" s="13"/>
    </row>
    <row r="1886" spans="1:34" ht="60" customHeight="1" x14ac:dyDescent="0.2">
      <c r="A1886" s="1427"/>
      <c r="B1886" s="1427"/>
      <c r="C1886" s="1427"/>
      <c r="D1886" s="1449"/>
      <c r="E1886" s="1400"/>
      <c r="F1886" s="806" t="s">
        <v>4892</v>
      </c>
      <c r="G1886" s="842" t="s">
        <v>1558</v>
      </c>
      <c r="H1886" s="839" t="s">
        <v>5075</v>
      </c>
      <c r="I1886" s="711"/>
      <c r="J1886" s="84"/>
      <c r="K1886" s="755"/>
      <c r="L1886" s="84"/>
      <c r="M1886" s="12"/>
      <c r="O1886" s="13"/>
      <c r="P1886" s="13"/>
      <c r="Q1886" s="13"/>
      <c r="R1886" s="13"/>
      <c r="S1886" s="13"/>
      <c r="T1886" s="13"/>
      <c r="U1886" s="13"/>
      <c r="V1886" s="13"/>
      <c r="W1886" s="13"/>
      <c r="X1886" s="13"/>
      <c r="Y1886" s="13"/>
      <c r="Z1886" s="13"/>
      <c r="AA1886" s="13"/>
      <c r="AB1886" s="13"/>
      <c r="AC1886" s="13"/>
      <c r="AD1886" s="13"/>
      <c r="AE1886" s="13"/>
      <c r="AF1886" s="13"/>
      <c r="AG1886" s="13"/>
      <c r="AH1886" s="13"/>
    </row>
    <row r="1887" spans="1:34" ht="30" customHeight="1" x14ac:dyDescent="0.2">
      <c r="A1887" s="1427"/>
      <c r="B1887" s="1427"/>
      <c r="C1887" s="1427"/>
      <c r="D1887" s="1449"/>
      <c r="E1887" s="1400"/>
      <c r="F1887" s="806" t="s">
        <v>5076</v>
      </c>
      <c r="G1887" s="842" t="s">
        <v>1227</v>
      </c>
      <c r="H1887" s="2066" t="s">
        <v>5329</v>
      </c>
      <c r="I1887" s="711"/>
      <c r="J1887" s="84"/>
      <c r="K1887" s="755"/>
      <c r="L1887" s="84"/>
      <c r="M1887" s="12"/>
      <c r="O1887" s="13"/>
      <c r="P1887" s="13"/>
      <c r="Q1887" s="13"/>
      <c r="R1887" s="13"/>
      <c r="S1887" s="13"/>
      <c r="T1887" s="13"/>
      <c r="U1887" s="13"/>
      <c r="V1887" s="13"/>
      <c r="W1887" s="13"/>
      <c r="X1887" s="13"/>
      <c r="Y1887" s="13"/>
      <c r="Z1887" s="13"/>
      <c r="AA1887" s="13"/>
      <c r="AB1887" s="13"/>
      <c r="AC1887" s="13"/>
      <c r="AD1887" s="13"/>
      <c r="AE1887" s="13"/>
      <c r="AF1887" s="13"/>
      <c r="AG1887" s="13"/>
      <c r="AH1887" s="13"/>
    </row>
    <row r="1888" spans="1:34" ht="26.25" customHeight="1" x14ac:dyDescent="0.2">
      <c r="A1888" s="1427"/>
      <c r="B1888" s="1427"/>
      <c r="C1888" s="1427"/>
      <c r="D1888" s="1449"/>
      <c r="E1888" s="1400"/>
      <c r="F1888" s="806" t="s">
        <v>5061</v>
      </c>
      <c r="G1888" s="842" t="s">
        <v>1200</v>
      </c>
      <c r="H1888" s="1989"/>
      <c r="I1888" s="711"/>
      <c r="J1888" s="84"/>
      <c r="K1888" s="755"/>
      <c r="L1888" s="84"/>
      <c r="M1888" s="12"/>
      <c r="O1888" s="13"/>
      <c r="P1888" s="13"/>
      <c r="Q1888" s="13"/>
      <c r="R1888" s="13"/>
      <c r="S1888" s="13"/>
      <c r="T1888" s="13"/>
      <c r="U1888" s="13"/>
      <c r="V1888" s="13"/>
      <c r="W1888" s="13"/>
      <c r="X1888" s="13"/>
      <c r="Y1888" s="13"/>
      <c r="Z1888" s="13"/>
      <c r="AA1888" s="13"/>
      <c r="AB1888" s="13"/>
      <c r="AC1888" s="13"/>
      <c r="AD1888" s="13"/>
      <c r="AE1888" s="13"/>
      <c r="AF1888" s="13"/>
      <c r="AG1888" s="13"/>
      <c r="AH1888" s="13"/>
    </row>
    <row r="1889" spans="1:34" ht="33.75" x14ac:dyDescent="0.2">
      <c r="A1889" s="1427"/>
      <c r="B1889" s="806" t="s">
        <v>5109</v>
      </c>
      <c r="C1889" s="839" t="s">
        <v>5110</v>
      </c>
      <c r="D1889" s="815" t="s">
        <v>70</v>
      </c>
      <c r="E1889" s="801" t="s">
        <v>57</v>
      </c>
      <c r="F1889" s="767" t="s">
        <v>5111</v>
      </c>
      <c r="G1889" s="768" t="s">
        <v>1200</v>
      </c>
      <c r="H1889" s="769" t="s">
        <v>5330</v>
      </c>
      <c r="I1889" s="81">
        <v>657062.9155</v>
      </c>
      <c r="J1889" s="81">
        <v>1096756.0079999999</v>
      </c>
      <c r="K1889" s="81">
        <v>515825.22399999999</v>
      </c>
      <c r="L1889" s="81">
        <v>946362.33030000003</v>
      </c>
      <c r="O1889" s="13"/>
      <c r="P1889" s="13"/>
      <c r="Q1889" s="13"/>
      <c r="R1889" s="13"/>
      <c r="S1889" s="13"/>
      <c r="T1889" s="13"/>
      <c r="U1889" s="13"/>
      <c r="V1889" s="13"/>
      <c r="W1889" s="13"/>
      <c r="X1889" s="13"/>
      <c r="Y1889" s="13"/>
      <c r="Z1889" s="13"/>
      <c r="AA1889" s="13"/>
      <c r="AB1889" s="13"/>
      <c r="AC1889" s="13"/>
      <c r="AD1889" s="13"/>
      <c r="AE1889" s="13"/>
      <c r="AF1889" s="13"/>
      <c r="AG1889" s="13"/>
      <c r="AH1889" s="13"/>
    </row>
    <row r="1890" spans="1:34" x14ac:dyDescent="0.2">
      <c r="O1890" s="13"/>
      <c r="P1890" s="13"/>
      <c r="Q1890" s="13"/>
      <c r="R1890" s="13"/>
      <c r="S1890" s="13"/>
      <c r="T1890" s="13"/>
      <c r="U1890" s="13"/>
      <c r="V1890" s="13"/>
      <c r="W1890" s="13"/>
      <c r="X1890" s="13"/>
      <c r="Y1890" s="13"/>
      <c r="Z1890" s="13"/>
      <c r="AA1890" s="13"/>
      <c r="AB1890" s="13"/>
      <c r="AC1890" s="13"/>
      <c r="AD1890" s="13"/>
      <c r="AE1890" s="13"/>
      <c r="AF1890" s="13"/>
      <c r="AG1890" s="13"/>
      <c r="AH1890" s="13"/>
    </row>
    <row r="1891" spans="1:34" x14ac:dyDescent="0.2">
      <c r="M1891" s="12"/>
      <c r="N1891" s="12"/>
      <c r="O1891" s="13"/>
      <c r="P1891" s="13"/>
      <c r="Q1891" s="13"/>
      <c r="R1891" s="13"/>
      <c r="S1891" s="13"/>
      <c r="T1891" s="13"/>
      <c r="U1891" s="13"/>
      <c r="V1891" s="13"/>
      <c r="W1891" s="13"/>
      <c r="X1891" s="13"/>
      <c r="Y1891" s="13"/>
      <c r="Z1891" s="13"/>
      <c r="AA1891" s="13"/>
      <c r="AB1891" s="13"/>
      <c r="AC1891" s="13"/>
      <c r="AD1891" s="13"/>
      <c r="AE1891" s="13"/>
      <c r="AF1891" s="13"/>
      <c r="AG1891" s="13"/>
      <c r="AH1891" s="13"/>
    </row>
    <row r="1892" spans="1:34" x14ac:dyDescent="0.2">
      <c r="M1892" s="12"/>
      <c r="N1892" s="12"/>
      <c r="O1892" s="13"/>
      <c r="P1892" s="13"/>
      <c r="Q1892" s="13"/>
      <c r="R1892" s="13"/>
      <c r="S1892" s="13"/>
      <c r="T1892" s="13"/>
      <c r="U1892" s="13"/>
      <c r="V1892" s="13"/>
      <c r="W1892" s="13"/>
      <c r="X1892" s="13"/>
      <c r="Y1892" s="13"/>
      <c r="Z1892" s="13"/>
      <c r="AA1892" s="13"/>
      <c r="AB1892" s="13"/>
      <c r="AC1892" s="13"/>
      <c r="AD1892" s="13"/>
      <c r="AE1892" s="13"/>
      <c r="AF1892" s="13"/>
      <c r="AG1892" s="13"/>
      <c r="AH1892" s="13"/>
    </row>
    <row r="1893" spans="1:34" x14ac:dyDescent="0.2">
      <c r="M1893" s="12"/>
      <c r="N1893" s="12"/>
      <c r="O1893" s="13"/>
      <c r="P1893" s="13"/>
      <c r="Q1893" s="13"/>
      <c r="R1893" s="13"/>
      <c r="S1893" s="13"/>
      <c r="T1893" s="13"/>
      <c r="U1893" s="13"/>
      <c r="V1893" s="13"/>
      <c r="W1893" s="13"/>
      <c r="X1893" s="13"/>
      <c r="Y1893" s="13"/>
      <c r="Z1893" s="13"/>
      <c r="AA1893" s="13"/>
      <c r="AB1893" s="13"/>
      <c r="AC1893" s="13"/>
      <c r="AD1893" s="13"/>
      <c r="AE1893" s="13"/>
      <c r="AF1893" s="13"/>
      <c r="AG1893" s="13"/>
      <c r="AH1893" s="13"/>
    </row>
    <row r="1894" spans="1:34" x14ac:dyDescent="0.2">
      <c r="M1894" s="12"/>
      <c r="N1894" s="12"/>
      <c r="O1894" s="13"/>
      <c r="P1894" s="13"/>
      <c r="Q1894" s="13"/>
      <c r="R1894" s="13"/>
      <c r="S1894" s="13"/>
      <c r="T1894" s="13"/>
      <c r="U1894" s="13"/>
      <c r="V1894" s="13"/>
      <c r="W1894" s="13"/>
      <c r="X1894" s="13"/>
      <c r="Y1894" s="13"/>
      <c r="Z1894" s="13"/>
      <c r="AA1894" s="13"/>
      <c r="AB1894" s="13"/>
      <c r="AC1894" s="13"/>
      <c r="AD1894" s="13"/>
      <c r="AE1894" s="13"/>
      <c r="AF1894" s="13"/>
      <c r="AG1894" s="13"/>
      <c r="AH1894" s="13"/>
    </row>
  </sheetData>
  <autoFilter ref="E1:E1894"/>
  <mergeCells count="3241">
    <mergeCell ref="A23:A24"/>
    <mergeCell ref="A1884:A1889"/>
    <mergeCell ref="B1884:B1888"/>
    <mergeCell ref="C1884:C1888"/>
    <mergeCell ref="D1884:D1888"/>
    <mergeCell ref="E1884:E1888"/>
    <mergeCell ref="H1887:H1888"/>
    <mergeCell ref="H1875:H1880"/>
    <mergeCell ref="B1881:B1883"/>
    <mergeCell ref="C1881:C1883"/>
    <mergeCell ref="D1881:D1883"/>
    <mergeCell ref="E1881:E1883"/>
    <mergeCell ref="H1881:H1883"/>
    <mergeCell ref="B1870:B1874"/>
    <mergeCell ref="C1870:C1874"/>
    <mergeCell ref="D1870:D1874"/>
    <mergeCell ref="E1870:E1874"/>
    <mergeCell ref="B1875:B1880"/>
    <mergeCell ref="C1875:C1880"/>
    <mergeCell ref="D1875:D1880"/>
    <mergeCell ref="E1875:E1880"/>
    <mergeCell ref="A1846:A1883"/>
    <mergeCell ref="B1846:B1850"/>
    <mergeCell ref="C1846:C1850"/>
    <mergeCell ref="D1846:D1850"/>
    <mergeCell ref="E1846:E1850"/>
    <mergeCell ref="B1851:B1852"/>
    <mergeCell ref="C1851:C1852"/>
    <mergeCell ref="D1851:D1852"/>
    <mergeCell ref="E1851:E1852"/>
    <mergeCell ref="D1840:D1841"/>
    <mergeCell ref="E1840:E1841"/>
    <mergeCell ref="B1862:B1864"/>
    <mergeCell ref="C1862:C1864"/>
    <mergeCell ref="D1862:D1864"/>
    <mergeCell ref="E1862:E1864"/>
    <mergeCell ref="B1865:B1869"/>
    <mergeCell ref="C1865:C1869"/>
    <mergeCell ref="D1865:D1869"/>
    <mergeCell ref="E1865:E1869"/>
    <mergeCell ref="C1853:C1856"/>
    <mergeCell ref="D1853:D1856"/>
    <mergeCell ref="E1853:E1856"/>
    <mergeCell ref="H1855:H1856"/>
    <mergeCell ref="B1857:B1861"/>
    <mergeCell ref="C1857:C1861"/>
    <mergeCell ref="D1857:D1861"/>
    <mergeCell ref="E1857:E1861"/>
    <mergeCell ref="H1857:H1861"/>
    <mergeCell ref="B1853:B1856"/>
    <mergeCell ref="C1828:C1831"/>
    <mergeCell ref="D1828:D1831"/>
    <mergeCell ref="E1828:E1831"/>
    <mergeCell ref="H1815:H1818"/>
    <mergeCell ref="B1819:B1821"/>
    <mergeCell ref="C1819:C1821"/>
    <mergeCell ref="D1819:D1821"/>
    <mergeCell ref="E1819:E1821"/>
    <mergeCell ref="B1822:B1824"/>
    <mergeCell ref="C1822:C1824"/>
    <mergeCell ref="D1822:D1824"/>
    <mergeCell ref="E1822:E1824"/>
    <mergeCell ref="B1844:B1845"/>
    <mergeCell ref="C1844:C1845"/>
    <mergeCell ref="D1844:D1845"/>
    <mergeCell ref="E1844:E1845"/>
    <mergeCell ref="G1844:G1845"/>
    <mergeCell ref="H1844:H1845"/>
    <mergeCell ref="G1840:G1841"/>
    <mergeCell ref="H1840:H1841"/>
    <mergeCell ref="B1842:B1843"/>
    <mergeCell ref="C1842:C1843"/>
    <mergeCell ref="D1842:D1843"/>
    <mergeCell ref="E1842:E1843"/>
    <mergeCell ref="G1842:G1843"/>
    <mergeCell ref="H1842:H1843"/>
    <mergeCell ref="B1838:B1839"/>
    <mergeCell ref="C1838:C1839"/>
    <mergeCell ref="D1838:D1839"/>
    <mergeCell ref="E1838:E1839"/>
    <mergeCell ref="B1840:B1841"/>
    <mergeCell ref="C1840:C1841"/>
    <mergeCell ref="H1807:H1810"/>
    <mergeCell ref="G1809:G1810"/>
    <mergeCell ref="B1811:B1814"/>
    <mergeCell ref="C1811:C1814"/>
    <mergeCell ref="D1811:D1814"/>
    <mergeCell ref="E1811:E1814"/>
    <mergeCell ref="G1811:G1812"/>
    <mergeCell ref="H1811:H1814"/>
    <mergeCell ref="G1813:G1814"/>
    <mergeCell ref="A1807:A1845"/>
    <mergeCell ref="B1807:B1810"/>
    <mergeCell ref="C1807:C1810"/>
    <mergeCell ref="D1807:D1810"/>
    <mergeCell ref="E1807:E1810"/>
    <mergeCell ref="G1807:G1808"/>
    <mergeCell ref="B1815:B1818"/>
    <mergeCell ref="C1815:C1818"/>
    <mergeCell ref="D1815:D1818"/>
    <mergeCell ref="E1815:E1818"/>
    <mergeCell ref="B1832:B1833"/>
    <mergeCell ref="C1832:C1833"/>
    <mergeCell ref="D1832:D1833"/>
    <mergeCell ref="E1832:E1833"/>
    <mergeCell ref="B1834:B1837"/>
    <mergeCell ref="C1834:C1837"/>
    <mergeCell ref="D1834:D1837"/>
    <mergeCell ref="E1834:E1837"/>
    <mergeCell ref="B1825:B1827"/>
    <mergeCell ref="C1825:C1827"/>
    <mergeCell ref="D1825:D1827"/>
    <mergeCell ref="E1825:E1827"/>
    <mergeCell ref="B1828:B1831"/>
    <mergeCell ref="H1799:H1802"/>
    <mergeCell ref="G1801:G1802"/>
    <mergeCell ref="B1803:B1806"/>
    <mergeCell ref="C1803:C1806"/>
    <mergeCell ref="D1803:D1806"/>
    <mergeCell ref="E1803:E1806"/>
    <mergeCell ref="G1803:G1804"/>
    <mergeCell ref="H1803:H1806"/>
    <mergeCell ref="G1805:G1806"/>
    <mergeCell ref="B1794:B1798"/>
    <mergeCell ref="C1794:C1798"/>
    <mergeCell ref="D1794:D1798"/>
    <mergeCell ref="E1794:E1798"/>
    <mergeCell ref="H1794:H1798"/>
    <mergeCell ref="B1799:B1802"/>
    <mergeCell ref="C1799:C1802"/>
    <mergeCell ref="D1799:D1802"/>
    <mergeCell ref="E1799:E1802"/>
    <mergeCell ref="G1799:G1800"/>
    <mergeCell ref="D1790:D1793"/>
    <mergeCell ref="E1790:E1793"/>
    <mergeCell ref="G1790:G1791"/>
    <mergeCell ref="H1790:H1793"/>
    <mergeCell ref="G1792:G1793"/>
    <mergeCell ref="C1781:C1783"/>
    <mergeCell ref="D1781:D1783"/>
    <mergeCell ref="E1781:E1783"/>
    <mergeCell ref="H1781:H1783"/>
    <mergeCell ref="B1784:B1789"/>
    <mergeCell ref="C1784:C1789"/>
    <mergeCell ref="D1784:D1789"/>
    <mergeCell ref="E1784:E1789"/>
    <mergeCell ref="H1784:H1789"/>
    <mergeCell ref="G1773:G1774"/>
    <mergeCell ref="H1773:H1776"/>
    <mergeCell ref="G1775:G1776"/>
    <mergeCell ref="B1777:B1780"/>
    <mergeCell ref="C1777:C1780"/>
    <mergeCell ref="D1777:D1780"/>
    <mergeCell ref="E1777:E1780"/>
    <mergeCell ref="D1746:D1749"/>
    <mergeCell ref="E1746:E1749"/>
    <mergeCell ref="H1746:H1749"/>
    <mergeCell ref="I1736:I1737"/>
    <mergeCell ref="A1770:A1806"/>
    <mergeCell ref="B1770:B1772"/>
    <mergeCell ref="C1770:C1772"/>
    <mergeCell ref="D1770:D1772"/>
    <mergeCell ref="E1770:E1772"/>
    <mergeCell ref="B1773:B1776"/>
    <mergeCell ref="C1773:C1776"/>
    <mergeCell ref="D1773:D1776"/>
    <mergeCell ref="E1773:E1776"/>
    <mergeCell ref="B1781:B1783"/>
    <mergeCell ref="E1764:E1765"/>
    <mergeCell ref="H1764:H1765"/>
    <mergeCell ref="B1766:B1769"/>
    <mergeCell ref="C1766:C1769"/>
    <mergeCell ref="D1766:D1769"/>
    <mergeCell ref="E1766:E1769"/>
    <mergeCell ref="A1760:L1760"/>
    <mergeCell ref="A1761:A1769"/>
    <mergeCell ref="B1761:B1763"/>
    <mergeCell ref="C1761:C1763"/>
    <mergeCell ref="D1761:D1763"/>
    <mergeCell ref="E1761:E1763"/>
    <mergeCell ref="H1761:H1763"/>
    <mergeCell ref="B1764:B1765"/>
    <mergeCell ref="C1764:C1765"/>
    <mergeCell ref="D1764:D1765"/>
    <mergeCell ref="B1790:B1793"/>
    <mergeCell ref="C1790:C1793"/>
    <mergeCell ref="J1736:J1737"/>
    <mergeCell ref="K1736:K1737"/>
    <mergeCell ref="B1738:C1738"/>
    <mergeCell ref="A1739:L1739"/>
    <mergeCell ref="A1740:A1759"/>
    <mergeCell ref="B1742:B1745"/>
    <mergeCell ref="C1742:C1745"/>
    <mergeCell ref="D1742:D1745"/>
    <mergeCell ref="E1742:E1745"/>
    <mergeCell ref="A1732:L1732"/>
    <mergeCell ref="A1734:A1737"/>
    <mergeCell ref="B1734:C1737"/>
    <mergeCell ref="D1734:D1737"/>
    <mergeCell ref="E1734:E1737"/>
    <mergeCell ref="F1734:F1737"/>
    <mergeCell ref="G1734:G1737"/>
    <mergeCell ref="H1734:H1737"/>
    <mergeCell ref="I1734:K1735"/>
    <mergeCell ref="L1734:L1737"/>
    <mergeCell ref="B1750:B1753"/>
    <mergeCell ref="C1750:C1753"/>
    <mergeCell ref="D1750:D1753"/>
    <mergeCell ref="E1750:E1753"/>
    <mergeCell ref="H1750:H1753"/>
    <mergeCell ref="B1754:B1759"/>
    <mergeCell ref="C1754:C1759"/>
    <mergeCell ref="D1754:D1759"/>
    <mergeCell ref="E1754:E1759"/>
    <mergeCell ref="H1754:H1759"/>
    <mergeCell ref="H1742:H1745"/>
    <mergeCell ref="B1746:B1749"/>
    <mergeCell ref="C1746:C1749"/>
    <mergeCell ref="A1726:A1729"/>
    <mergeCell ref="B1726:B1727"/>
    <mergeCell ref="C1726:C1727"/>
    <mergeCell ref="D1726:D1727"/>
    <mergeCell ref="E1726:E1727"/>
    <mergeCell ref="B1728:B1729"/>
    <mergeCell ref="C1728:C1729"/>
    <mergeCell ref="D1728:D1729"/>
    <mergeCell ref="E1728:E1729"/>
    <mergeCell ref="B1718:B1719"/>
    <mergeCell ref="C1718:C1719"/>
    <mergeCell ref="D1718:D1719"/>
    <mergeCell ref="E1718:E1719"/>
    <mergeCell ref="B1724:B1725"/>
    <mergeCell ref="C1724:C1725"/>
    <mergeCell ref="D1724:D1725"/>
    <mergeCell ref="E1724:E1725"/>
    <mergeCell ref="B1699:B1700"/>
    <mergeCell ref="C1699:C1700"/>
    <mergeCell ref="D1699:D1700"/>
    <mergeCell ref="E1699:E1700"/>
    <mergeCell ref="B1713:B1714"/>
    <mergeCell ref="C1713:C1714"/>
    <mergeCell ref="D1713:D1714"/>
    <mergeCell ref="E1713:E1714"/>
    <mergeCell ref="B1716:B1717"/>
    <mergeCell ref="C1716:C1717"/>
    <mergeCell ref="D1716:D1717"/>
    <mergeCell ref="E1716:E1717"/>
    <mergeCell ref="B1709:B1710"/>
    <mergeCell ref="C1709:C1710"/>
    <mergeCell ref="D1709:D1710"/>
    <mergeCell ref="E1709:E1710"/>
    <mergeCell ref="B1711:B1712"/>
    <mergeCell ref="C1711:C1712"/>
    <mergeCell ref="D1711:D1712"/>
    <mergeCell ref="E1711:E1712"/>
    <mergeCell ref="B1705:B1706"/>
    <mergeCell ref="C1705:C1706"/>
    <mergeCell ref="D1705:D1706"/>
    <mergeCell ref="E1705:E1706"/>
    <mergeCell ref="B1707:B1708"/>
    <mergeCell ref="C1707:C1708"/>
    <mergeCell ref="D1707:D1708"/>
    <mergeCell ref="E1707:E1708"/>
    <mergeCell ref="A1690:A1691"/>
    <mergeCell ref="A1692:L1692"/>
    <mergeCell ref="A1693:A1725"/>
    <mergeCell ref="B1693:B1694"/>
    <mergeCell ref="C1693:C1694"/>
    <mergeCell ref="D1693:D1694"/>
    <mergeCell ref="E1693:E1694"/>
    <mergeCell ref="B1695:B1696"/>
    <mergeCell ref="C1695:C1696"/>
    <mergeCell ref="D1695:D1696"/>
    <mergeCell ref="B1684:B1686"/>
    <mergeCell ref="C1684:C1686"/>
    <mergeCell ref="D1684:D1686"/>
    <mergeCell ref="E1684:E1686"/>
    <mergeCell ref="A1687:A1689"/>
    <mergeCell ref="B1687:B1689"/>
    <mergeCell ref="C1687:C1689"/>
    <mergeCell ref="D1687:D1689"/>
    <mergeCell ref="E1687:E1689"/>
    <mergeCell ref="B1701:B1702"/>
    <mergeCell ref="C1701:C1702"/>
    <mergeCell ref="D1701:D1702"/>
    <mergeCell ref="E1701:E1702"/>
    <mergeCell ref="B1703:B1704"/>
    <mergeCell ref="C1703:C1704"/>
    <mergeCell ref="D1703:D1704"/>
    <mergeCell ref="E1703:E1704"/>
    <mergeCell ref="E1695:E1696"/>
    <mergeCell ref="B1697:B1698"/>
    <mergeCell ref="C1697:C1698"/>
    <mergeCell ref="D1697:D1698"/>
    <mergeCell ref="E1697:E1698"/>
    <mergeCell ref="D1678:D1680"/>
    <mergeCell ref="E1678:E1680"/>
    <mergeCell ref="B1681:B1683"/>
    <mergeCell ref="C1681:C1683"/>
    <mergeCell ref="D1681:D1683"/>
    <mergeCell ref="E1681:E1683"/>
    <mergeCell ref="L1671:L1672"/>
    <mergeCell ref="B1673:C1673"/>
    <mergeCell ref="A1674:L1674"/>
    <mergeCell ref="A1675:A1686"/>
    <mergeCell ref="B1675:B1677"/>
    <mergeCell ref="C1675:C1677"/>
    <mergeCell ref="D1675:D1677"/>
    <mergeCell ref="E1675:E1677"/>
    <mergeCell ref="B1678:B1680"/>
    <mergeCell ref="C1678:C1680"/>
    <mergeCell ref="A1666:A1667"/>
    <mergeCell ref="A1670:L1670"/>
    <mergeCell ref="A1671:A1672"/>
    <mergeCell ref="B1671:C1672"/>
    <mergeCell ref="D1671:D1672"/>
    <mergeCell ref="E1671:E1672"/>
    <mergeCell ref="F1671:F1672"/>
    <mergeCell ref="G1671:G1672"/>
    <mergeCell ref="H1671:H1672"/>
    <mergeCell ref="I1671:K1671"/>
    <mergeCell ref="B1657:B1658"/>
    <mergeCell ref="C1657:C1658"/>
    <mergeCell ref="D1657:D1658"/>
    <mergeCell ref="E1657:E1658"/>
    <mergeCell ref="A1662:A1663"/>
    <mergeCell ref="A1664:A1665"/>
    <mergeCell ref="A1650:A1653"/>
    <mergeCell ref="B1650:B1651"/>
    <mergeCell ref="C1650:C1651"/>
    <mergeCell ref="D1650:D1651"/>
    <mergeCell ref="E1650:E1651"/>
    <mergeCell ref="A1654:A1660"/>
    <mergeCell ref="B1655:B1656"/>
    <mergeCell ref="C1655:C1656"/>
    <mergeCell ref="D1655:D1656"/>
    <mergeCell ref="E1655:E1656"/>
    <mergeCell ref="A1642:A1645"/>
    <mergeCell ref="A1646:A1649"/>
    <mergeCell ref="B1646:B1647"/>
    <mergeCell ref="C1646:C1647"/>
    <mergeCell ref="D1646:D1647"/>
    <mergeCell ref="E1646:E1647"/>
    <mergeCell ref="B1636:B1637"/>
    <mergeCell ref="C1636:C1637"/>
    <mergeCell ref="D1636:D1637"/>
    <mergeCell ref="E1636:E1637"/>
    <mergeCell ref="B1638:B1639"/>
    <mergeCell ref="C1638:C1639"/>
    <mergeCell ref="D1638:D1639"/>
    <mergeCell ref="E1638:E1639"/>
    <mergeCell ref="A1631:A1633"/>
    <mergeCell ref="B1631:B1632"/>
    <mergeCell ref="C1631:C1632"/>
    <mergeCell ref="D1631:D1632"/>
    <mergeCell ref="E1631:E1632"/>
    <mergeCell ref="A1634:A1641"/>
    <mergeCell ref="B1634:B1635"/>
    <mergeCell ref="C1634:C1635"/>
    <mergeCell ref="D1634:D1635"/>
    <mergeCell ref="E1634:E1635"/>
    <mergeCell ref="A1625:A1630"/>
    <mergeCell ref="B1625:B1626"/>
    <mergeCell ref="C1625:C1626"/>
    <mergeCell ref="D1625:D1626"/>
    <mergeCell ref="E1625:E1626"/>
    <mergeCell ref="B1628:B1629"/>
    <mergeCell ref="C1628:C1629"/>
    <mergeCell ref="D1628:D1629"/>
    <mergeCell ref="E1628:E1629"/>
    <mergeCell ref="B1620:B1621"/>
    <mergeCell ref="C1620:C1621"/>
    <mergeCell ref="D1620:D1621"/>
    <mergeCell ref="E1620:E1621"/>
    <mergeCell ref="B1622:B1623"/>
    <mergeCell ref="C1622:C1623"/>
    <mergeCell ref="D1622:D1623"/>
    <mergeCell ref="E1622:E1623"/>
    <mergeCell ref="A1615:A1617"/>
    <mergeCell ref="B1615:B1616"/>
    <mergeCell ref="C1615:C1616"/>
    <mergeCell ref="D1615:D1616"/>
    <mergeCell ref="E1615:E1616"/>
    <mergeCell ref="A1618:A1624"/>
    <mergeCell ref="B1618:B1619"/>
    <mergeCell ref="C1618:C1619"/>
    <mergeCell ref="D1618:D1619"/>
    <mergeCell ref="E1618:E1619"/>
    <mergeCell ref="B1605:B1606"/>
    <mergeCell ref="C1605:C1606"/>
    <mergeCell ref="D1605:D1606"/>
    <mergeCell ref="E1605:E1606"/>
    <mergeCell ref="A1608:A1614"/>
    <mergeCell ref="B1608:B1609"/>
    <mergeCell ref="C1608:C1609"/>
    <mergeCell ref="D1608:D1609"/>
    <mergeCell ref="E1608:E1609"/>
    <mergeCell ref="A1601:A1602"/>
    <mergeCell ref="B1601:B1602"/>
    <mergeCell ref="C1601:C1602"/>
    <mergeCell ref="D1601:D1602"/>
    <mergeCell ref="E1601:E1602"/>
    <mergeCell ref="A1603:A1607"/>
    <mergeCell ref="B1603:B1604"/>
    <mergeCell ref="C1603:C1604"/>
    <mergeCell ref="D1603:D1604"/>
    <mergeCell ref="E1603:E1604"/>
    <mergeCell ref="A1596:A1600"/>
    <mergeCell ref="B1596:B1597"/>
    <mergeCell ref="C1596:C1597"/>
    <mergeCell ref="D1596:D1597"/>
    <mergeCell ref="E1596:E1597"/>
    <mergeCell ref="B1598:B1599"/>
    <mergeCell ref="C1598:C1599"/>
    <mergeCell ref="D1598:D1599"/>
    <mergeCell ref="E1598:E1599"/>
    <mergeCell ref="A1592:A1595"/>
    <mergeCell ref="B1592:B1593"/>
    <mergeCell ref="C1592:C1593"/>
    <mergeCell ref="D1592:D1593"/>
    <mergeCell ref="E1592:E1593"/>
    <mergeCell ref="B1594:B1595"/>
    <mergeCell ref="C1594:C1595"/>
    <mergeCell ref="D1594:D1595"/>
    <mergeCell ref="E1594:E1595"/>
    <mergeCell ref="C1581:C1582"/>
    <mergeCell ref="D1581:D1582"/>
    <mergeCell ref="E1581:E1582"/>
    <mergeCell ref="A1584:A1591"/>
    <mergeCell ref="B1584:B1585"/>
    <mergeCell ref="C1584:C1585"/>
    <mergeCell ref="D1584:D1585"/>
    <mergeCell ref="E1584:E1585"/>
    <mergeCell ref="A1577:A1583"/>
    <mergeCell ref="B1577:B1578"/>
    <mergeCell ref="C1577:C1578"/>
    <mergeCell ref="D1577:D1578"/>
    <mergeCell ref="E1577:E1578"/>
    <mergeCell ref="B1579:B1580"/>
    <mergeCell ref="C1579:C1580"/>
    <mergeCell ref="D1579:D1580"/>
    <mergeCell ref="E1579:E1580"/>
    <mergeCell ref="B1581:B1582"/>
    <mergeCell ref="H1569:H1570"/>
    <mergeCell ref="B1571:B1572"/>
    <mergeCell ref="C1571:C1572"/>
    <mergeCell ref="D1571:D1572"/>
    <mergeCell ref="E1571:E1572"/>
    <mergeCell ref="H1571:H1572"/>
    <mergeCell ref="A1567:A1576"/>
    <mergeCell ref="B1567:B1568"/>
    <mergeCell ref="C1567:C1568"/>
    <mergeCell ref="D1567:D1568"/>
    <mergeCell ref="E1567:E1568"/>
    <mergeCell ref="H1567:H1568"/>
    <mergeCell ref="B1569:B1570"/>
    <mergeCell ref="C1569:C1570"/>
    <mergeCell ref="D1569:D1570"/>
    <mergeCell ref="E1569:E1570"/>
    <mergeCell ref="B1560:B1561"/>
    <mergeCell ref="C1560:C1561"/>
    <mergeCell ref="D1560:D1561"/>
    <mergeCell ref="E1560:E1561"/>
    <mergeCell ref="B1562:B1563"/>
    <mergeCell ref="C1562:C1563"/>
    <mergeCell ref="D1562:D1563"/>
    <mergeCell ref="E1562:E1563"/>
    <mergeCell ref="D1522:D1523"/>
    <mergeCell ref="E1522:E1523"/>
    <mergeCell ref="A1556:A1557"/>
    <mergeCell ref="B1556:B1557"/>
    <mergeCell ref="C1556:C1557"/>
    <mergeCell ref="D1556:D1557"/>
    <mergeCell ref="E1556:E1557"/>
    <mergeCell ref="A1558:A1566"/>
    <mergeCell ref="B1558:B1559"/>
    <mergeCell ref="C1558:C1559"/>
    <mergeCell ref="D1558:D1559"/>
    <mergeCell ref="E1558:E1559"/>
    <mergeCell ref="C1546:C1547"/>
    <mergeCell ref="D1546:D1547"/>
    <mergeCell ref="E1546:E1547"/>
    <mergeCell ref="A1552:A1555"/>
    <mergeCell ref="B1552:B1553"/>
    <mergeCell ref="C1552:C1553"/>
    <mergeCell ref="D1552:D1553"/>
    <mergeCell ref="E1552:E1553"/>
    <mergeCell ref="A1541:A1551"/>
    <mergeCell ref="B1541:B1542"/>
    <mergeCell ref="C1541:C1542"/>
    <mergeCell ref="D1541:D1542"/>
    <mergeCell ref="E1541:E1542"/>
    <mergeCell ref="B1543:B1544"/>
    <mergeCell ref="C1543:C1544"/>
    <mergeCell ref="D1543:D1544"/>
    <mergeCell ref="E1543:E1544"/>
    <mergeCell ref="B1546:B1547"/>
    <mergeCell ref="C1537:C1538"/>
    <mergeCell ref="D1537:D1538"/>
    <mergeCell ref="E1537:E1538"/>
    <mergeCell ref="B1539:B1540"/>
    <mergeCell ref="C1539:C1540"/>
    <mergeCell ref="D1539:D1540"/>
    <mergeCell ref="E1539:E1540"/>
    <mergeCell ref="A1533:A1540"/>
    <mergeCell ref="B1533:B1534"/>
    <mergeCell ref="C1533:C1534"/>
    <mergeCell ref="D1533:D1534"/>
    <mergeCell ref="E1533:E1534"/>
    <mergeCell ref="B1535:B1536"/>
    <mergeCell ref="C1535:C1536"/>
    <mergeCell ref="D1535:D1536"/>
    <mergeCell ref="E1535:E1536"/>
    <mergeCell ref="B1537:B1538"/>
    <mergeCell ref="A1512:A1519"/>
    <mergeCell ref="B1512:B1513"/>
    <mergeCell ref="C1512:C1513"/>
    <mergeCell ref="D1512:D1513"/>
    <mergeCell ref="E1512:E1513"/>
    <mergeCell ref="B1514:B1515"/>
    <mergeCell ref="C1514:C1515"/>
    <mergeCell ref="D1514:D1515"/>
    <mergeCell ref="B1528:B1529"/>
    <mergeCell ref="C1528:C1529"/>
    <mergeCell ref="D1528:D1529"/>
    <mergeCell ref="E1528:E1529"/>
    <mergeCell ref="B1530:B1531"/>
    <mergeCell ref="C1530:C1531"/>
    <mergeCell ref="D1530:D1531"/>
    <mergeCell ref="E1530:E1531"/>
    <mergeCell ref="B1524:B1525"/>
    <mergeCell ref="C1524:C1525"/>
    <mergeCell ref="D1524:D1525"/>
    <mergeCell ref="E1524:E1525"/>
    <mergeCell ref="B1526:B1527"/>
    <mergeCell ref="C1526:C1527"/>
    <mergeCell ref="D1526:D1527"/>
    <mergeCell ref="E1526:E1527"/>
    <mergeCell ref="E1514:E1515"/>
    <mergeCell ref="A1520:A1532"/>
    <mergeCell ref="B1520:B1521"/>
    <mergeCell ref="C1520:C1521"/>
    <mergeCell ref="D1520:D1521"/>
    <mergeCell ref="E1520:E1521"/>
    <mergeCell ref="B1522:B1523"/>
    <mergeCell ref="C1522:C1523"/>
    <mergeCell ref="C1499:C1500"/>
    <mergeCell ref="D1499:D1500"/>
    <mergeCell ref="E1499:E1500"/>
    <mergeCell ref="A1502:A1510"/>
    <mergeCell ref="B1502:B1503"/>
    <mergeCell ref="C1502:C1503"/>
    <mergeCell ref="D1502:D1503"/>
    <mergeCell ref="E1502:E1503"/>
    <mergeCell ref="B1504:B1505"/>
    <mergeCell ref="C1504:C1505"/>
    <mergeCell ref="A1495:A1501"/>
    <mergeCell ref="B1495:B1496"/>
    <mergeCell ref="C1495:C1496"/>
    <mergeCell ref="D1495:D1496"/>
    <mergeCell ref="E1495:E1496"/>
    <mergeCell ref="B1497:B1498"/>
    <mergeCell ref="C1497:C1498"/>
    <mergeCell ref="D1497:D1498"/>
    <mergeCell ref="E1497:E1498"/>
    <mergeCell ref="B1499:B1500"/>
    <mergeCell ref="D1504:D1505"/>
    <mergeCell ref="E1504:E1505"/>
    <mergeCell ref="C1485:C1486"/>
    <mergeCell ref="D1485:D1486"/>
    <mergeCell ref="E1485:E1486"/>
    <mergeCell ref="B1488:B1489"/>
    <mergeCell ref="C1488:C1489"/>
    <mergeCell ref="D1488:D1489"/>
    <mergeCell ref="E1488:E1489"/>
    <mergeCell ref="A1481:A1494"/>
    <mergeCell ref="B1481:B1482"/>
    <mergeCell ref="C1481:C1482"/>
    <mergeCell ref="D1481:D1482"/>
    <mergeCell ref="E1481:E1482"/>
    <mergeCell ref="B1483:B1484"/>
    <mergeCell ref="C1483:C1484"/>
    <mergeCell ref="D1483:D1484"/>
    <mergeCell ref="E1483:E1484"/>
    <mergeCell ref="B1485:B1486"/>
    <mergeCell ref="C1474:C1475"/>
    <mergeCell ref="D1474:D1475"/>
    <mergeCell ref="E1474:E1475"/>
    <mergeCell ref="H1474:H1475"/>
    <mergeCell ref="A1479:A1480"/>
    <mergeCell ref="B1479:B1480"/>
    <mergeCell ref="C1479:C1480"/>
    <mergeCell ref="D1479:D1480"/>
    <mergeCell ref="E1479:E1480"/>
    <mergeCell ref="B1467:B1468"/>
    <mergeCell ref="C1467:C1468"/>
    <mergeCell ref="D1467:D1468"/>
    <mergeCell ref="E1467:E1468"/>
    <mergeCell ref="A1472:A1478"/>
    <mergeCell ref="B1472:B1473"/>
    <mergeCell ref="C1472:C1473"/>
    <mergeCell ref="D1472:D1473"/>
    <mergeCell ref="E1472:E1473"/>
    <mergeCell ref="B1474:B1475"/>
    <mergeCell ref="A1460:A1464"/>
    <mergeCell ref="B1460:B1461"/>
    <mergeCell ref="C1460:C1461"/>
    <mergeCell ref="D1460:D1461"/>
    <mergeCell ref="E1460:E1461"/>
    <mergeCell ref="A1465:A1471"/>
    <mergeCell ref="B1465:B1466"/>
    <mergeCell ref="C1465:C1466"/>
    <mergeCell ref="D1465:D1466"/>
    <mergeCell ref="E1465:E1466"/>
    <mergeCell ref="C1449:C1450"/>
    <mergeCell ref="D1449:D1450"/>
    <mergeCell ref="E1449:E1450"/>
    <mergeCell ref="H1449:H1450"/>
    <mergeCell ref="A1455:A1459"/>
    <mergeCell ref="B1455:B1456"/>
    <mergeCell ref="C1455:C1456"/>
    <mergeCell ref="D1455:D1456"/>
    <mergeCell ref="E1455:E1456"/>
    <mergeCell ref="A1445:A1454"/>
    <mergeCell ref="B1445:B1446"/>
    <mergeCell ref="C1445:C1446"/>
    <mergeCell ref="D1445:D1446"/>
    <mergeCell ref="E1445:E1446"/>
    <mergeCell ref="B1447:B1448"/>
    <mergeCell ref="C1447:C1448"/>
    <mergeCell ref="D1447:D1448"/>
    <mergeCell ref="E1447:E1448"/>
    <mergeCell ref="B1449:B1450"/>
    <mergeCell ref="B1434:B1435"/>
    <mergeCell ref="C1434:C1435"/>
    <mergeCell ref="D1434:D1435"/>
    <mergeCell ref="E1434:E1435"/>
    <mergeCell ref="A1437:A1441"/>
    <mergeCell ref="A1442:A1444"/>
    <mergeCell ref="B1442:B1443"/>
    <mergeCell ref="C1442:C1443"/>
    <mergeCell ref="D1442:D1443"/>
    <mergeCell ref="E1442:E1443"/>
    <mergeCell ref="A1427:A1431"/>
    <mergeCell ref="B1427:B1428"/>
    <mergeCell ref="C1427:C1428"/>
    <mergeCell ref="D1427:D1428"/>
    <mergeCell ref="E1427:E1428"/>
    <mergeCell ref="A1432:A1436"/>
    <mergeCell ref="B1432:B1433"/>
    <mergeCell ref="C1432:C1433"/>
    <mergeCell ref="D1432:D1433"/>
    <mergeCell ref="E1432:E1433"/>
    <mergeCell ref="A1422:A1424"/>
    <mergeCell ref="B1422:B1423"/>
    <mergeCell ref="C1422:C1423"/>
    <mergeCell ref="D1422:D1423"/>
    <mergeCell ref="E1422:E1423"/>
    <mergeCell ref="A1425:A1426"/>
    <mergeCell ref="B1425:B1426"/>
    <mergeCell ref="C1425:C1426"/>
    <mergeCell ref="D1425:D1426"/>
    <mergeCell ref="E1425:E1426"/>
    <mergeCell ref="A1416:A1421"/>
    <mergeCell ref="B1416:B1417"/>
    <mergeCell ref="C1416:C1417"/>
    <mergeCell ref="D1416:D1417"/>
    <mergeCell ref="E1416:E1417"/>
    <mergeCell ref="B1418:B1419"/>
    <mergeCell ref="C1418:C1419"/>
    <mergeCell ref="D1418:D1419"/>
    <mergeCell ref="E1418:E1419"/>
    <mergeCell ref="A1409:A1411"/>
    <mergeCell ref="B1409:B1410"/>
    <mergeCell ref="C1409:C1410"/>
    <mergeCell ref="D1409:D1410"/>
    <mergeCell ref="E1409:E1410"/>
    <mergeCell ref="A1412:A1415"/>
    <mergeCell ref="B1414:B1415"/>
    <mergeCell ref="C1414:C1415"/>
    <mergeCell ref="D1414:D1415"/>
    <mergeCell ref="E1414:E1415"/>
    <mergeCell ref="A1403:A1408"/>
    <mergeCell ref="B1403:B1404"/>
    <mergeCell ref="C1403:C1404"/>
    <mergeCell ref="D1403:D1404"/>
    <mergeCell ref="E1403:E1404"/>
    <mergeCell ref="B1405:B1406"/>
    <mergeCell ref="C1405:C1406"/>
    <mergeCell ref="D1405:D1406"/>
    <mergeCell ref="E1405:E1406"/>
    <mergeCell ref="D1398:D1399"/>
    <mergeCell ref="E1398:E1399"/>
    <mergeCell ref="A1401:A1402"/>
    <mergeCell ref="B1401:B1402"/>
    <mergeCell ref="C1401:C1402"/>
    <mergeCell ref="D1401:D1402"/>
    <mergeCell ref="E1401:E1402"/>
    <mergeCell ref="C1394:C1395"/>
    <mergeCell ref="D1394:D1395"/>
    <mergeCell ref="E1394:E1395"/>
    <mergeCell ref="A1396:A1400"/>
    <mergeCell ref="B1396:B1397"/>
    <mergeCell ref="C1396:C1397"/>
    <mergeCell ref="D1396:D1397"/>
    <mergeCell ref="E1396:E1397"/>
    <mergeCell ref="B1398:B1399"/>
    <mergeCell ref="C1398:C1399"/>
    <mergeCell ref="A1390:A1395"/>
    <mergeCell ref="B1390:B1391"/>
    <mergeCell ref="C1390:C1391"/>
    <mergeCell ref="D1390:D1391"/>
    <mergeCell ref="E1390:E1391"/>
    <mergeCell ref="B1392:B1393"/>
    <mergeCell ref="C1392:C1393"/>
    <mergeCell ref="D1392:D1393"/>
    <mergeCell ref="E1392:E1393"/>
    <mergeCell ref="B1394:B1395"/>
    <mergeCell ref="A1383:A1385"/>
    <mergeCell ref="B1383:B1384"/>
    <mergeCell ref="C1383:C1384"/>
    <mergeCell ref="D1383:D1384"/>
    <mergeCell ref="E1383:E1384"/>
    <mergeCell ref="A1386:A1389"/>
    <mergeCell ref="B1386:B1387"/>
    <mergeCell ref="C1386:C1387"/>
    <mergeCell ref="D1386:D1387"/>
    <mergeCell ref="E1386:E1387"/>
    <mergeCell ref="A1376:A1382"/>
    <mergeCell ref="B1376:B1377"/>
    <mergeCell ref="C1376:C1377"/>
    <mergeCell ref="D1376:D1377"/>
    <mergeCell ref="E1376:E1377"/>
    <mergeCell ref="B1379:B1380"/>
    <mergeCell ref="C1379:C1380"/>
    <mergeCell ref="D1379:D1380"/>
    <mergeCell ref="E1379:E1380"/>
    <mergeCell ref="A1370:A1372"/>
    <mergeCell ref="B1370:B1371"/>
    <mergeCell ref="C1370:C1371"/>
    <mergeCell ref="D1370:D1371"/>
    <mergeCell ref="E1370:E1371"/>
    <mergeCell ref="A1373:A1375"/>
    <mergeCell ref="B1373:B1374"/>
    <mergeCell ref="C1373:C1374"/>
    <mergeCell ref="D1373:D1374"/>
    <mergeCell ref="E1373:E1374"/>
    <mergeCell ref="A1364:A1369"/>
    <mergeCell ref="B1364:B1365"/>
    <mergeCell ref="C1364:C1365"/>
    <mergeCell ref="D1364:D1365"/>
    <mergeCell ref="E1364:E1365"/>
    <mergeCell ref="B1366:B1367"/>
    <mergeCell ref="C1366:C1367"/>
    <mergeCell ref="D1366:D1367"/>
    <mergeCell ref="E1366:E1367"/>
    <mergeCell ref="A1359:A1360"/>
    <mergeCell ref="B1359:B1360"/>
    <mergeCell ref="C1359:C1360"/>
    <mergeCell ref="D1359:D1360"/>
    <mergeCell ref="E1359:E1360"/>
    <mergeCell ref="A1361:A1363"/>
    <mergeCell ref="B1361:B1362"/>
    <mergeCell ref="C1361:C1362"/>
    <mergeCell ref="D1361:D1362"/>
    <mergeCell ref="E1361:E1362"/>
    <mergeCell ref="A1355:A1358"/>
    <mergeCell ref="B1355:B1356"/>
    <mergeCell ref="C1355:C1356"/>
    <mergeCell ref="D1355:D1356"/>
    <mergeCell ref="E1355:E1356"/>
    <mergeCell ref="B1357:B1358"/>
    <mergeCell ref="C1357:C1358"/>
    <mergeCell ref="D1357:D1358"/>
    <mergeCell ref="E1357:E1358"/>
    <mergeCell ref="A1350:A1354"/>
    <mergeCell ref="B1350:B1351"/>
    <mergeCell ref="C1350:C1351"/>
    <mergeCell ref="D1350:D1351"/>
    <mergeCell ref="E1350:E1351"/>
    <mergeCell ref="B1352:B1353"/>
    <mergeCell ref="C1352:C1353"/>
    <mergeCell ref="D1352:D1353"/>
    <mergeCell ref="E1352:E1353"/>
    <mergeCell ref="D1346:D1347"/>
    <mergeCell ref="E1346:E1347"/>
    <mergeCell ref="B1348:B1349"/>
    <mergeCell ref="C1348:C1349"/>
    <mergeCell ref="D1348:D1349"/>
    <mergeCell ref="E1348:E1349"/>
    <mergeCell ref="C1341:C1342"/>
    <mergeCell ref="D1341:D1342"/>
    <mergeCell ref="E1341:E1342"/>
    <mergeCell ref="A1344:A1349"/>
    <mergeCell ref="B1344:B1345"/>
    <mergeCell ref="C1344:C1345"/>
    <mergeCell ref="D1344:D1345"/>
    <mergeCell ref="E1344:E1345"/>
    <mergeCell ref="B1346:B1347"/>
    <mergeCell ref="C1346:C1347"/>
    <mergeCell ref="B1337:B1338"/>
    <mergeCell ref="C1337:C1338"/>
    <mergeCell ref="D1337:D1338"/>
    <mergeCell ref="E1337:E1338"/>
    <mergeCell ref="A1339:A1343"/>
    <mergeCell ref="B1339:B1340"/>
    <mergeCell ref="C1339:C1340"/>
    <mergeCell ref="D1339:D1340"/>
    <mergeCell ref="E1339:E1340"/>
    <mergeCell ref="B1341:B1342"/>
    <mergeCell ref="A1332:A1334"/>
    <mergeCell ref="B1332:B1333"/>
    <mergeCell ref="C1332:C1333"/>
    <mergeCell ref="D1332:D1333"/>
    <mergeCell ref="E1332:E1333"/>
    <mergeCell ref="A1335:A1338"/>
    <mergeCell ref="B1335:B1336"/>
    <mergeCell ref="C1335:C1336"/>
    <mergeCell ref="D1335:D1336"/>
    <mergeCell ref="E1335:E1336"/>
    <mergeCell ref="H1326:H1327"/>
    <mergeCell ref="B1328:B1329"/>
    <mergeCell ref="C1328:C1329"/>
    <mergeCell ref="D1328:D1329"/>
    <mergeCell ref="E1328:E1329"/>
    <mergeCell ref="B1330:B1331"/>
    <mergeCell ref="C1330:C1331"/>
    <mergeCell ref="D1330:D1331"/>
    <mergeCell ref="E1330:E1331"/>
    <mergeCell ref="A1324:A1331"/>
    <mergeCell ref="B1324:B1325"/>
    <mergeCell ref="C1324:C1325"/>
    <mergeCell ref="D1324:D1325"/>
    <mergeCell ref="E1324:E1325"/>
    <mergeCell ref="B1326:B1327"/>
    <mergeCell ref="C1326:C1327"/>
    <mergeCell ref="D1326:D1327"/>
    <mergeCell ref="E1326:E1327"/>
    <mergeCell ref="A1319:A1321"/>
    <mergeCell ref="B1319:B1320"/>
    <mergeCell ref="C1319:C1320"/>
    <mergeCell ref="D1319:D1320"/>
    <mergeCell ref="E1319:E1320"/>
    <mergeCell ref="A1322:A1323"/>
    <mergeCell ref="B1322:B1323"/>
    <mergeCell ref="C1322:C1323"/>
    <mergeCell ref="D1322:D1323"/>
    <mergeCell ref="E1322:E1323"/>
    <mergeCell ref="D1314:D1315"/>
    <mergeCell ref="E1314:E1315"/>
    <mergeCell ref="A1317:A1318"/>
    <mergeCell ref="B1317:B1318"/>
    <mergeCell ref="C1317:C1318"/>
    <mergeCell ref="D1317:D1318"/>
    <mergeCell ref="E1317:E1318"/>
    <mergeCell ref="C1308:C1309"/>
    <mergeCell ref="D1308:D1309"/>
    <mergeCell ref="E1308:E1309"/>
    <mergeCell ref="A1312:A1316"/>
    <mergeCell ref="B1312:B1313"/>
    <mergeCell ref="C1312:C1313"/>
    <mergeCell ref="D1312:D1313"/>
    <mergeCell ref="E1312:E1313"/>
    <mergeCell ref="B1314:B1315"/>
    <mergeCell ref="C1314:C1315"/>
    <mergeCell ref="A1304:A1311"/>
    <mergeCell ref="B1304:B1305"/>
    <mergeCell ref="C1304:C1305"/>
    <mergeCell ref="D1304:D1305"/>
    <mergeCell ref="E1304:E1305"/>
    <mergeCell ref="B1306:B1307"/>
    <mergeCell ref="C1306:C1307"/>
    <mergeCell ref="D1306:D1307"/>
    <mergeCell ref="E1306:E1307"/>
    <mergeCell ref="B1308:B1309"/>
    <mergeCell ref="A1297:A1300"/>
    <mergeCell ref="B1297:B1298"/>
    <mergeCell ref="C1297:C1298"/>
    <mergeCell ref="D1297:D1298"/>
    <mergeCell ref="E1297:E1298"/>
    <mergeCell ref="A1301:A1303"/>
    <mergeCell ref="B1301:B1302"/>
    <mergeCell ref="C1301:C1302"/>
    <mergeCell ref="D1301:D1302"/>
    <mergeCell ref="E1301:E1302"/>
    <mergeCell ref="A1290:A1296"/>
    <mergeCell ref="B1292:B1293"/>
    <mergeCell ref="C1292:C1293"/>
    <mergeCell ref="D1292:D1293"/>
    <mergeCell ref="E1292:E1293"/>
    <mergeCell ref="B1294:B1295"/>
    <mergeCell ref="C1294:C1295"/>
    <mergeCell ref="D1294:D1295"/>
    <mergeCell ref="E1294:E1295"/>
    <mergeCell ref="A1284:A1285"/>
    <mergeCell ref="B1284:B1285"/>
    <mergeCell ref="C1284:C1285"/>
    <mergeCell ref="D1284:D1285"/>
    <mergeCell ref="E1284:E1285"/>
    <mergeCell ref="A1286:A1289"/>
    <mergeCell ref="B1286:B1287"/>
    <mergeCell ref="C1286:C1287"/>
    <mergeCell ref="D1286:D1287"/>
    <mergeCell ref="E1286:E1287"/>
    <mergeCell ref="A1280:A1283"/>
    <mergeCell ref="B1280:B1281"/>
    <mergeCell ref="C1280:C1281"/>
    <mergeCell ref="D1280:D1281"/>
    <mergeCell ref="E1280:E1281"/>
    <mergeCell ref="B1282:B1283"/>
    <mergeCell ref="C1282:C1283"/>
    <mergeCell ref="D1282:D1283"/>
    <mergeCell ref="E1282:E1283"/>
    <mergeCell ref="A1274:A1277"/>
    <mergeCell ref="B1274:B1275"/>
    <mergeCell ref="C1274:C1275"/>
    <mergeCell ref="D1274:D1275"/>
    <mergeCell ref="E1274:E1275"/>
    <mergeCell ref="A1278:A1279"/>
    <mergeCell ref="B1278:B1279"/>
    <mergeCell ref="C1278:C1279"/>
    <mergeCell ref="D1278:D1279"/>
    <mergeCell ref="E1278:E1279"/>
    <mergeCell ref="A1267:A1271"/>
    <mergeCell ref="B1267:B1268"/>
    <mergeCell ref="C1267:C1268"/>
    <mergeCell ref="D1267:D1268"/>
    <mergeCell ref="E1267:E1268"/>
    <mergeCell ref="A1272:A1273"/>
    <mergeCell ref="B1272:B1273"/>
    <mergeCell ref="C1272:C1273"/>
    <mergeCell ref="D1272:D1273"/>
    <mergeCell ref="E1272:E1273"/>
    <mergeCell ref="B1263:B1264"/>
    <mergeCell ref="C1263:C1264"/>
    <mergeCell ref="D1263:D1264"/>
    <mergeCell ref="E1263:E1264"/>
    <mergeCell ref="A1265:A1266"/>
    <mergeCell ref="B1265:B1266"/>
    <mergeCell ref="C1265:C1266"/>
    <mergeCell ref="D1265:D1266"/>
    <mergeCell ref="E1265:E1266"/>
    <mergeCell ref="A1258:A1260"/>
    <mergeCell ref="B1258:B1259"/>
    <mergeCell ref="C1258:C1259"/>
    <mergeCell ref="D1258:D1259"/>
    <mergeCell ref="E1258:E1259"/>
    <mergeCell ref="A1261:A1264"/>
    <mergeCell ref="B1261:B1262"/>
    <mergeCell ref="C1261:C1262"/>
    <mergeCell ref="D1261:D1262"/>
    <mergeCell ref="E1261:E1262"/>
    <mergeCell ref="B1252:B1253"/>
    <mergeCell ref="C1252:C1253"/>
    <mergeCell ref="D1252:D1253"/>
    <mergeCell ref="E1252:E1253"/>
    <mergeCell ref="B1255:B1256"/>
    <mergeCell ref="C1255:C1256"/>
    <mergeCell ref="D1255:D1256"/>
    <mergeCell ref="E1255:E1256"/>
    <mergeCell ref="A1247:A1249"/>
    <mergeCell ref="B1247:B1248"/>
    <mergeCell ref="C1247:C1248"/>
    <mergeCell ref="D1247:D1248"/>
    <mergeCell ref="E1247:E1248"/>
    <mergeCell ref="A1250:A1257"/>
    <mergeCell ref="B1250:B1251"/>
    <mergeCell ref="C1250:C1251"/>
    <mergeCell ref="D1250:D1251"/>
    <mergeCell ref="E1250:E1251"/>
    <mergeCell ref="A1243:A1246"/>
    <mergeCell ref="B1243:B1244"/>
    <mergeCell ref="C1243:C1244"/>
    <mergeCell ref="D1243:D1244"/>
    <mergeCell ref="E1243:E1244"/>
    <mergeCell ref="B1245:B1246"/>
    <mergeCell ref="C1245:C1246"/>
    <mergeCell ref="D1245:D1246"/>
    <mergeCell ref="E1245:E1246"/>
    <mergeCell ref="B1239:B1240"/>
    <mergeCell ref="C1239:C1240"/>
    <mergeCell ref="D1239:D1240"/>
    <mergeCell ref="E1239:E1240"/>
    <mergeCell ref="A1241:A1242"/>
    <mergeCell ref="B1241:B1242"/>
    <mergeCell ref="C1241:C1242"/>
    <mergeCell ref="D1241:D1242"/>
    <mergeCell ref="E1241:E1242"/>
    <mergeCell ref="A1233:A1236"/>
    <mergeCell ref="B1233:B1234"/>
    <mergeCell ref="C1233:C1234"/>
    <mergeCell ref="D1233:D1234"/>
    <mergeCell ref="E1233:E1234"/>
    <mergeCell ref="A1237:A1240"/>
    <mergeCell ref="B1237:B1238"/>
    <mergeCell ref="C1237:C1238"/>
    <mergeCell ref="D1237:D1238"/>
    <mergeCell ref="E1237:E1238"/>
    <mergeCell ref="C1229:C1230"/>
    <mergeCell ref="D1229:D1230"/>
    <mergeCell ref="E1229:E1230"/>
    <mergeCell ref="A1231:A1232"/>
    <mergeCell ref="B1231:B1232"/>
    <mergeCell ref="C1231:C1232"/>
    <mergeCell ref="D1231:D1232"/>
    <mergeCell ref="E1231:E1232"/>
    <mergeCell ref="B1225:B1226"/>
    <mergeCell ref="C1225:C1226"/>
    <mergeCell ref="D1225:D1226"/>
    <mergeCell ref="E1225:E1226"/>
    <mergeCell ref="A1227:A1230"/>
    <mergeCell ref="B1227:B1228"/>
    <mergeCell ref="C1227:C1228"/>
    <mergeCell ref="D1227:D1228"/>
    <mergeCell ref="E1227:E1228"/>
    <mergeCell ref="B1229:B1230"/>
    <mergeCell ref="A1221:A1222"/>
    <mergeCell ref="B1221:B1222"/>
    <mergeCell ref="C1221:C1222"/>
    <mergeCell ref="D1221:D1222"/>
    <mergeCell ref="E1221:E1222"/>
    <mergeCell ref="A1223:A1226"/>
    <mergeCell ref="B1223:B1224"/>
    <mergeCell ref="C1223:C1224"/>
    <mergeCell ref="D1223:D1224"/>
    <mergeCell ref="E1223:E1224"/>
    <mergeCell ref="B1207:B1208"/>
    <mergeCell ref="C1207:C1208"/>
    <mergeCell ref="D1207:D1208"/>
    <mergeCell ref="E1207:E1208"/>
    <mergeCell ref="B1209:B1210"/>
    <mergeCell ref="C1209:C1210"/>
    <mergeCell ref="D1209:D1210"/>
    <mergeCell ref="E1209:E1210"/>
    <mergeCell ref="B1196:B1197"/>
    <mergeCell ref="C1196:C1197"/>
    <mergeCell ref="D1196:D1197"/>
    <mergeCell ref="E1196:E1197"/>
    <mergeCell ref="H1196:H1197"/>
    <mergeCell ref="B1205:B1206"/>
    <mergeCell ref="C1205:C1206"/>
    <mergeCell ref="D1205:D1206"/>
    <mergeCell ref="E1205:E1206"/>
    <mergeCell ref="C1186:C1187"/>
    <mergeCell ref="D1186:D1187"/>
    <mergeCell ref="E1186:E1187"/>
    <mergeCell ref="B1180:B1181"/>
    <mergeCell ref="C1180:C1181"/>
    <mergeCell ref="D1180:D1181"/>
    <mergeCell ref="E1180:E1181"/>
    <mergeCell ref="B1182:B1183"/>
    <mergeCell ref="C1182:C1183"/>
    <mergeCell ref="D1182:D1183"/>
    <mergeCell ref="E1182:E1183"/>
    <mergeCell ref="B1192:B1193"/>
    <mergeCell ref="C1192:C1193"/>
    <mergeCell ref="D1192:D1193"/>
    <mergeCell ref="E1192:E1193"/>
    <mergeCell ref="H1192:H1193"/>
    <mergeCell ref="B1194:B1195"/>
    <mergeCell ref="C1194:C1195"/>
    <mergeCell ref="D1194:D1195"/>
    <mergeCell ref="E1194:E1195"/>
    <mergeCell ref="H1194:H1195"/>
    <mergeCell ref="B1188:B1189"/>
    <mergeCell ref="C1188:C1189"/>
    <mergeCell ref="D1188:D1189"/>
    <mergeCell ref="E1188:E1189"/>
    <mergeCell ref="B1190:B1191"/>
    <mergeCell ref="C1190:C1191"/>
    <mergeCell ref="D1190:D1191"/>
    <mergeCell ref="E1190:E1191"/>
    <mergeCell ref="B1176:B1177"/>
    <mergeCell ref="C1176:C1177"/>
    <mergeCell ref="D1176:D1177"/>
    <mergeCell ref="E1176:E1177"/>
    <mergeCell ref="B1178:B1179"/>
    <mergeCell ref="C1178:C1179"/>
    <mergeCell ref="D1178:D1179"/>
    <mergeCell ref="E1178:E1179"/>
    <mergeCell ref="B1172:B1173"/>
    <mergeCell ref="C1172:C1173"/>
    <mergeCell ref="D1172:D1173"/>
    <mergeCell ref="E1172:E1173"/>
    <mergeCell ref="B1174:B1175"/>
    <mergeCell ref="C1174:C1175"/>
    <mergeCell ref="D1174:D1175"/>
    <mergeCell ref="E1174:E1175"/>
    <mergeCell ref="A1167:L1167"/>
    <mergeCell ref="A1168:A1220"/>
    <mergeCell ref="B1168:B1169"/>
    <mergeCell ref="C1168:C1169"/>
    <mergeCell ref="D1168:D1169"/>
    <mergeCell ref="E1168:E1169"/>
    <mergeCell ref="B1170:B1171"/>
    <mergeCell ref="C1170:C1171"/>
    <mergeCell ref="D1170:D1171"/>
    <mergeCell ref="E1170:E1171"/>
    <mergeCell ref="B1184:B1185"/>
    <mergeCell ref="C1184:C1185"/>
    <mergeCell ref="D1184:D1185"/>
    <mergeCell ref="E1184:E1185"/>
    <mergeCell ref="H1184:H1185"/>
    <mergeCell ref="B1186:B1187"/>
    <mergeCell ref="H1162:H1163"/>
    <mergeCell ref="B1165:B1166"/>
    <mergeCell ref="C1165:C1166"/>
    <mergeCell ref="D1165:D1166"/>
    <mergeCell ref="E1165:E1166"/>
    <mergeCell ref="H1165:H1166"/>
    <mergeCell ref="I1157:I1158"/>
    <mergeCell ref="J1157:J1158"/>
    <mergeCell ref="K1157:K1158"/>
    <mergeCell ref="B1159:C1159"/>
    <mergeCell ref="A1160:L1160"/>
    <mergeCell ref="A1161:A1166"/>
    <mergeCell ref="B1162:B1163"/>
    <mergeCell ref="C1162:C1163"/>
    <mergeCell ref="D1162:D1163"/>
    <mergeCell ref="E1162:E1163"/>
    <mergeCell ref="A1154:L1154"/>
    <mergeCell ref="A1155:A1158"/>
    <mergeCell ref="B1155:C1158"/>
    <mergeCell ref="D1155:D1158"/>
    <mergeCell ref="E1155:E1158"/>
    <mergeCell ref="F1155:F1158"/>
    <mergeCell ref="G1155:G1158"/>
    <mergeCell ref="H1155:H1158"/>
    <mergeCell ref="I1155:K1156"/>
    <mergeCell ref="L1155:L1158"/>
    <mergeCell ref="A1147:A1152"/>
    <mergeCell ref="B1151:B1152"/>
    <mergeCell ref="C1151:C1152"/>
    <mergeCell ref="D1151:D1152"/>
    <mergeCell ref="E1151:E1152"/>
    <mergeCell ref="H1151:H1152"/>
    <mergeCell ref="A1141:A1145"/>
    <mergeCell ref="B1141:B1145"/>
    <mergeCell ref="C1141:C1145"/>
    <mergeCell ref="D1141:D1145"/>
    <mergeCell ref="E1141:E1145"/>
    <mergeCell ref="H1143:H1145"/>
    <mergeCell ref="G1144:G1145"/>
    <mergeCell ref="A1136:A1140"/>
    <mergeCell ref="B1136:B1140"/>
    <mergeCell ref="C1136:C1140"/>
    <mergeCell ref="D1136:D1140"/>
    <mergeCell ref="E1136:E1140"/>
    <mergeCell ref="H1138:H1140"/>
    <mergeCell ref="G1139:G1140"/>
    <mergeCell ref="A1131:A1135"/>
    <mergeCell ref="B1131:B1135"/>
    <mergeCell ref="C1131:C1135"/>
    <mergeCell ref="D1131:D1135"/>
    <mergeCell ref="E1131:E1135"/>
    <mergeCell ref="H1133:H1135"/>
    <mergeCell ref="G1134:G1135"/>
    <mergeCell ref="A1126:A1130"/>
    <mergeCell ref="B1126:B1130"/>
    <mergeCell ref="C1126:C1130"/>
    <mergeCell ref="D1126:D1130"/>
    <mergeCell ref="E1126:E1130"/>
    <mergeCell ref="H1128:H1130"/>
    <mergeCell ref="G1129:G1130"/>
    <mergeCell ref="H1117:H1119"/>
    <mergeCell ref="A1120:A1125"/>
    <mergeCell ref="B1120:B1124"/>
    <mergeCell ref="C1120:C1124"/>
    <mergeCell ref="D1120:D1124"/>
    <mergeCell ref="E1120:E1124"/>
    <mergeCell ref="H1120:H1124"/>
    <mergeCell ref="G1123:G1124"/>
    <mergeCell ref="C1110:C1114"/>
    <mergeCell ref="D1110:D1114"/>
    <mergeCell ref="E1110:E1114"/>
    <mergeCell ref="H1110:H1114"/>
    <mergeCell ref="G1112:G1114"/>
    <mergeCell ref="B1115:B1119"/>
    <mergeCell ref="C1115:C1119"/>
    <mergeCell ref="D1115:D1119"/>
    <mergeCell ref="E1115:E1119"/>
    <mergeCell ref="G1117:G1119"/>
    <mergeCell ref="H1101:H1104"/>
    <mergeCell ref="G1103:G1104"/>
    <mergeCell ref="A1105:A1119"/>
    <mergeCell ref="B1105:B1109"/>
    <mergeCell ref="C1105:C1109"/>
    <mergeCell ref="D1105:D1109"/>
    <mergeCell ref="E1105:E1109"/>
    <mergeCell ref="H1105:H1109"/>
    <mergeCell ref="G1108:G1109"/>
    <mergeCell ref="B1110:B1114"/>
    <mergeCell ref="A1097:A1100"/>
    <mergeCell ref="B1097:B1100"/>
    <mergeCell ref="C1097:C1100"/>
    <mergeCell ref="D1097:D1100"/>
    <mergeCell ref="E1097:E1100"/>
    <mergeCell ref="A1101:A1104"/>
    <mergeCell ref="B1101:B1104"/>
    <mergeCell ref="C1101:C1104"/>
    <mergeCell ref="D1101:D1104"/>
    <mergeCell ref="E1101:E1104"/>
    <mergeCell ref="B1090:B1093"/>
    <mergeCell ref="C1090:C1093"/>
    <mergeCell ref="D1090:D1093"/>
    <mergeCell ref="E1090:E1093"/>
    <mergeCell ref="H1091:H1093"/>
    <mergeCell ref="B1094:B1096"/>
    <mergeCell ref="C1094:C1096"/>
    <mergeCell ref="D1094:D1096"/>
    <mergeCell ref="E1094:E1096"/>
    <mergeCell ref="C1084:C1085"/>
    <mergeCell ref="D1084:D1085"/>
    <mergeCell ref="E1084:E1085"/>
    <mergeCell ref="H1084:H1085"/>
    <mergeCell ref="A1086:A1096"/>
    <mergeCell ref="B1086:B1089"/>
    <mergeCell ref="C1086:C1089"/>
    <mergeCell ref="D1086:D1089"/>
    <mergeCell ref="E1086:E1089"/>
    <mergeCell ref="H1087:H1089"/>
    <mergeCell ref="A1075:A1085"/>
    <mergeCell ref="B1075:B1079"/>
    <mergeCell ref="C1075:C1079"/>
    <mergeCell ref="D1075:D1079"/>
    <mergeCell ref="E1075:E1079"/>
    <mergeCell ref="B1080:B1083"/>
    <mergeCell ref="C1080:C1083"/>
    <mergeCell ref="D1080:D1083"/>
    <mergeCell ref="E1080:E1083"/>
    <mergeCell ref="B1084:B1085"/>
    <mergeCell ref="G1068:G1069"/>
    <mergeCell ref="H1068:H1072"/>
    <mergeCell ref="G1070:G1072"/>
    <mergeCell ref="B1073:B1074"/>
    <mergeCell ref="C1073:C1074"/>
    <mergeCell ref="D1073:D1074"/>
    <mergeCell ref="E1073:E1074"/>
    <mergeCell ref="G1073:G1074"/>
    <mergeCell ref="H1073:H1074"/>
    <mergeCell ref="B1066:B1067"/>
    <mergeCell ref="C1066:C1067"/>
    <mergeCell ref="D1066:D1067"/>
    <mergeCell ref="E1066:E1067"/>
    <mergeCell ref="B1068:B1072"/>
    <mergeCell ref="C1068:C1072"/>
    <mergeCell ref="D1068:D1072"/>
    <mergeCell ref="E1068:E1072"/>
    <mergeCell ref="B1060:B1061"/>
    <mergeCell ref="C1060:C1061"/>
    <mergeCell ref="D1060:D1061"/>
    <mergeCell ref="E1060:E1061"/>
    <mergeCell ref="H1060:H1061"/>
    <mergeCell ref="B1062:B1063"/>
    <mergeCell ref="C1062:C1063"/>
    <mergeCell ref="D1062:D1063"/>
    <mergeCell ref="E1062:E1063"/>
    <mergeCell ref="B1050:B1054"/>
    <mergeCell ref="C1050:C1054"/>
    <mergeCell ref="D1050:D1054"/>
    <mergeCell ref="E1050:E1054"/>
    <mergeCell ref="B1056:B1059"/>
    <mergeCell ref="C1056:C1059"/>
    <mergeCell ref="D1056:D1059"/>
    <mergeCell ref="E1056:E1059"/>
    <mergeCell ref="H1040:H1044"/>
    <mergeCell ref="B1045:B1049"/>
    <mergeCell ref="C1045:C1049"/>
    <mergeCell ref="D1045:D1049"/>
    <mergeCell ref="E1045:E1049"/>
    <mergeCell ref="H1045:H1049"/>
    <mergeCell ref="H1034:H1035"/>
    <mergeCell ref="A1036:A1074"/>
    <mergeCell ref="B1036:B1039"/>
    <mergeCell ref="C1036:C1039"/>
    <mergeCell ref="D1036:D1039"/>
    <mergeCell ref="E1036:E1039"/>
    <mergeCell ref="B1040:B1044"/>
    <mergeCell ref="C1040:C1044"/>
    <mergeCell ref="D1040:D1044"/>
    <mergeCell ref="E1040:E1044"/>
    <mergeCell ref="B1030:B1033"/>
    <mergeCell ref="C1030:C1033"/>
    <mergeCell ref="D1030:D1033"/>
    <mergeCell ref="E1030:E1033"/>
    <mergeCell ref="H1030:H1033"/>
    <mergeCell ref="B1034:B1035"/>
    <mergeCell ref="C1034:C1035"/>
    <mergeCell ref="D1034:D1035"/>
    <mergeCell ref="E1034:E1035"/>
    <mergeCell ref="G1034:G1035"/>
    <mergeCell ref="B1064:B1065"/>
    <mergeCell ref="C1064:C1065"/>
    <mergeCell ref="D1064:D1065"/>
    <mergeCell ref="E1064:E1065"/>
    <mergeCell ref="G1064:G1065"/>
    <mergeCell ref="H1064:H1065"/>
    <mergeCell ref="B997:B1001"/>
    <mergeCell ref="C997:C1001"/>
    <mergeCell ref="D997:D1001"/>
    <mergeCell ref="E997:E1001"/>
    <mergeCell ref="H1022:H1025"/>
    <mergeCell ref="B1026:B1029"/>
    <mergeCell ref="C1026:C1029"/>
    <mergeCell ref="D1026:D1029"/>
    <mergeCell ref="E1026:E1029"/>
    <mergeCell ref="H1026:H1029"/>
    <mergeCell ref="B1020:B1021"/>
    <mergeCell ref="C1020:C1021"/>
    <mergeCell ref="D1020:D1021"/>
    <mergeCell ref="E1020:E1021"/>
    <mergeCell ref="B1022:B1025"/>
    <mergeCell ref="C1022:C1025"/>
    <mergeCell ref="D1022:D1025"/>
    <mergeCell ref="E1022:E1025"/>
    <mergeCell ref="G1012:G1013"/>
    <mergeCell ref="H1012:H1013"/>
    <mergeCell ref="B1018:B1019"/>
    <mergeCell ref="C1018:C1019"/>
    <mergeCell ref="D1018:D1019"/>
    <mergeCell ref="E1018:E1019"/>
    <mergeCell ref="C989:C990"/>
    <mergeCell ref="D989:D990"/>
    <mergeCell ref="E989:E990"/>
    <mergeCell ref="H989:H990"/>
    <mergeCell ref="H974:H975"/>
    <mergeCell ref="B980:B984"/>
    <mergeCell ref="C980:C984"/>
    <mergeCell ref="D980:D984"/>
    <mergeCell ref="E980:E984"/>
    <mergeCell ref="H980:H984"/>
    <mergeCell ref="B1007:B1010"/>
    <mergeCell ref="C1007:C1010"/>
    <mergeCell ref="D1007:D1010"/>
    <mergeCell ref="E1007:E1010"/>
    <mergeCell ref="A1011:L1011"/>
    <mergeCell ref="A1012:A1035"/>
    <mergeCell ref="B1012:B1013"/>
    <mergeCell ref="C1012:C1013"/>
    <mergeCell ref="D1012:D1013"/>
    <mergeCell ref="E1012:E1013"/>
    <mergeCell ref="H997:H1001"/>
    <mergeCell ref="B1002:B1006"/>
    <mergeCell ref="C1002:C1006"/>
    <mergeCell ref="D1002:D1006"/>
    <mergeCell ref="E1002:E1006"/>
    <mergeCell ref="H1002:H1006"/>
    <mergeCell ref="B995:B996"/>
    <mergeCell ref="C995:C996"/>
    <mergeCell ref="D995:D996"/>
    <mergeCell ref="E995:E996"/>
    <mergeCell ref="H995:H996"/>
    <mergeCell ref="A997:A1010"/>
    <mergeCell ref="B970:B971"/>
    <mergeCell ref="C970:C971"/>
    <mergeCell ref="D970:D971"/>
    <mergeCell ref="E970:E971"/>
    <mergeCell ref="H970:H971"/>
    <mergeCell ref="A972:A996"/>
    <mergeCell ref="B974:B975"/>
    <mergeCell ref="C974:C975"/>
    <mergeCell ref="D974:D975"/>
    <mergeCell ref="E974:E975"/>
    <mergeCell ref="B966:B967"/>
    <mergeCell ref="C966:C967"/>
    <mergeCell ref="D966:D967"/>
    <mergeCell ref="E966:E967"/>
    <mergeCell ref="H966:H967"/>
    <mergeCell ref="B968:B969"/>
    <mergeCell ref="C968:C969"/>
    <mergeCell ref="D968:D969"/>
    <mergeCell ref="E968:E969"/>
    <mergeCell ref="H968:H969"/>
    <mergeCell ref="B991:B994"/>
    <mergeCell ref="C991:C994"/>
    <mergeCell ref="D991:D994"/>
    <mergeCell ref="E991:E994"/>
    <mergeCell ref="G991:G994"/>
    <mergeCell ref="H991:H994"/>
    <mergeCell ref="B985:B988"/>
    <mergeCell ref="C985:C988"/>
    <mergeCell ref="D985:D988"/>
    <mergeCell ref="E985:E988"/>
    <mergeCell ref="H985:H988"/>
    <mergeCell ref="B989:B990"/>
    <mergeCell ref="B964:B965"/>
    <mergeCell ref="C964:C965"/>
    <mergeCell ref="D964:D965"/>
    <mergeCell ref="E964:E965"/>
    <mergeCell ref="G964:G965"/>
    <mergeCell ref="H964:H965"/>
    <mergeCell ref="B962:B963"/>
    <mergeCell ref="C962:C963"/>
    <mergeCell ref="D962:D963"/>
    <mergeCell ref="E962:E963"/>
    <mergeCell ref="G962:G963"/>
    <mergeCell ref="H962:H963"/>
    <mergeCell ref="B960:B961"/>
    <mergeCell ref="C960:C961"/>
    <mergeCell ref="D960:D961"/>
    <mergeCell ref="E960:E961"/>
    <mergeCell ref="G960:G961"/>
    <mergeCell ref="H960:H961"/>
    <mergeCell ref="H941:H943"/>
    <mergeCell ref="B936:B937"/>
    <mergeCell ref="C936:C937"/>
    <mergeCell ref="D936:D937"/>
    <mergeCell ref="E936:E937"/>
    <mergeCell ref="B938:B939"/>
    <mergeCell ref="C938:C939"/>
    <mergeCell ref="D938:D939"/>
    <mergeCell ref="E938:E939"/>
    <mergeCell ref="B957:B958"/>
    <mergeCell ref="C957:C958"/>
    <mergeCell ref="D957:D958"/>
    <mergeCell ref="E957:E958"/>
    <mergeCell ref="G957:G958"/>
    <mergeCell ref="H957:H958"/>
    <mergeCell ref="B955:B956"/>
    <mergeCell ref="C955:C956"/>
    <mergeCell ref="D955:D956"/>
    <mergeCell ref="E955:E956"/>
    <mergeCell ref="G955:G956"/>
    <mergeCell ref="H955:H956"/>
    <mergeCell ref="B951:B953"/>
    <mergeCell ref="C951:C953"/>
    <mergeCell ref="D951:D953"/>
    <mergeCell ref="E951:E953"/>
    <mergeCell ref="G951:G953"/>
    <mergeCell ref="H951:H953"/>
    <mergeCell ref="E930:E932"/>
    <mergeCell ref="H930:H932"/>
    <mergeCell ref="B933:B934"/>
    <mergeCell ref="C933:C934"/>
    <mergeCell ref="D933:D934"/>
    <mergeCell ref="E933:E934"/>
    <mergeCell ref="H933:H934"/>
    <mergeCell ref="A927:L927"/>
    <mergeCell ref="A928:A971"/>
    <mergeCell ref="B928:B929"/>
    <mergeCell ref="C928:C929"/>
    <mergeCell ref="D928:D929"/>
    <mergeCell ref="E928:E929"/>
    <mergeCell ref="H928:H929"/>
    <mergeCell ref="B930:B932"/>
    <mergeCell ref="C930:C932"/>
    <mergeCell ref="D930:D932"/>
    <mergeCell ref="B944:B945"/>
    <mergeCell ref="C944:C945"/>
    <mergeCell ref="D944:D945"/>
    <mergeCell ref="E944:E945"/>
    <mergeCell ref="H944:H945"/>
    <mergeCell ref="B946:B948"/>
    <mergeCell ref="C946:C948"/>
    <mergeCell ref="D946:D948"/>
    <mergeCell ref="E946:E948"/>
    <mergeCell ref="H946:H948"/>
    <mergeCell ref="H938:H939"/>
    <mergeCell ref="B941:B943"/>
    <mergeCell ref="C941:C943"/>
    <mergeCell ref="D941:D943"/>
    <mergeCell ref="E941:E943"/>
    <mergeCell ref="G920:G922"/>
    <mergeCell ref="H920:H922"/>
    <mergeCell ref="B923:B925"/>
    <mergeCell ref="C923:C925"/>
    <mergeCell ref="D923:D925"/>
    <mergeCell ref="E923:E925"/>
    <mergeCell ref="G923:G925"/>
    <mergeCell ref="H923:H925"/>
    <mergeCell ref="A917:A926"/>
    <mergeCell ref="B917:B919"/>
    <mergeCell ref="C917:C919"/>
    <mergeCell ref="D917:D919"/>
    <mergeCell ref="E917:E919"/>
    <mergeCell ref="H917:H919"/>
    <mergeCell ref="B920:B922"/>
    <mergeCell ref="C920:C922"/>
    <mergeCell ref="D920:D922"/>
    <mergeCell ref="E920:E922"/>
    <mergeCell ref="A912:A915"/>
    <mergeCell ref="B912:B913"/>
    <mergeCell ref="C912:C913"/>
    <mergeCell ref="D912:D913"/>
    <mergeCell ref="E912:E913"/>
    <mergeCell ref="H912:H913"/>
    <mergeCell ref="B909:B911"/>
    <mergeCell ref="C909:C911"/>
    <mergeCell ref="D909:D911"/>
    <mergeCell ref="E909:E911"/>
    <mergeCell ref="G909:G911"/>
    <mergeCell ref="H909:H911"/>
    <mergeCell ref="B906:B908"/>
    <mergeCell ref="C906:C908"/>
    <mergeCell ref="D906:D908"/>
    <mergeCell ref="E906:E908"/>
    <mergeCell ref="G906:G908"/>
    <mergeCell ref="H906:H908"/>
    <mergeCell ref="B903:B905"/>
    <mergeCell ref="C903:C905"/>
    <mergeCell ref="D903:D905"/>
    <mergeCell ref="E903:E905"/>
    <mergeCell ref="G903:G905"/>
    <mergeCell ref="H903:H905"/>
    <mergeCell ref="B900:B902"/>
    <mergeCell ref="C900:C902"/>
    <mergeCell ref="D900:D902"/>
    <mergeCell ref="E900:E902"/>
    <mergeCell ref="G900:G902"/>
    <mergeCell ref="H900:H902"/>
    <mergeCell ref="B895:B897"/>
    <mergeCell ref="C895:C897"/>
    <mergeCell ref="D895:D897"/>
    <mergeCell ref="E895:E897"/>
    <mergeCell ref="G895:G897"/>
    <mergeCell ref="H895:H897"/>
    <mergeCell ref="B892:B894"/>
    <mergeCell ref="C892:C894"/>
    <mergeCell ref="D892:D894"/>
    <mergeCell ref="E892:E894"/>
    <mergeCell ref="G892:G894"/>
    <mergeCell ref="H892:H894"/>
    <mergeCell ref="B889:B891"/>
    <mergeCell ref="C889:C891"/>
    <mergeCell ref="D889:D891"/>
    <mergeCell ref="E889:E891"/>
    <mergeCell ref="G889:G891"/>
    <mergeCell ref="H889:H891"/>
    <mergeCell ref="B886:B888"/>
    <mergeCell ref="C886:C888"/>
    <mergeCell ref="D886:D888"/>
    <mergeCell ref="E886:E888"/>
    <mergeCell ref="G886:G888"/>
    <mergeCell ref="H886:H888"/>
    <mergeCell ref="B883:B885"/>
    <mergeCell ref="C883:C885"/>
    <mergeCell ref="D883:D885"/>
    <mergeCell ref="E883:E885"/>
    <mergeCell ref="G883:G885"/>
    <mergeCell ref="H883:H885"/>
    <mergeCell ref="B880:B882"/>
    <mergeCell ref="C880:C882"/>
    <mergeCell ref="D880:D882"/>
    <mergeCell ref="E880:E882"/>
    <mergeCell ref="G880:G882"/>
    <mergeCell ref="H880:H882"/>
    <mergeCell ref="B877:B879"/>
    <mergeCell ref="C877:C879"/>
    <mergeCell ref="D877:D879"/>
    <mergeCell ref="E877:E879"/>
    <mergeCell ref="G877:G879"/>
    <mergeCell ref="H877:H879"/>
    <mergeCell ref="B874:B876"/>
    <mergeCell ref="C874:C876"/>
    <mergeCell ref="D874:D876"/>
    <mergeCell ref="E874:E876"/>
    <mergeCell ref="G874:G876"/>
    <mergeCell ref="H874:H876"/>
    <mergeCell ref="H868:H870"/>
    <mergeCell ref="B871:B873"/>
    <mergeCell ref="C871:C873"/>
    <mergeCell ref="D871:D873"/>
    <mergeCell ref="E871:E873"/>
    <mergeCell ref="G871:G873"/>
    <mergeCell ref="H871:H873"/>
    <mergeCell ref="B865:B867"/>
    <mergeCell ref="C865:C867"/>
    <mergeCell ref="D865:D867"/>
    <mergeCell ref="E865:E867"/>
    <mergeCell ref="H865:H867"/>
    <mergeCell ref="B868:B870"/>
    <mergeCell ref="C868:C870"/>
    <mergeCell ref="D868:D870"/>
    <mergeCell ref="E868:E870"/>
    <mergeCell ref="G868:G870"/>
    <mergeCell ref="H859:H861"/>
    <mergeCell ref="B862:B864"/>
    <mergeCell ref="C862:C864"/>
    <mergeCell ref="D862:D864"/>
    <mergeCell ref="E862:E864"/>
    <mergeCell ref="H862:H864"/>
    <mergeCell ref="B855:B856"/>
    <mergeCell ref="C855:C856"/>
    <mergeCell ref="D855:D856"/>
    <mergeCell ref="E855:E856"/>
    <mergeCell ref="H855:H856"/>
    <mergeCell ref="B859:B861"/>
    <mergeCell ref="C859:C861"/>
    <mergeCell ref="D859:D861"/>
    <mergeCell ref="E859:E861"/>
    <mergeCell ref="G859:G861"/>
    <mergeCell ref="B852:B854"/>
    <mergeCell ref="C852:C854"/>
    <mergeCell ref="D852:D854"/>
    <mergeCell ref="E852:E854"/>
    <mergeCell ref="G852:G854"/>
    <mergeCell ref="H852:H854"/>
    <mergeCell ref="H846:H848"/>
    <mergeCell ref="B849:B851"/>
    <mergeCell ref="C849:C851"/>
    <mergeCell ref="D849:D851"/>
    <mergeCell ref="E849:E851"/>
    <mergeCell ref="G849:G851"/>
    <mergeCell ref="H849:H851"/>
    <mergeCell ref="B843:B845"/>
    <mergeCell ref="C843:C845"/>
    <mergeCell ref="D843:D845"/>
    <mergeCell ref="E843:E845"/>
    <mergeCell ref="H843:H845"/>
    <mergeCell ref="B846:B848"/>
    <mergeCell ref="C846:C848"/>
    <mergeCell ref="D846:D848"/>
    <mergeCell ref="E846:E848"/>
    <mergeCell ref="G846:G848"/>
    <mergeCell ref="B840:B842"/>
    <mergeCell ref="C840:C842"/>
    <mergeCell ref="D840:D842"/>
    <mergeCell ref="E840:E842"/>
    <mergeCell ref="G840:G842"/>
    <mergeCell ref="H840:H842"/>
    <mergeCell ref="B837:B839"/>
    <mergeCell ref="C837:C839"/>
    <mergeCell ref="D837:D839"/>
    <mergeCell ref="E837:E839"/>
    <mergeCell ref="G837:G839"/>
    <mergeCell ref="H837:H839"/>
    <mergeCell ref="B834:B836"/>
    <mergeCell ref="C834:C836"/>
    <mergeCell ref="D834:D836"/>
    <mergeCell ref="E834:E836"/>
    <mergeCell ref="G834:G836"/>
    <mergeCell ref="H834:H836"/>
    <mergeCell ref="B831:B833"/>
    <mergeCell ref="C831:C833"/>
    <mergeCell ref="D831:D833"/>
    <mergeCell ref="E831:E833"/>
    <mergeCell ref="G831:G833"/>
    <mergeCell ref="H831:H833"/>
    <mergeCell ref="B828:B830"/>
    <mergeCell ref="C828:C830"/>
    <mergeCell ref="D828:D830"/>
    <mergeCell ref="E828:E830"/>
    <mergeCell ref="G828:G830"/>
    <mergeCell ref="H828:H830"/>
    <mergeCell ref="B825:B827"/>
    <mergeCell ref="C825:C827"/>
    <mergeCell ref="D825:D827"/>
    <mergeCell ref="E825:E827"/>
    <mergeCell ref="G825:G827"/>
    <mergeCell ref="H825:H827"/>
    <mergeCell ref="B822:B824"/>
    <mergeCell ref="C822:C824"/>
    <mergeCell ref="D822:D824"/>
    <mergeCell ref="E822:E824"/>
    <mergeCell ref="G822:G824"/>
    <mergeCell ref="H822:H824"/>
    <mergeCell ref="B819:B821"/>
    <mergeCell ref="C819:C821"/>
    <mergeCell ref="D819:D821"/>
    <mergeCell ref="E819:E821"/>
    <mergeCell ref="G819:G821"/>
    <mergeCell ref="H819:H821"/>
    <mergeCell ref="B816:B818"/>
    <mergeCell ref="C816:C818"/>
    <mergeCell ref="D816:D818"/>
    <mergeCell ref="E816:E818"/>
    <mergeCell ref="G816:G818"/>
    <mergeCell ref="H816:H818"/>
    <mergeCell ref="B811:B813"/>
    <mergeCell ref="C811:C813"/>
    <mergeCell ref="D811:D813"/>
    <mergeCell ref="E811:E813"/>
    <mergeCell ref="G811:G813"/>
    <mergeCell ref="H811:H813"/>
    <mergeCell ref="B808:B810"/>
    <mergeCell ref="C808:C810"/>
    <mergeCell ref="D808:D810"/>
    <mergeCell ref="E808:E810"/>
    <mergeCell ref="G808:G810"/>
    <mergeCell ref="H808:H810"/>
    <mergeCell ref="B805:B807"/>
    <mergeCell ref="C805:C807"/>
    <mergeCell ref="D805:D807"/>
    <mergeCell ref="E805:E807"/>
    <mergeCell ref="G805:G807"/>
    <mergeCell ref="H805:H807"/>
    <mergeCell ref="B802:B804"/>
    <mergeCell ref="C802:C804"/>
    <mergeCell ref="D802:D804"/>
    <mergeCell ref="E802:E804"/>
    <mergeCell ref="G802:G804"/>
    <mergeCell ref="H802:H804"/>
    <mergeCell ref="B799:B801"/>
    <mergeCell ref="C799:C801"/>
    <mergeCell ref="D799:D801"/>
    <mergeCell ref="E799:E801"/>
    <mergeCell ref="G799:G801"/>
    <mergeCell ref="H799:H801"/>
    <mergeCell ref="B796:B798"/>
    <mergeCell ref="C796:C798"/>
    <mergeCell ref="D796:D798"/>
    <mergeCell ref="E796:E798"/>
    <mergeCell ref="G796:G798"/>
    <mergeCell ref="H796:H798"/>
    <mergeCell ref="B793:B795"/>
    <mergeCell ref="C793:C795"/>
    <mergeCell ref="D793:D795"/>
    <mergeCell ref="E793:E795"/>
    <mergeCell ref="G793:G795"/>
    <mergeCell ref="H793:H795"/>
    <mergeCell ref="B790:B792"/>
    <mergeCell ref="C790:C792"/>
    <mergeCell ref="D790:D792"/>
    <mergeCell ref="E790:E792"/>
    <mergeCell ref="G790:G792"/>
    <mergeCell ref="H790:H792"/>
    <mergeCell ref="B787:B789"/>
    <mergeCell ref="C787:C789"/>
    <mergeCell ref="D787:D789"/>
    <mergeCell ref="E787:E789"/>
    <mergeCell ref="G787:G789"/>
    <mergeCell ref="H787:H789"/>
    <mergeCell ref="B784:B786"/>
    <mergeCell ref="C784:C786"/>
    <mergeCell ref="D784:D786"/>
    <mergeCell ref="E784:E786"/>
    <mergeCell ref="G784:G786"/>
    <mergeCell ref="H784:H786"/>
    <mergeCell ref="B781:B783"/>
    <mergeCell ref="C781:C783"/>
    <mergeCell ref="D781:D783"/>
    <mergeCell ref="E781:E783"/>
    <mergeCell ref="G781:G783"/>
    <mergeCell ref="H781:H783"/>
    <mergeCell ref="B778:B780"/>
    <mergeCell ref="C778:C780"/>
    <mergeCell ref="D778:D780"/>
    <mergeCell ref="E778:E780"/>
    <mergeCell ref="G778:G780"/>
    <mergeCell ref="H778:H780"/>
    <mergeCell ref="B775:B777"/>
    <mergeCell ref="C775:C777"/>
    <mergeCell ref="D775:D777"/>
    <mergeCell ref="E775:E777"/>
    <mergeCell ref="G775:G777"/>
    <mergeCell ref="H775:H777"/>
    <mergeCell ref="B772:B774"/>
    <mergeCell ref="C772:C774"/>
    <mergeCell ref="D772:D774"/>
    <mergeCell ref="E772:E774"/>
    <mergeCell ref="G772:G774"/>
    <mergeCell ref="H772:H774"/>
    <mergeCell ref="B769:B771"/>
    <mergeCell ref="C769:C771"/>
    <mergeCell ref="D769:D771"/>
    <mergeCell ref="E769:E771"/>
    <mergeCell ref="G769:G771"/>
    <mergeCell ref="H769:H771"/>
    <mergeCell ref="B766:B768"/>
    <mergeCell ref="C766:C768"/>
    <mergeCell ref="D766:D768"/>
    <mergeCell ref="E766:E768"/>
    <mergeCell ref="G766:G768"/>
    <mergeCell ref="H766:H768"/>
    <mergeCell ref="B763:B765"/>
    <mergeCell ref="C763:C765"/>
    <mergeCell ref="D763:D765"/>
    <mergeCell ref="E763:E765"/>
    <mergeCell ref="G763:G765"/>
    <mergeCell ref="H763:H765"/>
    <mergeCell ref="B760:B762"/>
    <mergeCell ref="C760:C762"/>
    <mergeCell ref="D760:D762"/>
    <mergeCell ref="E760:E762"/>
    <mergeCell ref="G760:G762"/>
    <mergeCell ref="H760:H762"/>
    <mergeCell ref="B732:B734"/>
    <mergeCell ref="C732:C734"/>
    <mergeCell ref="D732:D734"/>
    <mergeCell ref="E732:E734"/>
    <mergeCell ref="H732:H734"/>
    <mergeCell ref="B729:B731"/>
    <mergeCell ref="C729:C731"/>
    <mergeCell ref="B757:B759"/>
    <mergeCell ref="C757:C759"/>
    <mergeCell ref="D757:D759"/>
    <mergeCell ref="E757:E759"/>
    <mergeCell ref="G757:G759"/>
    <mergeCell ref="H757:H759"/>
    <mergeCell ref="B753:B755"/>
    <mergeCell ref="C753:C755"/>
    <mergeCell ref="D753:D755"/>
    <mergeCell ref="E753:E755"/>
    <mergeCell ref="G753:G755"/>
    <mergeCell ref="H753:H755"/>
    <mergeCell ref="G747:G749"/>
    <mergeCell ref="H747:H749"/>
    <mergeCell ref="B750:B752"/>
    <mergeCell ref="C750:C752"/>
    <mergeCell ref="D750:D752"/>
    <mergeCell ref="E750:E752"/>
    <mergeCell ref="G750:G752"/>
    <mergeCell ref="H750:H752"/>
    <mergeCell ref="B747:B749"/>
    <mergeCell ref="C747:C749"/>
    <mergeCell ref="D747:D749"/>
    <mergeCell ref="E747:E749"/>
    <mergeCell ref="E726:E727"/>
    <mergeCell ref="H726:H727"/>
    <mergeCell ref="B717:B719"/>
    <mergeCell ref="C717:C719"/>
    <mergeCell ref="D717:D719"/>
    <mergeCell ref="E717:E719"/>
    <mergeCell ref="H717:H719"/>
    <mergeCell ref="B744:B746"/>
    <mergeCell ref="C744:C746"/>
    <mergeCell ref="D744:D746"/>
    <mergeCell ref="E744:E746"/>
    <mergeCell ref="B720:B722"/>
    <mergeCell ref="C720:C722"/>
    <mergeCell ref="D720:D722"/>
    <mergeCell ref="E720:E722"/>
    <mergeCell ref="H720:H722"/>
    <mergeCell ref="H738:H740"/>
    <mergeCell ref="B741:B743"/>
    <mergeCell ref="C741:C743"/>
    <mergeCell ref="D741:D743"/>
    <mergeCell ref="E741:E743"/>
    <mergeCell ref="H741:H743"/>
    <mergeCell ref="B735:B737"/>
    <mergeCell ref="C735:C737"/>
    <mergeCell ref="D735:D737"/>
    <mergeCell ref="E735:E737"/>
    <mergeCell ref="H735:H737"/>
    <mergeCell ref="B738:B740"/>
    <mergeCell ref="C738:C740"/>
    <mergeCell ref="D738:D740"/>
    <mergeCell ref="E738:E740"/>
    <mergeCell ref="G738:G740"/>
    <mergeCell ref="B711:B713"/>
    <mergeCell ref="C711:C713"/>
    <mergeCell ref="D711:D713"/>
    <mergeCell ref="E711:E713"/>
    <mergeCell ref="H711:H713"/>
    <mergeCell ref="B714:B716"/>
    <mergeCell ref="C714:C716"/>
    <mergeCell ref="D714:D716"/>
    <mergeCell ref="E714:E716"/>
    <mergeCell ref="H714:H716"/>
    <mergeCell ref="B691:B692"/>
    <mergeCell ref="C691:C692"/>
    <mergeCell ref="D691:D692"/>
    <mergeCell ref="E691:E692"/>
    <mergeCell ref="G691:G692"/>
    <mergeCell ref="H691:H692"/>
    <mergeCell ref="D729:D731"/>
    <mergeCell ref="E729:E731"/>
    <mergeCell ref="H729:H731"/>
    <mergeCell ref="B708:B710"/>
    <mergeCell ref="C708:C710"/>
    <mergeCell ref="D708:D710"/>
    <mergeCell ref="E708:E710"/>
    <mergeCell ref="H708:H710"/>
    <mergeCell ref="B723:B725"/>
    <mergeCell ref="C723:C725"/>
    <mergeCell ref="D723:D725"/>
    <mergeCell ref="E723:E725"/>
    <mergeCell ref="H723:H725"/>
    <mergeCell ref="B726:B727"/>
    <mergeCell ref="C726:C727"/>
    <mergeCell ref="D726:D727"/>
    <mergeCell ref="B689:B690"/>
    <mergeCell ref="C689:C690"/>
    <mergeCell ref="D689:D690"/>
    <mergeCell ref="E689:E690"/>
    <mergeCell ref="G689:G690"/>
    <mergeCell ref="H689:H690"/>
    <mergeCell ref="B705:B707"/>
    <mergeCell ref="C705:C707"/>
    <mergeCell ref="D705:D707"/>
    <mergeCell ref="E705:E707"/>
    <mergeCell ref="H705:H707"/>
    <mergeCell ref="B699:B701"/>
    <mergeCell ref="C699:C701"/>
    <mergeCell ref="D699:D701"/>
    <mergeCell ref="E699:E701"/>
    <mergeCell ref="H699:H701"/>
    <mergeCell ref="B702:B704"/>
    <mergeCell ref="C702:C704"/>
    <mergeCell ref="D702:D704"/>
    <mergeCell ref="E702:E704"/>
    <mergeCell ref="H702:H704"/>
    <mergeCell ref="D696:D698"/>
    <mergeCell ref="E696:E698"/>
    <mergeCell ref="H696:H698"/>
    <mergeCell ref="H669:H670"/>
    <mergeCell ref="B687:B688"/>
    <mergeCell ref="C687:C688"/>
    <mergeCell ref="D687:D688"/>
    <mergeCell ref="E687:E688"/>
    <mergeCell ref="G687:G688"/>
    <mergeCell ref="H687:H688"/>
    <mergeCell ref="G683:G684"/>
    <mergeCell ref="H683:H684"/>
    <mergeCell ref="B685:B686"/>
    <mergeCell ref="C685:C686"/>
    <mergeCell ref="D685:D686"/>
    <mergeCell ref="E685:E686"/>
    <mergeCell ref="G685:G686"/>
    <mergeCell ref="H685:H686"/>
    <mergeCell ref="A680:A911"/>
    <mergeCell ref="B680:B682"/>
    <mergeCell ref="C680:C682"/>
    <mergeCell ref="D680:D682"/>
    <mergeCell ref="E680:E682"/>
    <mergeCell ref="H680:H682"/>
    <mergeCell ref="B683:B684"/>
    <mergeCell ref="C683:C684"/>
    <mergeCell ref="D683:D684"/>
    <mergeCell ref="E683:E684"/>
    <mergeCell ref="B693:B695"/>
    <mergeCell ref="C693:C695"/>
    <mergeCell ref="D693:D695"/>
    <mergeCell ref="E693:E695"/>
    <mergeCell ref="H693:H695"/>
    <mergeCell ref="B696:B698"/>
    <mergeCell ref="C696:C698"/>
    <mergeCell ref="H646:H648"/>
    <mergeCell ref="B652:B653"/>
    <mergeCell ref="C652:C653"/>
    <mergeCell ref="D652:D653"/>
    <mergeCell ref="E652:E653"/>
    <mergeCell ref="H652:H653"/>
    <mergeCell ref="E642:E643"/>
    <mergeCell ref="G642:G643"/>
    <mergeCell ref="H642:H643"/>
    <mergeCell ref="B644:B645"/>
    <mergeCell ref="C644:C645"/>
    <mergeCell ref="D644:D645"/>
    <mergeCell ref="E644:E645"/>
    <mergeCell ref="G644:G645"/>
    <mergeCell ref="H644:H645"/>
    <mergeCell ref="B674:B676"/>
    <mergeCell ref="C674:C676"/>
    <mergeCell ref="D674:D676"/>
    <mergeCell ref="E674:E676"/>
    <mergeCell ref="G674:G676"/>
    <mergeCell ref="H674:H676"/>
    <mergeCell ref="B671:B673"/>
    <mergeCell ref="C671:C673"/>
    <mergeCell ref="D671:D673"/>
    <mergeCell ref="E671:E673"/>
    <mergeCell ref="G671:G673"/>
    <mergeCell ref="H671:H673"/>
    <mergeCell ref="B669:B670"/>
    <mergeCell ref="C669:C670"/>
    <mergeCell ref="D669:D670"/>
    <mergeCell ref="E669:E670"/>
    <mergeCell ref="G669:G670"/>
    <mergeCell ref="A637:A639"/>
    <mergeCell ref="A640:A641"/>
    <mergeCell ref="A642:A679"/>
    <mergeCell ref="B642:B643"/>
    <mergeCell ref="C642:C643"/>
    <mergeCell ref="D642:D643"/>
    <mergeCell ref="B646:B648"/>
    <mergeCell ref="C646:C648"/>
    <mergeCell ref="D646:D648"/>
    <mergeCell ref="B657:B658"/>
    <mergeCell ref="H629:H631"/>
    <mergeCell ref="A632:A636"/>
    <mergeCell ref="B634:B635"/>
    <mergeCell ref="C634:C635"/>
    <mergeCell ref="D634:D635"/>
    <mergeCell ref="E634:E635"/>
    <mergeCell ref="H634:H635"/>
    <mergeCell ref="A629:A631"/>
    <mergeCell ref="B629:B631"/>
    <mergeCell ref="C629:C631"/>
    <mergeCell ref="D629:D631"/>
    <mergeCell ref="E629:E631"/>
    <mergeCell ref="G629:G631"/>
    <mergeCell ref="C657:C658"/>
    <mergeCell ref="D657:D658"/>
    <mergeCell ref="E657:E658"/>
    <mergeCell ref="H657:H658"/>
    <mergeCell ref="B667:B668"/>
    <mergeCell ref="C667:C668"/>
    <mergeCell ref="D667:D668"/>
    <mergeCell ref="E667:E668"/>
    <mergeCell ref="E646:E648"/>
    <mergeCell ref="H625:H626"/>
    <mergeCell ref="B627:B628"/>
    <mergeCell ref="C627:C628"/>
    <mergeCell ref="D627:D628"/>
    <mergeCell ref="E627:E628"/>
    <mergeCell ref="G627:G628"/>
    <mergeCell ref="H627:H628"/>
    <mergeCell ref="B623:B624"/>
    <mergeCell ref="C623:C624"/>
    <mergeCell ref="D623:D624"/>
    <mergeCell ref="E623:E624"/>
    <mergeCell ref="H623:H624"/>
    <mergeCell ref="B625:B626"/>
    <mergeCell ref="C625:C626"/>
    <mergeCell ref="D625:D626"/>
    <mergeCell ref="E625:E626"/>
    <mergeCell ref="G625:G626"/>
    <mergeCell ref="B619:B620"/>
    <mergeCell ref="C619:C620"/>
    <mergeCell ref="D619:D620"/>
    <mergeCell ref="E619:E620"/>
    <mergeCell ref="H619:H620"/>
    <mergeCell ref="B621:B622"/>
    <mergeCell ref="C621:C622"/>
    <mergeCell ref="D621:D622"/>
    <mergeCell ref="E621:E622"/>
    <mergeCell ref="H621:H622"/>
    <mergeCell ref="B613:B615"/>
    <mergeCell ref="C613:C615"/>
    <mergeCell ref="D613:D615"/>
    <mergeCell ref="E613:E615"/>
    <mergeCell ref="H613:H615"/>
    <mergeCell ref="B616:B618"/>
    <mergeCell ref="C616:C618"/>
    <mergeCell ref="D616:D618"/>
    <mergeCell ref="E616:E618"/>
    <mergeCell ref="H616:H618"/>
    <mergeCell ref="B610:B612"/>
    <mergeCell ref="C610:C612"/>
    <mergeCell ref="D610:D612"/>
    <mergeCell ref="E610:E612"/>
    <mergeCell ref="G610:G612"/>
    <mergeCell ref="H610:H612"/>
    <mergeCell ref="B607:B609"/>
    <mergeCell ref="C607:C609"/>
    <mergeCell ref="D607:D609"/>
    <mergeCell ref="E607:E609"/>
    <mergeCell ref="G607:G609"/>
    <mergeCell ref="H607:H609"/>
    <mergeCell ref="H603:H604"/>
    <mergeCell ref="B605:B606"/>
    <mergeCell ref="C605:C606"/>
    <mergeCell ref="D605:D606"/>
    <mergeCell ref="E605:E606"/>
    <mergeCell ref="G605:G606"/>
    <mergeCell ref="H605:H606"/>
    <mergeCell ref="B600:B602"/>
    <mergeCell ref="C600:C602"/>
    <mergeCell ref="D600:D602"/>
    <mergeCell ref="E600:E602"/>
    <mergeCell ref="H600:H602"/>
    <mergeCell ref="B603:B604"/>
    <mergeCell ref="C603:C604"/>
    <mergeCell ref="D603:D604"/>
    <mergeCell ref="E603:E604"/>
    <mergeCell ref="G603:G604"/>
    <mergeCell ref="B594:B596"/>
    <mergeCell ref="C594:C596"/>
    <mergeCell ref="D594:D596"/>
    <mergeCell ref="E594:E596"/>
    <mergeCell ref="H594:H596"/>
    <mergeCell ref="B597:B599"/>
    <mergeCell ref="C597:C599"/>
    <mergeCell ref="D597:D599"/>
    <mergeCell ref="E597:E599"/>
    <mergeCell ref="H597:H599"/>
    <mergeCell ref="B588:B590"/>
    <mergeCell ref="C588:C590"/>
    <mergeCell ref="D588:D590"/>
    <mergeCell ref="E588:E590"/>
    <mergeCell ref="H588:H590"/>
    <mergeCell ref="B591:B593"/>
    <mergeCell ref="C591:C593"/>
    <mergeCell ref="D591:D593"/>
    <mergeCell ref="E591:E593"/>
    <mergeCell ref="H591:H593"/>
    <mergeCell ref="B582:B584"/>
    <mergeCell ref="C582:C584"/>
    <mergeCell ref="D582:D584"/>
    <mergeCell ref="E582:E584"/>
    <mergeCell ref="H582:H584"/>
    <mergeCell ref="B585:B587"/>
    <mergeCell ref="C585:C587"/>
    <mergeCell ref="D585:D587"/>
    <mergeCell ref="E585:E587"/>
    <mergeCell ref="H585:H587"/>
    <mergeCell ref="B576:B578"/>
    <mergeCell ref="C576:C578"/>
    <mergeCell ref="D576:D578"/>
    <mergeCell ref="E576:E578"/>
    <mergeCell ref="H576:H578"/>
    <mergeCell ref="B579:B581"/>
    <mergeCell ref="C579:C581"/>
    <mergeCell ref="D579:D581"/>
    <mergeCell ref="E579:E581"/>
    <mergeCell ref="H579:H581"/>
    <mergeCell ref="B570:B572"/>
    <mergeCell ref="C570:C572"/>
    <mergeCell ref="D570:D572"/>
    <mergeCell ref="E570:E572"/>
    <mergeCell ref="H570:H572"/>
    <mergeCell ref="B573:B575"/>
    <mergeCell ref="C573:C575"/>
    <mergeCell ref="D573:D575"/>
    <mergeCell ref="E573:E575"/>
    <mergeCell ref="H573:H575"/>
    <mergeCell ref="B564:B566"/>
    <mergeCell ref="C564:C566"/>
    <mergeCell ref="D564:D566"/>
    <mergeCell ref="E564:E566"/>
    <mergeCell ref="H564:H566"/>
    <mergeCell ref="B567:B569"/>
    <mergeCell ref="C567:C569"/>
    <mergeCell ref="D567:D569"/>
    <mergeCell ref="E567:E569"/>
    <mergeCell ref="H567:H569"/>
    <mergeCell ref="B558:B560"/>
    <mergeCell ref="C558:C560"/>
    <mergeCell ref="D558:D560"/>
    <mergeCell ref="E558:E560"/>
    <mergeCell ref="H558:H560"/>
    <mergeCell ref="B561:B563"/>
    <mergeCell ref="C561:C563"/>
    <mergeCell ref="D561:D563"/>
    <mergeCell ref="E561:E563"/>
    <mergeCell ref="H561:H563"/>
    <mergeCell ref="B552:B554"/>
    <mergeCell ref="C552:C554"/>
    <mergeCell ref="D552:D554"/>
    <mergeCell ref="E552:E554"/>
    <mergeCell ref="H552:H554"/>
    <mergeCell ref="B555:B557"/>
    <mergeCell ref="C555:C557"/>
    <mergeCell ref="D555:D557"/>
    <mergeCell ref="E555:E557"/>
    <mergeCell ref="H555:H557"/>
    <mergeCell ref="B546:B548"/>
    <mergeCell ref="C546:C548"/>
    <mergeCell ref="D546:D548"/>
    <mergeCell ref="E546:E548"/>
    <mergeCell ref="H546:H548"/>
    <mergeCell ref="B549:B551"/>
    <mergeCell ref="C549:C551"/>
    <mergeCell ref="D549:D551"/>
    <mergeCell ref="E549:E551"/>
    <mergeCell ref="H549:H551"/>
    <mergeCell ref="B540:B542"/>
    <mergeCell ref="C540:C542"/>
    <mergeCell ref="D540:D542"/>
    <mergeCell ref="E540:E542"/>
    <mergeCell ref="H540:H542"/>
    <mergeCell ref="B543:B545"/>
    <mergeCell ref="C543:C545"/>
    <mergeCell ref="D543:D545"/>
    <mergeCell ref="E543:E545"/>
    <mergeCell ref="H543:H545"/>
    <mergeCell ref="B534:B536"/>
    <mergeCell ref="C534:C536"/>
    <mergeCell ref="D534:D536"/>
    <mergeCell ref="E534:E536"/>
    <mergeCell ref="H534:H536"/>
    <mergeCell ref="B537:B539"/>
    <mergeCell ref="C537:C539"/>
    <mergeCell ref="D537:D539"/>
    <mergeCell ref="E537:E539"/>
    <mergeCell ref="H537:H539"/>
    <mergeCell ref="B528:B530"/>
    <mergeCell ref="C528:C530"/>
    <mergeCell ref="D528:D530"/>
    <mergeCell ref="E528:E530"/>
    <mergeCell ref="H528:H530"/>
    <mergeCell ref="B531:B533"/>
    <mergeCell ref="C531:C533"/>
    <mergeCell ref="D531:D533"/>
    <mergeCell ref="E531:E533"/>
    <mergeCell ref="H531:H533"/>
    <mergeCell ref="B522:B524"/>
    <mergeCell ref="C522:C524"/>
    <mergeCell ref="D522:D524"/>
    <mergeCell ref="E522:E524"/>
    <mergeCell ref="H522:H524"/>
    <mergeCell ref="B525:B527"/>
    <mergeCell ref="C525:C527"/>
    <mergeCell ref="D525:D527"/>
    <mergeCell ref="E525:E527"/>
    <mergeCell ref="H525:H527"/>
    <mergeCell ref="B519:B521"/>
    <mergeCell ref="C519:C521"/>
    <mergeCell ref="D519:D521"/>
    <mergeCell ref="E519:E521"/>
    <mergeCell ref="H519:H521"/>
    <mergeCell ref="B513:B515"/>
    <mergeCell ref="C513:C515"/>
    <mergeCell ref="D513:D515"/>
    <mergeCell ref="E513:E515"/>
    <mergeCell ref="G513:G515"/>
    <mergeCell ref="H513:H515"/>
    <mergeCell ref="B507:B509"/>
    <mergeCell ref="C507:C509"/>
    <mergeCell ref="D507:D509"/>
    <mergeCell ref="E507:E509"/>
    <mergeCell ref="H507:H509"/>
    <mergeCell ref="B510:B512"/>
    <mergeCell ref="C510:C512"/>
    <mergeCell ref="D510:D512"/>
    <mergeCell ref="E510:E512"/>
    <mergeCell ref="H510:H512"/>
    <mergeCell ref="B504:B506"/>
    <mergeCell ref="C504:C506"/>
    <mergeCell ref="D504:D506"/>
    <mergeCell ref="E504:E506"/>
    <mergeCell ref="H504:H506"/>
    <mergeCell ref="B495:B497"/>
    <mergeCell ref="C495:C497"/>
    <mergeCell ref="D495:D497"/>
    <mergeCell ref="E495:E497"/>
    <mergeCell ref="H495:H497"/>
    <mergeCell ref="B498:B500"/>
    <mergeCell ref="C498:C500"/>
    <mergeCell ref="D498:D500"/>
    <mergeCell ref="E498:E500"/>
    <mergeCell ref="H498:H500"/>
    <mergeCell ref="B516:B518"/>
    <mergeCell ref="C516:C518"/>
    <mergeCell ref="D516:D518"/>
    <mergeCell ref="E516:E518"/>
    <mergeCell ref="H516:H518"/>
    <mergeCell ref="B492:B494"/>
    <mergeCell ref="C492:C494"/>
    <mergeCell ref="D492:D494"/>
    <mergeCell ref="E492:E494"/>
    <mergeCell ref="H492:H494"/>
    <mergeCell ref="B483:B485"/>
    <mergeCell ref="C483:C485"/>
    <mergeCell ref="D483:D485"/>
    <mergeCell ref="E483:E485"/>
    <mergeCell ref="H483:H485"/>
    <mergeCell ref="B486:B488"/>
    <mergeCell ref="C486:C488"/>
    <mergeCell ref="D486:D488"/>
    <mergeCell ref="E486:E488"/>
    <mergeCell ref="H486:H488"/>
    <mergeCell ref="B501:B503"/>
    <mergeCell ref="C501:C503"/>
    <mergeCell ref="D501:D503"/>
    <mergeCell ref="E501:E503"/>
    <mergeCell ref="H501:H503"/>
    <mergeCell ref="B480:B482"/>
    <mergeCell ref="C480:C482"/>
    <mergeCell ref="D480:D482"/>
    <mergeCell ref="E480:E482"/>
    <mergeCell ref="H480:H482"/>
    <mergeCell ref="B471:B473"/>
    <mergeCell ref="C471:C473"/>
    <mergeCell ref="D471:D473"/>
    <mergeCell ref="E471:E473"/>
    <mergeCell ref="H471:H473"/>
    <mergeCell ref="B474:B476"/>
    <mergeCell ref="C474:C476"/>
    <mergeCell ref="D474:D476"/>
    <mergeCell ref="E474:E476"/>
    <mergeCell ref="H474:H476"/>
    <mergeCell ref="B489:B491"/>
    <mergeCell ref="C489:C491"/>
    <mergeCell ref="D489:D491"/>
    <mergeCell ref="E489:E491"/>
    <mergeCell ref="H489:H491"/>
    <mergeCell ref="C468:C470"/>
    <mergeCell ref="D468:D470"/>
    <mergeCell ref="E468:E470"/>
    <mergeCell ref="H468:H470"/>
    <mergeCell ref="B459:B461"/>
    <mergeCell ref="C459:C461"/>
    <mergeCell ref="D459:D461"/>
    <mergeCell ref="E459:E461"/>
    <mergeCell ref="H459:H461"/>
    <mergeCell ref="B462:B464"/>
    <mergeCell ref="C462:C464"/>
    <mergeCell ref="D462:D464"/>
    <mergeCell ref="E462:E464"/>
    <mergeCell ref="H462:H464"/>
    <mergeCell ref="B477:B479"/>
    <mergeCell ref="C477:C479"/>
    <mergeCell ref="D477:D479"/>
    <mergeCell ref="E477:E479"/>
    <mergeCell ref="H477:H479"/>
    <mergeCell ref="B453:B455"/>
    <mergeCell ref="C453:C455"/>
    <mergeCell ref="D453:D455"/>
    <mergeCell ref="E453:E455"/>
    <mergeCell ref="H453:H455"/>
    <mergeCell ref="B456:B458"/>
    <mergeCell ref="C456:C458"/>
    <mergeCell ref="D456:D458"/>
    <mergeCell ref="E456:E458"/>
    <mergeCell ref="H456:H458"/>
    <mergeCell ref="H447:H449"/>
    <mergeCell ref="B450:B452"/>
    <mergeCell ref="C450:C452"/>
    <mergeCell ref="D450:D452"/>
    <mergeCell ref="E450:E452"/>
    <mergeCell ref="H450:H452"/>
    <mergeCell ref="A444:A628"/>
    <mergeCell ref="B444:B446"/>
    <mergeCell ref="C444:C446"/>
    <mergeCell ref="D444:D446"/>
    <mergeCell ref="E444:E446"/>
    <mergeCell ref="H444:H446"/>
    <mergeCell ref="B447:B449"/>
    <mergeCell ref="C447:C449"/>
    <mergeCell ref="D447:D449"/>
    <mergeCell ref="E447:E449"/>
    <mergeCell ref="B465:B467"/>
    <mergeCell ref="C465:C467"/>
    <mergeCell ref="D465:D467"/>
    <mergeCell ref="E465:E467"/>
    <mergeCell ref="H465:H467"/>
    <mergeCell ref="B468:B470"/>
    <mergeCell ref="B440:B442"/>
    <mergeCell ref="C440:C442"/>
    <mergeCell ref="D440:D442"/>
    <mergeCell ref="E440:E442"/>
    <mergeCell ref="G440:G442"/>
    <mergeCell ref="H440:H442"/>
    <mergeCell ref="A433:L433"/>
    <mergeCell ref="A434:A442"/>
    <mergeCell ref="B434:B437"/>
    <mergeCell ref="C434:C437"/>
    <mergeCell ref="D434:D437"/>
    <mergeCell ref="E434:E437"/>
    <mergeCell ref="B438:B439"/>
    <mergeCell ref="C438:C439"/>
    <mergeCell ref="D438:D439"/>
    <mergeCell ref="E438:E439"/>
    <mergeCell ref="B431:B432"/>
    <mergeCell ref="C431:C432"/>
    <mergeCell ref="D431:D432"/>
    <mergeCell ref="E431:E432"/>
    <mergeCell ref="G431:G432"/>
    <mergeCell ref="H431:H432"/>
    <mergeCell ref="B429:B430"/>
    <mergeCell ref="C429:C430"/>
    <mergeCell ref="D429:D430"/>
    <mergeCell ref="E429:E430"/>
    <mergeCell ref="G429:G430"/>
    <mergeCell ref="H429:H430"/>
    <mergeCell ref="B427:B428"/>
    <mergeCell ref="C427:C428"/>
    <mergeCell ref="D427:D428"/>
    <mergeCell ref="E427:E428"/>
    <mergeCell ref="G427:G428"/>
    <mergeCell ref="H427:H428"/>
    <mergeCell ref="B425:B426"/>
    <mergeCell ref="C425:C426"/>
    <mergeCell ref="D425:D426"/>
    <mergeCell ref="E425:E426"/>
    <mergeCell ref="G425:G426"/>
    <mergeCell ref="H425:H426"/>
    <mergeCell ref="B423:B424"/>
    <mergeCell ref="C423:C424"/>
    <mergeCell ref="D423:D424"/>
    <mergeCell ref="E423:E424"/>
    <mergeCell ref="G423:G424"/>
    <mergeCell ref="H423:H424"/>
    <mergeCell ref="B421:B422"/>
    <mergeCell ref="C421:C422"/>
    <mergeCell ref="D421:D422"/>
    <mergeCell ref="E421:E422"/>
    <mergeCell ref="G421:G422"/>
    <mergeCell ref="H421:H422"/>
    <mergeCell ref="B419:B420"/>
    <mergeCell ref="C419:C420"/>
    <mergeCell ref="D419:D420"/>
    <mergeCell ref="E419:E420"/>
    <mergeCell ref="G419:G420"/>
    <mergeCell ref="H419:H420"/>
    <mergeCell ref="B417:B418"/>
    <mergeCell ref="C417:C418"/>
    <mergeCell ref="D417:D418"/>
    <mergeCell ref="E417:E418"/>
    <mergeCell ref="G417:G418"/>
    <mergeCell ref="H417:H418"/>
    <mergeCell ref="B415:B416"/>
    <mergeCell ref="C415:C416"/>
    <mergeCell ref="D415:D416"/>
    <mergeCell ref="E415:E416"/>
    <mergeCell ref="G415:G416"/>
    <mergeCell ref="H415:H416"/>
    <mergeCell ref="B413:B414"/>
    <mergeCell ref="C413:C414"/>
    <mergeCell ref="D413:D414"/>
    <mergeCell ref="E413:E414"/>
    <mergeCell ref="G413:G414"/>
    <mergeCell ref="H413:H414"/>
    <mergeCell ref="H409:H410"/>
    <mergeCell ref="B411:B412"/>
    <mergeCell ref="C411:C412"/>
    <mergeCell ref="D411:D412"/>
    <mergeCell ref="E411:E412"/>
    <mergeCell ref="G411:G412"/>
    <mergeCell ref="H411:H412"/>
    <mergeCell ref="B407:B408"/>
    <mergeCell ref="C407:C408"/>
    <mergeCell ref="D407:D408"/>
    <mergeCell ref="E407:E408"/>
    <mergeCell ref="H407:H408"/>
    <mergeCell ref="B409:B410"/>
    <mergeCell ref="C409:C410"/>
    <mergeCell ref="D409:D410"/>
    <mergeCell ref="E409:E410"/>
    <mergeCell ref="G409:G410"/>
    <mergeCell ref="B403:B406"/>
    <mergeCell ref="C403:C406"/>
    <mergeCell ref="D403:D406"/>
    <mergeCell ref="E403:E406"/>
    <mergeCell ref="G403:G404"/>
    <mergeCell ref="H403:H406"/>
    <mergeCell ref="G405:G406"/>
    <mergeCell ref="H397:H398"/>
    <mergeCell ref="B399:B402"/>
    <mergeCell ref="C399:C402"/>
    <mergeCell ref="D399:D402"/>
    <mergeCell ref="E399:E402"/>
    <mergeCell ref="G399:G400"/>
    <mergeCell ref="H399:H402"/>
    <mergeCell ref="G401:G402"/>
    <mergeCell ref="B394:B396"/>
    <mergeCell ref="C394:C396"/>
    <mergeCell ref="D394:D396"/>
    <mergeCell ref="E394:E396"/>
    <mergeCell ref="B397:B398"/>
    <mergeCell ref="C397:C398"/>
    <mergeCell ref="D397:D398"/>
    <mergeCell ref="E397:E398"/>
    <mergeCell ref="C381:C382"/>
    <mergeCell ref="D381:D382"/>
    <mergeCell ref="E381:E382"/>
    <mergeCell ref="B369:B370"/>
    <mergeCell ref="C369:C370"/>
    <mergeCell ref="D369:D370"/>
    <mergeCell ref="E369:E370"/>
    <mergeCell ref="H369:H370"/>
    <mergeCell ref="B377:B378"/>
    <mergeCell ref="C377:C378"/>
    <mergeCell ref="D377:D378"/>
    <mergeCell ref="E377:E378"/>
    <mergeCell ref="B389:B390"/>
    <mergeCell ref="C389:C390"/>
    <mergeCell ref="D389:D390"/>
    <mergeCell ref="E389:E390"/>
    <mergeCell ref="B391:B393"/>
    <mergeCell ref="C391:C393"/>
    <mergeCell ref="D391:D393"/>
    <mergeCell ref="E391:E393"/>
    <mergeCell ref="H381:H382"/>
    <mergeCell ref="B383:B385"/>
    <mergeCell ref="C383:C385"/>
    <mergeCell ref="D383:D385"/>
    <mergeCell ref="E383:E385"/>
    <mergeCell ref="B386:B388"/>
    <mergeCell ref="C386:C388"/>
    <mergeCell ref="D386:D388"/>
    <mergeCell ref="E386:E388"/>
    <mergeCell ref="H386:H388"/>
    <mergeCell ref="G351:G353"/>
    <mergeCell ref="B367:B368"/>
    <mergeCell ref="C367:C368"/>
    <mergeCell ref="D367:D368"/>
    <mergeCell ref="E367:E368"/>
    <mergeCell ref="G367:G368"/>
    <mergeCell ref="H367:H368"/>
    <mergeCell ref="D363:D364"/>
    <mergeCell ref="E363:E364"/>
    <mergeCell ref="G363:G364"/>
    <mergeCell ref="H363:H364"/>
    <mergeCell ref="B365:B366"/>
    <mergeCell ref="C365:C366"/>
    <mergeCell ref="D365:D366"/>
    <mergeCell ref="E365:E366"/>
    <mergeCell ref="G365:G366"/>
    <mergeCell ref="H365:H366"/>
    <mergeCell ref="A360:L360"/>
    <mergeCell ref="A361:A432"/>
    <mergeCell ref="B361:B362"/>
    <mergeCell ref="C361:C362"/>
    <mergeCell ref="D361:D362"/>
    <mergeCell ref="E361:E362"/>
    <mergeCell ref="G361:G362"/>
    <mergeCell ref="H361:H362"/>
    <mergeCell ref="B363:B364"/>
    <mergeCell ref="C363:C364"/>
    <mergeCell ref="B379:B380"/>
    <mergeCell ref="C379:C380"/>
    <mergeCell ref="D379:D380"/>
    <mergeCell ref="E379:E380"/>
    <mergeCell ref="B381:B382"/>
    <mergeCell ref="B337:B339"/>
    <mergeCell ref="C337:C339"/>
    <mergeCell ref="D337:D339"/>
    <mergeCell ref="E337:E339"/>
    <mergeCell ref="H337:H339"/>
    <mergeCell ref="B340:B342"/>
    <mergeCell ref="C340:C342"/>
    <mergeCell ref="D340:D342"/>
    <mergeCell ref="E340:E342"/>
    <mergeCell ref="H340:H342"/>
    <mergeCell ref="B357:B359"/>
    <mergeCell ref="C357:C359"/>
    <mergeCell ref="D357:D359"/>
    <mergeCell ref="E357:E359"/>
    <mergeCell ref="G357:G359"/>
    <mergeCell ref="H357:H359"/>
    <mergeCell ref="H351:H353"/>
    <mergeCell ref="B354:B356"/>
    <mergeCell ref="C354:C356"/>
    <mergeCell ref="D354:D356"/>
    <mergeCell ref="E354:E356"/>
    <mergeCell ref="G354:G356"/>
    <mergeCell ref="H354:H356"/>
    <mergeCell ref="B349:B350"/>
    <mergeCell ref="C349:C350"/>
    <mergeCell ref="D349:D350"/>
    <mergeCell ref="E349:E350"/>
    <mergeCell ref="H349:H350"/>
    <mergeCell ref="B351:B353"/>
    <mergeCell ref="C351:C353"/>
    <mergeCell ref="D351:D353"/>
    <mergeCell ref="E351:E353"/>
    <mergeCell ref="H331:H333"/>
    <mergeCell ref="B334:B336"/>
    <mergeCell ref="C334:C336"/>
    <mergeCell ref="D334:D336"/>
    <mergeCell ref="E334:E336"/>
    <mergeCell ref="H334:H336"/>
    <mergeCell ref="H323:H326"/>
    <mergeCell ref="B327:B330"/>
    <mergeCell ref="C327:C330"/>
    <mergeCell ref="D327:D330"/>
    <mergeCell ref="E327:E330"/>
    <mergeCell ref="H327:H330"/>
    <mergeCell ref="A323:A359"/>
    <mergeCell ref="B323:B326"/>
    <mergeCell ref="C323:C326"/>
    <mergeCell ref="D323:D326"/>
    <mergeCell ref="E323:E326"/>
    <mergeCell ref="G323:G326"/>
    <mergeCell ref="B331:B333"/>
    <mergeCell ref="C331:C333"/>
    <mergeCell ref="D331:D333"/>
    <mergeCell ref="E331:E333"/>
    <mergeCell ref="B343:B345"/>
    <mergeCell ref="C343:C345"/>
    <mergeCell ref="D343:D345"/>
    <mergeCell ref="E343:E345"/>
    <mergeCell ref="H343:H345"/>
    <mergeCell ref="B346:B348"/>
    <mergeCell ref="C346:C348"/>
    <mergeCell ref="D346:D348"/>
    <mergeCell ref="E346:E348"/>
    <mergeCell ref="H346:H348"/>
    <mergeCell ref="B319:B321"/>
    <mergeCell ref="C319:C321"/>
    <mergeCell ref="D319:D321"/>
    <mergeCell ref="E319:E321"/>
    <mergeCell ref="G319:G321"/>
    <mergeCell ref="H319:H321"/>
    <mergeCell ref="B316:B318"/>
    <mergeCell ref="C316:C318"/>
    <mergeCell ref="D316:D318"/>
    <mergeCell ref="E316:E318"/>
    <mergeCell ref="G316:G318"/>
    <mergeCell ref="H316:H318"/>
    <mergeCell ref="B313:B315"/>
    <mergeCell ref="C313:C315"/>
    <mergeCell ref="D313:D315"/>
    <mergeCell ref="E313:E315"/>
    <mergeCell ref="G313:G315"/>
    <mergeCell ref="H313:H315"/>
    <mergeCell ref="B311:B312"/>
    <mergeCell ref="C311:C312"/>
    <mergeCell ref="D311:D312"/>
    <mergeCell ref="E311:E312"/>
    <mergeCell ref="G311:G312"/>
    <mergeCell ref="H311:H312"/>
    <mergeCell ref="B308:B310"/>
    <mergeCell ref="C308:C310"/>
    <mergeCell ref="D308:D310"/>
    <mergeCell ref="E308:E310"/>
    <mergeCell ref="G308:G310"/>
    <mergeCell ref="H308:H310"/>
    <mergeCell ref="B305:B307"/>
    <mergeCell ref="C305:C307"/>
    <mergeCell ref="D305:D307"/>
    <mergeCell ref="E305:E307"/>
    <mergeCell ref="G305:G307"/>
    <mergeCell ref="H305:H307"/>
    <mergeCell ref="B302:B304"/>
    <mergeCell ref="C302:C304"/>
    <mergeCell ref="D302:D304"/>
    <mergeCell ref="E302:E304"/>
    <mergeCell ref="G302:G304"/>
    <mergeCell ref="H302:H304"/>
    <mergeCell ref="B299:B301"/>
    <mergeCell ref="C299:C301"/>
    <mergeCell ref="D299:D301"/>
    <mergeCell ref="E299:E301"/>
    <mergeCell ref="G299:G301"/>
    <mergeCell ref="H299:H301"/>
    <mergeCell ref="B296:B298"/>
    <mergeCell ref="C296:C298"/>
    <mergeCell ref="D296:D298"/>
    <mergeCell ref="E296:E298"/>
    <mergeCell ref="G296:G298"/>
    <mergeCell ref="H296:H298"/>
    <mergeCell ref="B293:B295"/>
    <mergeCell ref="C293:C295"/>
    <mergeCell ref="D293:D295"/>
    <mergeCell ref="E293:E295"/>
    <mergeCell ref="G293:G295"/>
    <mergeCell ref="H293:H295"/>
    <mergeCell ref="B290:B292"/>
    <mergeCell ref="C290:C292"/>
    <mergeCell ref="D290:D292"/>
    <mergeCell ref="E290:E292"/>
    <mergeCell ref="G290:G292"/>
    <mergeCell ref="H290:H292"/>
    <mergeCell ref="B287:B289"/>
    <mergeCell ref="C287:C289"/>
    <mergeCell ref="D287:D289"/>
    <mergeCell ref="E287:E289"/>
    <mergeCell ref="G287:G289"/>
    <mergeCell ref="H287:H289"/>
    <mergeCell ref="B282:B284"/>
    <mergeCell ref="C282:C284"/>
    <mergeCell ref="D282:D284"/>
    <mergeCell ref="E282:E284"/>
    <mergeCell ref="G282:G284"/>
    <mergeCell ref="H282:H284"/>
    <mergeCell ref="B279:B281"/>
    <mergeCell ref="C279:C281"/>
    <mergeCell ref="D279:D281"/>
    <mergeCell ref="E279:E281"/>
    <mergeCell ref="G279:G281"/>
    <mergeCell ref="H279:H281"/>
    <mergeCell ref="B276:B278"/>
    <mergeCell ref="C276:C278"/>
    <mergeCell ref="D276:D278"/>
    <mergeCell ref="E276:E278"/>
    <mergeCell ref="G276:G278"/>
    <mergeCell ref="H276:H278"/>
    <mergeCell ref="B273:B275"/>
    <mergeCell ref="C273:C275"/>
    <mergeCell ref="D273:D275"/>
    <mergeCell ref="E273:E275"/>
    <mergeCell ref="G273:G275"/>
    <mergeCell ref="H273:H275"/>
    <mergeCell ref="B271:B272"/>
    <mergeCell ref="C271:C272"/>
    <mergeCell ref="D271:D272"/>
    <mergeCell ref="E271:E272"/>
    <mergeCell ref="G271:G272"/>
    <mergeCell ref="H271:H272"/>
    <mergeCell ref="B269:B270"/>
    <mergeCell ref="C269:C270"/>
    <mergeCell ref="D269:D270"/>
    <mergeCell ref="E269:E270"/>
    <mergeCell ref="G269:G270"/>
    <mergeCell ref="H269:H270"/>
    <mergeCell ref="B267:B268"/>
    <mergeCell ref="C267:C268"/>
    <mergeCell ref="D267:D268"/>
    <mergeCell ref="E267:E268"/>
    <mergeCell ref="G267:G268"/>
    <mergeCell ref="H267:H268"/>
    <mergeCell ref="H263:H264"/>
    <mergeCell ref="B265:B266"/>
    <mergeCell ref="C265:C266"/>
    <mergeCell ref="D265:D266"/>
    <mergeCell ref="E265:E266"/>
    <mergeCell ref="G265:G266"/>
    <mergeCell ref="H265:H266"/>
    <mergeCell ref="B261:B262"/>
    <mergeCell ref="C261:C262"/>
    <mergeCell ref="D261:D262"/>
    <mergeCell ref="E261:E262"/>
    <mergeCell ref="H261:H262"/>
    <mergeCell ref="B263:B264"/>
    <mergeCell ref="C263:C264"/>
    <mergeCell ref="D263:D264"/>
    <mergeCell ref="E263:E264"/>
    <mergeCell ref="G263:G264"/>
    <mergeCell ref="H256:H258"/>
    <mergeCell ref="B259:B260"/>
    <mergeCell ref="C259:C260"/>
    <mergeCell ref="D259:D260"/>
    <mergeCell ref="E259:E260"/>
    <mergeCell ref="G259:G260"/>
    <mergeCell ref="H259:H260"/>
    <mergeCell ref="B254:B255"/>
    <mergeCell ref="C254:C255"/>
    <mergeCell ref="D254:D255"/>
    <mergeCell ref="E254:E255"/>
    <mergeCell ref="G254:G255"/>
    <mergeCell ref="B256:B258"/>
    <mergeCell ref="C256:C258"/>
    <mergeCell ref="D256:D258"/>
    <mergeCell ref="E256:E258"/>
    <mergeCell ref="G256:G258"/>
    <mergeCell ref="B251:B253"/>
    <mergeCell ref="C251:C253"/>
    <mergeCell ref="D251:D253"/>
    <mergeCell ref="E251:E253"/>
    <mergeCell ref="G251:G253"/>
    <mergeCell ref="H251:H253"/>
    <mergeCell ref="B248:B249"/>
    <mergeCell ref="C248:C249"/>
    <mergeCell ref="D248:D249"/>
    <mergeCell ref="E248:E249"/>
    <mergeCell ref="G248:G249"/>
    <mergeCell ref="H248:H249"/>
    <mergeCell ref="B246:B247"/>
    <mergeCell ref="C246:C247"/>
    <mergeCell ref="D246:D247"/>
    <mergeCell ref="E246:E247"/>
    <mergeCell ref="G246:G247"/>
    <mergeCell ref="H246:H247"/>
    <mergeCell ref="B244:B245"/>
    <mergeCell ref="C244:C245"/>
    <mergeCell ref="D244:D245"/>
    <mergeCell ref="E244:E245"/>
    <mergeCell ref="G244:G245"/>
    <mergeCell ref="H244:H245"/>
    <mergeCell ref="B242:B243"/>
    <mergeCell ref="C242:C243"/>
    <mergeCell ref="D242:D243"/>
    <mergeCell ref="E242:E243"/>
    <mergeCell ref="G242:G243"/>
    <mergeCell ref="H242:H243"/>
    <mergeCell ref="B240:B241"/>
    <mergeCell ref="C240:C241"/>
    <mergeCell ref="D240:D241"/>
    <mergeCell ref="E240:E241"/>
    <mergeCell ref="G240:G241"/>
    <mergeCell ref="H240:H241"/>
    <mergeCell ref="B238:B239"/>
    <mergeCell ref="C238:C239"/>
    <mergeCell ref="D238:D239"/>
    <mergeCell ref="E238:E239"/>
    <mergeCell ref="G238:G239"/>
    <mergeCell ref="H238:H239"/>
    <mergeCell ref="B236:B237"/>
    <mergeCell ref="C236:C237"/>
    <mergeCell ref="D236:D237"/>
    <mergeCell ref="E236:E237"/>
    <mergeCell ref="G236:G237"/>
    <mergeCell ref="H236:H237"/>
    <mergeCell ref="B234:B235"/>
    <mergeCell ref="C234:C235"/>
    <mergeCell ref="D234:D235"/>
    <mergeCell ref="E234:E235"/>
    <mergeCell ref="G234:G235"/>
    <mergeCell ref="H234:H235"/>
    <mergeCell ref="B232:B233"/>
    <mergeCell ref="C232:C233"/>
    <mergeCell ref="D232:D233"/>
    <mergeCell ref="E232:E233"/>
    <mergeCell ref="G232:G233"/>
    <mergeCell ref="H232:H233"/>
    <mergeCell ref="B230:B231"/>
    <mergeCell ref="C230:C231"/>
    <mergeCell ref="D230:D231"/>
    <mergeCell ref="E230:E231"/>
    <mergeCell ref="G230:G231"/>
    <mergeCell ref="H230:H231"/>
    <mergeCell ref="B228:B229"/>
    <mergeCell ref="C228:C229"/>
    <mergeCell ref="D228:D229"/>
    <mergeCell ref="E228:E229"/>
    <mergeCell ref="G228:G229"/>
    <mergeCell ref="H228:H229"/>
    <mergeCell ref="B226:B227"/>
    <mergeCell ref="C226:C227"/>
    <mergeCell ref="D226:D227"/>
    <mergeCell ref="E226:E227"/>
    <mergeCell ref="G226:G227"/>
    <mergeCell ref="H226:H227"/>
    <mergeCell ref="B224:B225"/>
    <mergeCell ref="C224:C225"/>
    <mergeCell ref="D224:D225"/>
    <mergeCell ref="E224:E225"/>
    <mergeCell ref="G224:G225"/>
    <mergeCell ref="H224:H225"/>
    <mergeCell ref="B222:B223"/>
    <mergeCell ref="C222:C223"/>
    <mergeCell ref="D222:D223"/>
    <mergeCell ref="E222:E223"/>
    <mergeCell ref="G222:G223"/>
    <mergeCell ref="H222:H223"/>
    <mergeCell ref="B220:B221"/>
    <mergeCell ref="C220:C221"/>
    <mergeCell ref="D220:D221"/>
    <mergeCell ref="E220:E221"/>
    <mergeCell ref="G220:G221"/>
    <mergeCell ref="H220:H221"/>
    <mergeCell ref="B218:B219"/>
    <mergeCell ref="C218:C219"/>
    <mergeCell ref="D218:D219"/>
    <mergeCell ref="E218:E219"/>
    <mergeCell ref="G218:G219"/>
    <mergeCell ref="H218:H219"/>
    <mergeCell ref="B216:B217"/>
    <mergeCell ref="C216:C217"/>
    <mergeCell ref="D216:D217"/>
    <mergeCell ref="E216:E217"/>
    <mergeCell ref="G216:G217"/>
    <mergeCell ref="H216:H217"/>
    <mergeCell ref="B213:B215"/>
    <mergeCell ref="C213:C215"/>
    <mergeCell ref="D213:D215"/>
    <mergeCell ref="E213:E215"/>
    <mergeCell ref="G213:G215"/>
    <mergeCell ref="H213:H215"/>
    <mergeCell ref="B210:B212"/>
    <mergeCell ref="C210:C212"/>
    <mergeCell ref="D210:D212"/>
    <mergeCell ref="E210:E212"/>
    <mergeCell ref="G210:G212"/>
    <mergeCell ref="H210:H212"/>
    <mergeCell ref="B207:B209"/>
    <mergeCell ref="C207:C209"/>
    <mergeCell ref="D207:D209"/>
    <mergeCell ref="E207:E209"/>
    <mergeCell ref="G207:G209"/>
    <mergeCell ref="H207:H209"/>
    <mergeCell ref="B203:B206"/>
    <mergeCell ref="D203:D206"/>
    <mergeCell ref="E203:E206"/>
    <mergeCell ref="G203:G206"/>
    <mergeCell ref="H203:H206"/>
    <mergeCell ref="F204:F206"/>
    <mergeCell ref="B201:B202"/>
    <mergeCell ref="C201:C202"/>
    <mergeCell ref="D201:D202"/>
    <mergeCell ref="E201:E202"/>
    <mergeCell ref="G201:G202"/>
    <mergeCell ref="H201:H202"/>
    <mergeCell ref="B199:B200"/>
    <mergeCell ref="C199:C200"/>
    <mergeCell ref="D199:D200"/>
    <mergeCell ref="E199:E200"/>
    <mergeCell ref="G199:G200"/>
    <mergeCell ref="H199:H200"/>
    <mergeCell ref="B196:B198"/>
    <mergeCell ref="C196:C198"/>
    <mergeCell ref="D196:D198"/>
    <mergeCell ref="E196:E198"/>
    <mergeCell ref="G196:G198"/>
    <mergeCell ref="H196:H198"/>
    <mergeCell ref="B192:B195"/>
    <mergeCell ref="C192:C195"/>
    <mergeCell ref="D192:D195"/>
    <mergeCell ref="E192:E195"/>
    <mergeCell ref="G192:G195"/>
    <mergeCell ref="H192:H195"/>
    <mergeCell ref="B189:B191"/>
    <mergeCell ref="C189:C191"/>
    <mergeCell ref="D189:D191"/>
    <mergeCell ref="E189:E191"/>
    <mergeCell ref="G189:G191"/>
    <mergeCell ref="H189:H191"/>
    <mergeCell ref="B186:B188"/>
    <mergeCell ref="C186:C188"/>
    <mergeCell ref="D186:D188"/>
    <mergeCell ref="E186:E188"/>
    <mergeCell ref="G186:G188"/>
    <mergeCell ref="H186:H188"/>
    <mergeCell ref="B183:B185"/>
    <mergeCell ref="C183:C185"/>
    <mergeCell ref="D183:D185"/>
    <mergeCell ref="E183:E185"/>
    <mergeCell ref="G183:G185"/>
    <mergeCell ref="H183:H185"/>
    <mergeCell ref="B180:B182"/>
    <mergeCell ref="C180:C182"/>
    <mergeCell ref="D180:D182"/>
    <mergeCell ref="E180:E182"/>
    <mergeCell ref="G180:G182"/>
    <mergeCell ref="H180:H182"/>
    <mergeCell ref="B177:B179"/>
    <mergeCell ref="C177:C179"/>
    <mergeCell ref="D177:D179"/>
    <mergeCell ref="E177:E179"/>
    <mergeCell ref="G177:G179"/>
    <mergeCell ref="H177:H179"/>
    <mergeCell ref="B174:B176"/>
    <mergeCell ref="C174:C176"/>
    <mergeCell ref="D174:D176"/>
    <mergeCell ref="E174:E176"/>
    <mergeCell ref="G174:G176"/>
    <mergeCell ref="H174:H176"/>
    <mergeCell ref="B171:B173"/>
    <mergeCell ref="C171:C173"/>
    <mergeCell ref="D171:D173"/>
    <mergeCell ref="E171:E173"/>
    <mergeCell ref="G171:G173"/>
    <mergeCell ref="H171:H173"/>
    <mergeCell ref="B168:B170"/>
    <mergeCell ref="C168:C170"/>
    <mergeCell ref="D168:D170"/>
    <mergeCell ref="E168:E170"/>
    <mergeCell ref="G168:G170"/>
    <mergeCell ref="H168:H170"/>
    <mergeCell ref="B165:B167"/>
    <mergeCell ref="C165:C167"/>
    <mergeCell ref="D165:D167"/>
    <mergeCell ref="E165:E167"/>
    <mergeCell ref="G165:G167"/>
    <mergeCell ref="H165:H167"/>
    <mergeCell ref="B162:B164"/>
    <mergeCell ref="C162:C164"/>
    <mergeCell ref="D162:D164"/>
    <mergeCell ref="E162:E164"/>
    <mergeCell ref="G162:G164"/>
    <mergeCell ref="H162:H164"/>
    <mergeCell ref="D147:D149"/>
    <mergeCell ref="E147:E149"/>
    <mergeCell ref="G147:G149"/>
    <mergeCell ref="H147:H149"/>
    <mergeCell ref="H138:H140"/>
    <mergeCell ref="B141:B143"/>
    <mergeCell ref="C141:C143"/>
    <mergeCell ref="D141:D143"/>
    <mergeCell ref="E141:E143"/>
    <mergeCell ref="G141:G143"/>
    <mergeCell ref="H141:H143"/>
    <mergeCell ref="B159:B161"/>
    <mergeCell ref="C159:C161"/>
    <mergeCell ref="D159:D161"/>
    <mergeCell ref="E159:E161"/>
    <mergeCell ref="G159:G161"/>
    <mergeCell ref="H159:H161"/>
    <mergeCell ref="B156:B158"/>
    <mergeCell ref="C156:C158"/>
    <mergeCell ref="D156:D158"/>
    <mergeCell ref="E156:E158"/>
    <mergeCell ref="G156:G158"/>
    <mergeCell ref="H156:H158"/>
    <mergeCell ref="B153:B155"/>
    <mergeCell ref="C153:C155"/>
    <mergeCell ref="D153:D155"/>
    <mergeCell ref="E153:E155"/>
    <mergeCell ref="G153:G155"/>
    <mergeCell ref="H153:H155"/>
    <mergeCell ref="A138:A322"/>
    <mergeCell ref="B138:B140"/>
    <mergeCell ref="C138:C140"/>
    <mergeCell ref="D138:D140"/>
    <mergeCell ref="E138:E140"/>
    <mergeCell ref="G138:G140"/>
    <mergeCell ref="B144:B146"/>
    <mergeCell ref="C144:C146"/>
    <mergeCell ref="D144:D146"/>
    <mergeCell ref="E144:E146"/>
    <mergeCell ref="B135:B137"/>
    <mergeCell ref="C135:C137"/>
    <mergeCell ref="D135:D137"/>
    <mergeCell ref="E135:E137"/>
    <mergeCell ref="G135:G137"/>
    <mergeCell ref="H135:H137"/>
    <mergeCell ref="B133:B134"/>
    <mergeCell ref="C133:C134"/>
    <mergeCell ref="D133:D134"/>
    <mergeCell ref="E133:E134"/>
    <mergeCell ref="G133:G134"/>
    <mergeCell ref="H133:H134"/>
    <mergeCell ref="B150:B152"/>
    <mergeCell ref="C150:C152"/>
    <mergeCell ref="D150:D152"/>
    <mergeCell ref="E150:E152"/>
    <mergeCell ref="G150:G152"/>
    <mergeCell ref="H150:H152"/>
    <mergeCell ref="G144:G146"/>
    <mergeCell ref="H144:H146"/>
    <mergeCell ref="B147:B149"/>
    <mergeCell ref="C147:C149"/>
    <mergeCell ref="B130:B132"/>
    <mergeCell ref="C130:C132"/>
    <mergeCell ref="D130:D132"/>
    <mergeCell ref="E130:E132"/>
    <mergeCell ref="G130:G132"/>
    <mergeCell ref="H130:H132"/>
    <mergeCell ref="B128:B129"/>
    <mergeCell ref="C128:C129"/>
    <mergeCell ref="D128:D129"/>
    <mergeCell ref="E128:E129"/>
    <mergeCell ref="G128:G129"/>
    <mergeCell ref="H128:H129"/>
    <mergeCell ref="B126:B127"/>
    <mergeCell ref="C126:C127"/>
    <mergeCell ref="D126:D127"/>
    <mergeCell ref="E126:E127"/>
    <mergeCell ref="G126:G127"/>
    <mergeCell ref="H126:H127"/>
    <mergeCell ref="B122:B124"/>
    <mergeCell ref="C122:C124"/>
    <mergeCell ref="D122:D124"/>
    <mergeCell ref="E122:E124"/>
    <mergeCell ref="G122:G124"/>
    <mergeCell ref="H122:H124"/>
    <mergeCell ref="B119:B121"/>
    <mergeCell ref="C119:C121"/>
    <mergeCell ref="D119:D121"/>
    <mergeCell ref="E119:E121"/>
    <mergeCell ref="G119:G121"/>
    <mergeCell ref="H119:H121"/>
    <mergeCell ref="B116:B118"/>
    <mergeCell ref="C116:C118"/>
    <mergeCell ref="D116:D118"/>
    <mergeCell ref="E116:E118"/>
    <mergeCell ref="G116:G118"/>
    <mergeCell ref="H116:H118"/>
    <mergeCell ref="B113:B115"/>
    <mergeCell ref="C113:C115"/>
    <mergeCell ref="D113:D115"/>
    <mergeCell ref="E113:E115"/>
    <mergeCell ref="G113:G115"/>
    <mergeCell ref="H113:H115"/>
    <mergeCell ref="B110:B112"/>
    <mergeCell ref="C110:C112"/>
    <mergeCell ref="D110:D112"/>
    <mergeCell ref="E110:E112"/>
    <mergeCell ref="G110:G112"/>
    <mergeCell ref="H110:H112"/>
    <mergeCell ref="B107:B109"/>
    <mergeCell ref="C107:C109"/>
    <mergeCell ref="D107:D109"/>
    <mergeCell ref="E107:E109"/>
    <mergeCell ref="G107:G109"/>
    <mergeCell ref="H107:H109"/>
    <mergeCell ref="B104:B106"/>
    <mergeCell ref="C104:C106"/>
    <mergeCell ref="D104:D106"/>
    <mergeCell ref="E104:E106"/>
    <mergeCell ref="G104:G106"/>
    <mergeCell ref="H104:H106"/>
    <mergeCell ref="B101:B103"/>
    <mergeCell ref="C101:C103"/>
    <mergeCell ref="D101:D103"/>
    <mergeCell ref="E101:E103"/>
    <mergeCell ref="G101:G103"/>
    <mergeCell ref="H101:H103"/>
    <mergeCell ref="B98:B100"/>
    <mergeCell ref="C98:C100"/>
    <mergeCell ref="D98:D100"/>
    <mergeCell ref="E98:E100"/>
    <mergeCell ref="G98:G100"/>
    <mergeCell ref="H98:H100"/>
    <mergeCell ref="B95:B97"/>
    <mergeCell ref="C95:C97"/>
    <mergeCell ref="D95:D97"/>
    <mergeCell ref="E95:E97"/>
    <mergeCell ref="G95:G97"/>
    <mergeCell ref="H95:H97"/>
    <mergeCell ref="B92:B93"/>
    <mergeCell ref="C92:C93"/>
    <mergeCell ref="D92:D93"/>
    <mergeCell ref="E92:E93"/>
    <mergeCell ref="G92:G93"/>
    <mergeCell ref="H92:H93"/>
    <mergeCell ref="B89:B91"/>
    <mergeCell ref="C89:C91"/>
    <mergeCell ref="D89:D91"/>
    <mergeCell ref="E89:E91"/>
    <mergeCell ref="G89:G91"/>
    <mergeCell ref="H89:H91"/>
    <mergeCell ref="B86:B88"/>
    <mergeCell ref="C86:C88"/>
    <mergeCell ref="D86:D88"/>
    <mergeCell ref="E86:E88"/>
    <mergeCell ref="G86:G88"/>
    <mergeCell ref="H86:H88"/>
    <mergeCell ref="B83:B85"/>
    <mergeCell ref="C83:C85"/>
    <mergeCell ref="D83:D85"/>
    <mergeCell ref="E83:E85"/>
    <mergeCell ref="G83:G85"/>
    <mergeCell ref="H83:H85"/>
    <mergeCell ref="B80:B82"/>
    <mergeCell ref="C80:C82"/>
    <mergeCell ref="D80:D82"/>
    <mergeCell ref="E80:E82"/>
    <mergeCell ref="G80:G82"/>
    <mergeCell ref="H80:H82"/>
    <mergeCell ref="B77:B79"/>
    <mergeCell ref="C77:C79"/>
    <mergeCell ref="D77:D79"/>
    <mergeCell ref="E77:E79"/>
    <mergeCell ref="G77:G79"/>
    <mergeCell ref="H77:H79"/>
    <mergeCell ref="B74:B76"/>
    <mergeCell ref="C74:C76"/>
    <mergeCell ref="D74:D76"/>
    <mergeCell ref="E74:E76"/>
    <mergeCell ref="G74:G76"/>
    <mergeCell ref="H74:H76"/>
    <mergeCell ref="B71:B73"/>
    <mergeCell ref="C71:C73"/>
    <mergeCell ref="D71:D73"/>
    <mergeCell ref="E71:E73"/>
    <mergeCell ref="G71:G73"/>
    <mergeCell ref="H71:H73"/>
    <mergeCell ref="B68:B70"/>
    <mergeCell ref="C68:C70"/>
    <mergeCell ref="D68:D70"/>
    <mergeCell ref="E68:E70"/>
    <mergeCell ref="G68:G70"/>
    <mergeCell ref="H68:H70"/>
    <mergeCell ref="B65:B67"/>
    <mergeCell ref="C65:C67"/>
    <mergeCell ref="D65:D67"/>
    <mergeCell ref="E65:E67"/>
    <mergeCell ref="G65:G67"/>
    <mergeCell ref="H65:H67"/>
    <mergeCell ref="H59:H61"/>
    <mergeCell ref="B62:B64"/>
    <mergeCell ref="C62:C64"/>
    <mergeCell ref="D62:D64"/>
    <mergeCell ref="E62:E64"/>
    <mergeCell ref="G62:G64"/>
    <mergeCell ref="H62:H64"/>
    <mergeCell ref="D56:D58"/>
    <mergeCell ref="E56:E58"/>
    <mergeCell ref="H56:H58"/>
    <mergeCell ref="B59:B61"/>
    <mergeCell ref="C59:C61"/>
    <mergeCell ref="D59:D61"/>
    <mergeCell ref="E59:E61"/>
    <mergeCell ref="G59:G61"/>
    <mergeCell ref="B53:B55"/>
    <mergeCell ref="C53:C55"/>
    <mergeCell ref="D53:D55"/>
    <mergeCell ref="E53:E55"/>
    <mergeCell ref="G53:G55"/>
    <mergeCell ref="H53:H55"/>
    <mergeCell ref="B51:B52"/>
    <mergeCell ref="C51:C52"/>
    <mergeCell ref="D51:D52"/>
    <mergeCell ref="E51:E52"/>
    <mergeCell ref="G51:G52"/>
    <mergeCell ref="H51:H52"/>
    <mergeCell ref="K28:K30"/>
    <mergeCell ref="L28:L30"/>
    <mergeCell ref="C30:C34"/>
    <mergeCell ref="B35:B36"/>
    <mergeCell ref="C35:C36"/>
    <mergeCell ref="D35:D36"/>
    <mergeCell ref="E35:E36"/>
    <mergeCell ref="G35:G36"/>
    <mergeCell ref="H35:H36"/>
    <mergeCell ref="E28:E34"/>
    <mergeCell ref="F28:F30"/>
    <mergeCell ref="G28:G34"/>
    <mergeCell ref="H28:H34"/>
    <mergeCell ref="I28:I30"/>
    <mergeCell ref="J28:J30"/>
    <mergeCell ref="B48:B50"/>
    <mergeCell ref="C48:C50"/>
    <mergeCell ref="D48:D50"/>
    <mergeCell ref="E48:E50"/>
    <mergeCell ref="G48:G50"/>
    <mergeCell ref="H48:H50"/>
    <mergeCell ref="B45:B47"/>
    <mergeCell ref="C45:C47"/>
    <mergeCell ref="D45:D47"/>
    <mergeCell ref="E45:E47"/>
    <mergeCell ref="G45:G47"/>
    <mergeCell ref="H45:H47"/>
    <mergeCell ref="B43:B44"/>
    <mergeCell ref="C43:C44"/>
    <mergeCell ref="D43:D44"/>
    <mergeCell ref="E43:E44"/>
    <mergeCell ref="G43:G44"/>
    <mergeCell ref="H23:H24"/>
    <mergeCell ref="A25:A137"/>
    <mergeCell ref="B25:B27"/>
    <mergeCell ref="C25:C27"/>
    <mergeCell ref="D25:D27"/>
    <mergeCell ref="E25:E27"/>
    <mergeCell ref="G25:G27"/>
    <mergeCell ref="H25:H27"/>
    <mergeCell ref="B28:B34"/>
    <mergeCell ref="D28:D34"/>
    <mergeCell ref="D21:D22"/>
    <mergeCell ref="E21:E22"/>
    <mergeCell ref="G21:G22"/>
    <mergeCell ref="B23:B24"/>
    <mergeCell ref="C23:C24"/>
    <mergeCell ref="D23:D24"/>
    <mergeCell ref="E23:E24"/>
    <mergeCell ref="B40:B42"/>
    <mergeCell ref="C40:C42"/>
    <mergeCell ref="D40:D42"/>
    <mergeCell ref="E40:E42"/>
    <mergeCell ref="G40:G42"/>
    <mergeCell ref="H40:H42"/>
    <mergeCell ref="B37:B39"/>
    <mergeCell ref="C37:C39"/>
    <mergeCell ref="D37:D39"/>
    <mergeCell ref="E37:E39"/>
    <mergeCell ref="G37:G39"/>
    <mergeCell ref="H37:H39"/>
    <mergeCell ref="H43:H44"/>
    <mergeCell ref="B56:B58"/>
    <mergeCell ref="C56:C58"/>
    <mergeCell ref="B14:C14"/>
    <mergeCell ref="A15:L15"/>
    <mergeCell ref="A16:A22"/>
    <mergeCell ref="B16:B20"/>
    <mergeCell ref="C16:C20"/>
    <mergeCell ref="D16:D20"/>
    <mergeCell ref="E16:E20"/>
    <mergeCell ref="H19:H20"/>
    <mergeCell ref="B21:B22"/>
    <mergeCell ref="C21:C22"/>
    <mergeCell ref="H10:H13"/>
    <mergeCell ref="I10:K11"/>
    <mergeCell ref="L10:L13"/>
    <mergeCell ref="I12:I13"/>
    <mergeCell ref="J12:J13"/>
    <mergeCell ref="K12:K13"/>
    <mergeCell ref="K2:L4"/>
    <mergeCell ref="A6:L6"/>
    <mergeCell ref="A7:L7"/>
    <mergeCell ref="A8:M8"/>
    <mergeCell ref="A10:A13"/>
    <mergeCell ref="B10:C13"/>
    <mergeCell ref="D10:D13"/>
    <mergeCell ref="E10:E13"/>
    <mergeCell ref="F10:F13"/>
    <mergeCell ref="G10:G13"/>
  </mergeCells>
  <pageMargins left="0.70866141732283472" right="0.70866141732283472" top="0.74803149606299213" bottom="0.74803149606299213" header="0.31496062992125984" footer="0.31496062992125984"/>
  <pageSetup paperSize="9" scale="58" fitToHeight="0" orientation="landscape" r:id="rId1"/>
  <rowBreaks count="11" manualBreakCount="11">
    <brk id="298" max="7" man="1"/>
    <brk id="352" max="7" man="1"/>
    <brk id="667" max="7" man="1"/>
    <brk id="945" max="7" man="1"/>
    <brk id="994" max="7" man="1"/>
    <brk id="1047" max="7" man="1"/>
    <brk id="1072" max="7" man="1"/>
    <brk id="1140" max="7" man="1"/>
    <brk id="1637" max="7" man="1"/>
    <brk id="1660" max="7" man="1"/>
    <brk id="1876"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01.01.2020</vt:lpstr>
      <vt:lpstr>01.01.2019</vt:lpstr>
      <vt:lpstr>01.01.2018</vt:lpstr>
      <vt:lpstr>'01.01.2018'!Область_печати</vt:lpstr>
      <vt:lpstr>'01.01.2019'!Область_печати</vt:lpstr>
      <vt:lpstr>'01.01.2020'!Область_печати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Короткошей Леся</dc:creator>
  <cp:lastModifiedBy>Авраменко Мар'яна</cp:lastModifiedBy>
  <cp:lastPrinted>2019-05-17T06:10:48Z</cp:lastPrinted>
  <dcterms:created xsi:type="dcterms:W3CDTF">2017-01-26T07:33:40Z</dcterms:created>
  <dcterms:modified xsi:type="dcterms:W3CDTF">2020-02-20T12:32:23Z</dcterms:modified>
</cp:coreProperties>
</file>