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tonyuk.andriy\Desktop\"/>
    </mc:Choice>
  </mc:AlternateContent>
  <bookViews>
    <workbookView xWindow="0" yWindow="0" windowWidth="24000" windowHeight="9135" tabRatio="959" firstSheet="1" activeTab="6"/>
  </bookViews>
  <sheets>
    <sheet name="3. Рух грошових коштів" sheetId="1" r:id="rId1"/>
    <sheet name="1.Звіт по фінплану - зведені" sheetId="2" r:id="rId2"/>
    <sheet name="1.Фінансовий результат" sheetId="3" r:id="rId3"/>
    <sheet name="2. Розрахунки з бюджетом" sheetId="4" r:id="rId4"/>
    <sheet name="4. Кап. інвестиції" sheetId="5" r:id="rId5"/>
    <sheet name="5. Інша інформація (2)" sheetId="6" r:id="rId6"/>
    <sheet name="5. Інша інформація" sheetId="7" r:id="rId7"/>
    <sheet name=" 6. Коефіцієнти" sheetId="8" r:id="rId8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</externalReferences>
  <definedNames>
    <definedName name="__123Graph_XGRAPH3" hidden="1">[1]GDP!#REF!</definedName>
    <definedName name="aa">'[2]1993'!$1:$3,'[2]1993'!$A:$A</definedName>
    <definedName name="ad">'[3]МТР Газ України'!$B$1</definedName>
    <definedName name="as">'[4]МТР Газ України'!$B$1</definedName>
    <definedName name="asdf">[5]Inform!$E$6</definedName>
    <definedName name="asdfg">[5]Inform!$F$2</definedName>
    <definedName name="BuiltIn_Print_Area___1___1">#REF!</definedName>
    <definedName name="ClDate">[6]Inform!$E$6</definedName>
    <definedName name="ClDate_21">[7]Inform!$E$6</definedName>
    <definedName name="ClDate_25">[7]Inform!$E$6</definedName>
    <definedName name="ClDate_6">[8]Inform!$E$6</definedName>
    <definedName name="CompName">[6]Inform!$F$2</definedName>
    <definedName name="CompName_21">[7]Inform!$F$2</definedName>
    <definedName name="CompName_25">[7]Inform!$F$2</definedName>
    <definedName name="CompName_6">[8]Inform!$F$2</definedName>
    <definedName name="CompNameE">[6]Inform!$G$2</definedName>
    <definedName name="CompNameE_21">[7]Inform!$G$2</definedName>
    <definedName name="CompNameE_25">[7]Inform!$G$2</definedName>
    <definedName name="CompNameE_6">[8]Inform!$G$2</definedName>
    <definedName name="Cost_Category_National_ID">#REF!</definedName>
    <definedName name="Cе511">#REF!</definedName>
    <definedName name="d">'[9]МТР Газ України'!$B$4</definedName>
    <definedName name="dCPIb">[10]попер_роз!#REF!</definedName>
    <definedName name="dPPIb">[10]попер_роз!#REF!</definedName>
    <definedName name="ds">'[11]7  Інші витрати'!#REF!</definedName>
    <definedName name="Fact_Type_ID">#REF!</definedName>
    <definedName name="G">'[12]МТР Газ України'!$B$1</definedName>
    <definedName name="ij1sssss">'[13]7  Інші витрати'!#REF!</definedName>
    <definedName name="LastItem">[14]Лист1!$A$1</definedName>
    <definedName name="Load">'[15]МТР Газ України'!$B$4</definedName>
    <definedName name="Load_ID">'[16]МТР Газ України'!$B$4</definedName>
    <definedName name="Load_ID_10">'[17]7  Інші витрати'!#REF!</definedName>
    <definedName name="Load_ID_11">'[18]МТР Газ України'!$B$4</definedName>
    <definedName name="Load_ID_12">'[18]МТР Газ України'!$B$4</definedName>
    <definedName name="Load_ID_13">'[18]МТР Газ України'!$B$4</definedName>
    <definedName name="Load_ID_14">'[18]МТР Газ України'!$B$4</definedName>
    <definedName name="Load_ID_15">'[18]МТР Газ України'!$B$4</definedName>
    <definedName name="Load_ID_16">'[18]МТР Газ України'!$B$4</definedName>
    <definedName name="Load_ID_17">'[18]МТР Газ України'!$B$4</definedName>
    <definedName name="Load_ID_18">'[19]МТР Газ України'!$B$4</definedName>
    <definedName name="Load_ID_19">'[20]МТР Газ України'!$B$4</definedName>
    <definedName name="Load_ID_20">'[19]МТР Газ України'!$B$4</definedName>
    <definedName name="Load_ID_200">'[15]МТР Газ України'!$B$4</definedName>
    <definedName name="Load_ID_21">'[21]МТР Газ України'!$B$4</definedName>
    <definedName name="Load_ID_23">'[20]МТР Газ України'!$B$4</definedName>
    <definedName name="Load_ID_25">'[21]МТР Газ України'!$B$4</definedName>
    <definedName name="Load_ID_542">'[22]МТР Газ України'!$B$4</definedName>
    <definedName name="Load_ID_6">'[18]МТР Газ України'!$B$4</definedName>
    <definedName name="OpDate">[6]Inform!$E$5</definedName>
    <definedName name="OpDate_21">[7]Inform!$E$5</definedName>
    <definedName name="OpDate_25">[7]Inform!$E$5</definedName>
    <definedName name="OpDate_6">[8]Inform!$E$5</definedName>
    <definedName name="QR">[23]Inform!$E$5</definedName>
    <definedName name="qw">[5]Inform!$E$5</definedName>
    <definedName name="qwert">[5]Inform!$G$2</definedName>
    <definedName name="qwerty">'[4]МТР Газ України'!$B$4</definedName>
    <definedName name="ShowFil">[14]!ShowFil</definedName>
    <definedName name="SU_ID">#REF!</definedName>
    <definedName name="Time_ID">'[16]МТР Газ України'!$B$1</definedName>
    <definedName name="Time_ID_10">'[17]7  Інші витрати'!#REF!</definedName>
    <definedName name="Time_ID_11">'[18]МТР Газ України'!$B$1</definedName>
    <definedName name="Time_ID_12">'[18]МТР Газ України'!$B$1</definedName>
    <definedName name="Time_ID_13">'[18]МТР Газ України'!$B$1</definedName>
    <definedName name="Time_ID_14">'[18]МТР Газ України'!$B$1</definedName>
    <definedName name="Time_ID_15">'[18]МТР Газ України'!$B$1</definedName>
    <definedName name="Time_ID_16">'[18]МТР Газ України'!$B$1</definedName>
    <definedName name="Time_ID_17">'[18]МТР Газ України'!$B$1</definedName>
    <definedName name="Time_ID_18">'[19]МТР Газ України'!$B$1</definedName>
    <definedName name="Time_ID_19">'[20]МТР Газ України'!$B$1</definedName>
    <definedName name="Time_ID_20">'[19]МТР Газ України'!$B$1</definedName>
    <definedName name="Time_ID_21">'[21]МТР Газ України'!$B$1</definedName>
    <definedName name="Time_ID_23">'[20]МТР Газ України'!$B$1</definedName>
    <definedName name="Time_ID_25">'[21]МТР Газ України'!$B$1</definedName>
    <definedName name="Time_ID_6">'[18]МТР Газ України'!$B$1</definedName>
    <definedName name="Time_ID0">'[16]МТР Газ України'!$F$1</definedName>
    <definedName name="Time_ID0_10">'[17]7  Інші витрати'!#REF!</definedName>
    <definedName name="Time_ID0_11">'[18]МТР Газ України'!$F$1</definedName>
    <definedName name="Time_ID0_12">'[18]МТР Газ України'!$F$1</definedName>
    <definedName name="Time_ID0_13">'[18]МТР Газ України'!$F$1</definedName>
    <definedName name="Time_ID0_14">'[18]МТР Газ України'!$F$1</definedName>
    <definedName name="Time_ID0_15">'[18]МТР Газ України'!$F$1</definedName>
    <definedName name="Time_ID0_16">'[18]МТР Газ України'!$F$1</definedName>
    <definedName name="Time_ID0_17">'[18]МТР Газ України'!$F$1</definedName>
    <definedName name="Time_ID0_18">'[19]МТР Газ України'!$F$1</definedName>
    <definedName name="Time_ID0_19">'[20]МТР Газ України'!$F$1</definedName>
    <definedName name="Time_ID0_20">'[19]МТР Газ України'!$F$1</definedName>
    <definedName name="Time_ID0_21">'[21]МТР Газ України'!$F$1</definedName>
    <definedName name="Time_ID0_23">'[20]МТР Газ України'!$F$1</definedName>
    <definedName name="Time_ID0_25">'[21]МТР Газ України'!$F$1</definedName>
    <definedName name="Time_ID0_6">'[18]МТР Газ України'!$F$1</definedName>
    <definedName name="ttttttt">#REF!</definedName>
    <definedName name="Unit">[6]Inform!$E$38</definedName>
    <definedName name="Unit_21">[7]Inform!$E$38</definedName>
    <definedName name="Unit_25">[7]Inform!$E$38</definedName>
    <definedName name="Unit_6">[8]Inform!$E$38</definedName>
    <definedName name="WQER">'[24]МТР Газ України'!$B$4</definedName>
    <definedName name="wr">'[24]МТР Газ України'!$B$4</definedName>
    <definedName name="yyyy">#REF!</definedName>
    <definedName name="zx">'[4]МТР Газ України'!$F$1</definedName>
    <definedName name="zxc">[5]Inform!$E$38</definedName>
    <definedName name="а">'[13]7  Інші витрати'!#REF!</definedName>
    <definedName name="ав">#REF!</definedName>
    <definedName name="аен">'[24]МТР Газ України'!$B$4</definedName>
    <definedName name="_xlnm.Database">'[25]Ener '!$A$1:$G$2645</definedName>
    <definedName name="в">'[26]МТР Газ України'!$F$1</definedName>
    <definedName name="ватт">'[27]БАЗА  '!#REF!</definedName>
    <definedName name="Д">'[15]МТР Газ України'!$B$4</definedName>
    <definedName name="е">#REF!</definedName>
    <definedName name="є">#REF!</definedName>
    <definedName name="_xlnm.Print_Titles" localSheetId="7">' 6. Коефіцієнти'!$8:$8</definedName>
    <definedName name="_xlnm.Print_Titles" localSheetId="1">'1.Звіт по фінплану - зведені'!$14:$14</definedName>
    <definedName name="_xlnm.Print_Titles" localSheetId="2">'1.Фінансовий результат'!$6:$6</definedName>
    <definedName name="_xlnm.Print_Titles" localSheetId="3">'2. Розрахунки з бюджетом'!$6:$6</definedName>
    <definedName name="_xlnm.Print_Titles" localSheetId="0">'3. Рух грошових коштів'!$6:$6</definedName>
    <definedName name="Заголовки_для_печати_МИ">'[28]1993'!$1:$3,'[28]1993'!$A:$A</definedName>
    <definedName name="йуц">#REF!</definedName>
    <definedName name="йцу">#REF!</definedName>
    <definedName name="йцуйй">#REF!</definedName>
    <definedName name="йцукц">'[30]7  Інші витрати'!#REF!</definedName>
    <definedName name="і">[29]Inform!$F$2</definedName>
    <definedName name="ів">#REF!</definedName>
    <definedName name="ів___0">#REF!</definedName>
    <definedName name="ів_22">#REF!</definedName>
    <definedName name="ів_26">#REF!</definedName>
    <definedName name="іваіа">'[30]7  Інші витрати'!#REF!</definedName>
    <definedName name="іваф">#REF!</definedName>
    <definedName name="івів">'[12]МТР Газ України'!$B$1</definedName>
    <definedName name="іцу">[23]Inform!$G$2</definedName>
    <definedName name="КЕ">#REF!</definedName>
    <definedName name="КЕ___0">#REF!</definedName>
    <definedName name="КЕ_22">#REF!</definedName>
    <definedName name="КЕ_26">#REF!</definedName>
    <definedName name="кен">#REF!</definedName>
    <definedName name="л">#REF!</definedName>
    <definedName name="_xlnm.Print_Area" localSheetId="7">' 6. Коефіцієнти'!$A$1:$F$27</definedName>
    <definedName name="_xlnm.Print_Area" localSheetId="1">'1.Звіт по фінплану - зведені'!$A$1:$F$54</definedName>
    <definedName name="_xlnm.Print_Area" localSheetId="3">'2. Розрахунки з бюджетом'!$A$1:$G$37</definedName>
    <definedName name="_xlnm.Print_Area" localSheetId="0">'3. Рух грошових коштів'!$A$1:$G$73</definedName>
    <definedName name="_xlnm.Print_Area" localSheetId="4">'4. Кап. інвестиції'!$A$1:$G$21</definedName>
    <definedName name="_xlnm.Print_Area" localSheetId="6">'5. Інша інформація'!$A$1:$J$78</definedName>
    <definedName name="_xlnm.Print_Area" localSheetId="5">'5. Інша інформація (2)'!$A$1:$V$122</definedName>
    <definedName name="п">'[13]7  Інші витрати'!#REF!</definedName>
    <definedName name="пдв">'[15]МТР Газ України'!$B$4</definedName>
    <definedName name="пдв_утг">'[15]МТР Газ України'!$F$1</definedName>
    <definedName name="План">#REF!</definedName>
    <definedName name="Порівняльний_розрахунок_ціни_природного_газу__що_експортується____________________________________________________________________________________________________________________НАК__Нафтогаз_України___у_2005_році.">#REF!</definedName>
    <definedName name="ппп">[31]Inform!$E$6</definedName>
    <definedName name="р">#REF!</definedName>
    <definedName name="т">[32]Inform!$E$6</definedName>
    <definedName name="тариф">[33]Inform!$G$2</definedName>
    <definedName name="уйцукйцуйу">#REF!</definedName>
    <definedName name="уке">[34]Inform!$G$2</definedName>
    <definedName name="УТГ">'[15]МТР Газ України'!$B$4</definedName>
    <definedName name="фів">'[24]МТР Газ України'!$B$4</definedName>
    <definedName name="фіваіф">'[30]7  Інші витрати'!#REF!</definedName>
    <definedName name="фф">'[26]МТР Газ України'!$F$1</definedName>
    <definedName name="ц">'[13]7  Інші витрати'!#REF!</definedName>
    <definedName name="ччч">'[35]БАЗА  '!#REF!</definedName>
    <definedName name="ш">#REF!</definedName>
  </definedNames>
  <calcPr calcId="152511"/>
</workbook>
</file>

<file path=xl/calcChain.xml><?xml version="1.0" encoding="utf-8"?>
<calcChain xmlns="http://schemas.openxmlformats.org/spreadsheetml/2006/main">
  <c r="F47" i="2" l="1"/>
  <c r="E47" i="2"/>
  <c r="D47" i="2"/>
  <c r="C47" i="2"/>
  <c r="B47" i="2"/>
  <c r="F45" i="2"/>
  <c r="E45" i="2"/>
  <c r="D45" i="2"/>
  <c r="C45" i="2"/>
  <c r="B45" i="2"/>
  <c r="F44" i="2"/>
  <c r="E44" i="2"/>
  <c r="D44" i="2"/>
  <c r="C44" i="2"/>
  <c r="B44" i="2"/>
  <c r="F43" i="2"/>
  <c r="E43" i="2"/>
  <c r="D43" i="2"/>
  <c r="C43" i="2"/>
  <c r="B43" i="2"/>
  <c r="F42" i="2"/>
  <c r="E42" i="2"/>
  <c r="D42" i="2"/>
  <c r="C42" i="2"/>
  <c r="B42" i="2"/>
  <c r="F41" i="2"/>
  <c r="E41" i="2"/>
  <c r="D41" i="2"/>
  <c r="C41" i="2"/>
  <c r="B41" i="2"/>
  <c r="F40" i="2"/>
  <c r="E40" i="2"/>
  <c r="D40" i="2"/>
  <c r="C40" i="2"/>
  <c r="B40" i="2"/>
  <c r="B38" i="2"/>
  <c r="D37" i="2"/>
  <c r="C37" i="2"/>
  <c r="B37" i="2"/>
  <c r="B36" i="2"/>
  <c r="F35" i="2"/>
  <c r="E35" i="2"/>
  <c r="D35" i="2"/>
  <c r="C35" i="2"/>
  <c r="B35" i="2"/>
  <c r="D34" i="2"/>
  <c r="C34" i="2"/>
  <c r="B34" i="2"/>
  <c r="F33" i="2"/>
  <c r="E33" i="2"/>
  <c r="D33" i="2"/>
  <c r="C33" i="2"/>
  <c r="B33" i="2"/>
  <c r="F32" i="2"/>
  <c r="E32" i="2"/>
  <c r="D32" i="2"/>
  <c r="C32" i="2"/>
  <c r="B32" i="2"/>
  <c r="F30" i="2"/>
  <c r="B30" i="2"/>
  <c r="F29" i="2"/>
  <c r="D29" i="2"/>
  <c r="C29" i="2"/>
  <c r="B29" i="2"/>
  <c r="F28" i="2"/>
  <c r="B28" i="2"/>
  <c r="F27" i="2"/>
  <c r="E27" i="2"/>
  <c r="D27" i="2"/>
  <c r="C27" i="2"/>
  <c r="B27" i="2"/>
  <c r="B26" i="2"/>
  <c r="F25" i="2"/>
  <c r="D25" i="2"/>
  <c r="C25" i="2"/>
  <c r="B25" i="2"/>
  <c r="F24" i="2"/>
  <c r="D24" i="2"/>
  <c r="C24" i="2"/>
  <c r="B24" i="2"/>
  <c r="B23" i="2"/>
  <c r="B22" i="2"/>
  <c r="F21" i="2"/>
  <c r="B21" i="2"/>
  <c r="D20" i="2"/>
  <c r="B20" i="2"/>
  <c r="B19" i="2"/>
  <c r="B18" i="2"/>
  <c r="B17" i="2"/>
  <c r="B16" i="2"/>
  <c r="G45" i="7"/>
  <c r="E45" i="7"/>
  <c r="D45" i="7"/>
  <c r="C45" i="7"/>
  <c r="B45" i="7"/>
  <c r="H42" i="7"/>
  <c r="H45" i="7" s="1"/>
  <c r="G42" i="7"/>
  <c r="F42" i="7"/>
  <c r="F45" i="7" s="1"/>
  <c r="F34" i="7"/>
  <c r="D34" i="7"/>
  <c r="F33" i="7"/>
  <c r="D33" i="7"/>
  <c r="F32" i="7"/>
  <c r="D32" i="7"/>
  <c r="F31" i="7"/>
  <c r="D31" i="7"/>
  <c r="F30" i="7"/>
  <c r="D30" i="7"/>
  <c r="F29" i="7"/>
  <c r="D29" i="7"/>
  <c r="F28" i="7"/>
  <c r="D28" i="7"/>
  <c r="F27" i="7"/>
  <c r="D27" i="7"/>
  <c r="F26" i="7"/>
  <c r="D26" i="7"/>
  <c r="F25" i="7"/>
  <c r="D25" i="7"/>
  <c r="F24" i="7"/>
  <c r="D24" i="7"/>
  <c r="D23" i="7"/>
  <c r="C23" i="7"/>
  <c r="B23" i="7"/>
  <c r="F23" i="7" s="1"/>
  <c r="F22" i="7"/>
  <c r="D22" i="7"/>
  <c r="F21" i="7"/>
  <c r="D21" i="7"/>
  <c r="F20" i="7"/>
  <c r="D20" i="7"/>
  <c r="C19" i="7"/>
  <c r="D19" i="7" s="1"/>
  <c r="B19" i="7"/>
  <c r="F17" i="7"/>
  <c r="D17" i="7"/>
  <c r="F15" i="7"/>
  <c r="D15" i="7"/>
  <c r="F13" i="7"/>
  <c r="D13" i="7"/>
  <c r="F12" i="7"/>
  <c r="D12" i="7"/>
  <c r="C12" i="7"/>
  <c r="B12" i="7"/>
  <c r="F32" i="4"/>
  <c r="F37" i="2" s="1"/>
  <c r="E32" i="4"/>
  <c r="E37" i="2" s="1"/>
  <c r="F30" i="4"/>
  <c r="E30" i="4"/>
  <c r="F26" i="4"/>
  <c r="E26" i="4"/>
  <c r="D22" i="4"/>
  <c r="E22" i="4" s="1"/>
  <c r="E36" i="2" s="1"/>
  <c r="C22" i="4"/>
  <c r="C36" i="2" s="1"/>
  <c r="F20" i="4"/>
  <c r="F34" i="2" s="1"/>
  <c r="E20" i="4"/>
  <c r="E34" i="2" s="1"/>
  <c r="F16" i="4"/>
  <c r="E16" i="4"/>
  <c r="E8" i="4"/>
  <c r="D92" i="3"/>
  <c r="F92" i="3" s="1"/>
  <c r="C92" i="3"/>
  <c r="D91" i="3"/>
  <c r="D90" i="3"/>
  <c r="D89" i="3"/>
  <c r="E80" i="3"/>
  <c r="E29" i="2" s="1"/>
  <c r="C80" i="3"/>
  <c r="F77" i="3"/>
  <c r="E77" i="3"/>
  <c r="E76" i="3"/>
  <c r="D75" i="3"/>
  <c r="D26" i="2" s="1"/>
  <c r="C75" i="3"/>
  <c r="C26" i="2" s="1"/>
  <c r="E74" i="3"/>
  <c r="E25" i="2" s="1"/>
  <c r="E73" i="3"/>
  <c r="E24" i="2" s="1"/>
  <c r="F71" i="3"/>
  <c r="E71" i="3"/>
  <c r="C71" i="3"/>
  <c r="C93" i="3" s="1"/>
  <c r="D66" i="3"/>
  <c r="D22" i="2" s="1"/>
  <c r="C66" i="3"/>
  <c r="C22" i="2" s="1"/>
  <c r="D59" i="3"/>
  <c r="E59" i="3" s="1"/>
  <c r="E21" i="2" s="1"/>
  <c r="C59" i="3"/>
  <c r="C21" i="2" s="1"/>
  <c r="C57" i="3"/>
  <c r="E57" i="3" s="1"/>
  <c r="F56" i="3"/>
  <c r="E56" i="3"/>
  <c r="C56" i="3"/>
  <c r="C89" i="3" s="1"/>
  <c r="C87" i="3" s="1"/>
  <c r="D55" i="3"/>
  <c r="F42" i="3"/>
  <c r="E42" i="3"/>
  <c r="C42" i="3"/>
  <c r="C91" i="3" s="1"/>
  <c r="C41" i="3"/>
  <c r="F41" i="3" s="1"/>
  <c r="D33" i="3"/>
  <c r="C32" i="3"/>
  <c r="E32" i="3" s="1"/>
  <c r="F31" i="3"/>
  <c r="F19" i="2" s="1"/>
  <c r="D31" i="3"/>
  <c r="D19" i="2" s="1"/>
  <c r="C31" i="3"/>
  <c r="C19" i="2" s="1"/>
  <c r="E29" i="3"/>
  <c r="F27" i="3"/>
  <c r="E27" i="3"/>
  <c r="F26" i="3"/>
  <c r="E26" i="3"/>
  <c r="F25" i="3"/>
  <c r="E25" i="3"/>
  <c r="F24" i="3"/>
  <c r="E24" i="3"/>
  <c r="C24" i="3"/>
  <c r="D23" i="3"/>
  <c r="F23" i="3" s="1"/>
  <c r="C23" i="3"/>
  <c r="F22" i="3"/>
  <c r="E22" i="3"/>
  <c r="F21" i="3"/>
  <c r="E21" i="3"/>
  <c r="C21" i="3"/>
  <c r="E20" i="3"/>
  <c r="C20" i="3"/>
  <c r="F20" i="3" s="1"/>
  <c r="C19" i="3"/>
  <c r="F19" i="3" s="1"/>
  <c r="C18" i="3"/>
  <c r="E18" i="3" s="1"/>
  <c r="F17" i="3"/>
  <c r="E17" i="3"/>
  <c r="C17" i="3"/>
  <c r="E12" i="3"/>
  <c r="C12" i="3"/>
  <c r="F12" i="3" s="1"/>
  <c r="C11" i="3"/>
  <c r="F11" i="3" s="1"/>
  <c r="F9" i="3"/>
  <c r="C9" i="3"/>
  <c r="E9" i="3" s="1"/>
  <c r="D8" i="3"/>
  <c r="D14" i="3" s="1"/>
  <c r="D16" i="2" l="1"/>
  <c r="D84" i="3"/>
  <c r="F89" i="3"/>
  <c r="F90" i="3"/>
  <c r="F91" i="3"/>
  <c r="D87" i="3"/>
  <c r="D93" i="3"/>
  <c r="D15" i="3"/>
  <c r="F18" i="3"/>
  <c r="E31" i="3"/>
  <c r="E19" i="2" s="1"/>
  <c r="F32" i="3"/>
  <c r="F57" i="3"/>
  <c r="F75" i="3"/>
  <c r="F26" i="2" s="1"/>
  <c r="C90" i="3"/>
  <c r="C94" i="3" s="1"/>
  <c r="F22" i="4"/>
  <c r="F36" i="2" s="1"/>
  <c r="D33" i="4"/>
  <c r="F19" i="7"/>
  <c r="D36" i="2"/>
  <c r="C8" i="3"/>
  <c r="E11" i="3"/>
  <c r="E19" i="3"/>
  <c r="E23" i="3"/>
  <c r="E41" i="3"/>
  <c r="E66" i="3"/>
  <c r="E22" i="2" s="1"/>
  <c r="E89" i="3"/>
  <c r="E90" i="3"/>
  <c r="E91" i="3"/>
  <c r="E92" i="3"/>
  <c r="D21" i="2"/>
  <c r="C15" i="3"/>
  <c r="C55" i="3"/>
  <c r="F66" i="3"/>
  <c r="F22" i="2" s="1"/>
  <c r="E75" i="3"/>
  <c r="E26" i="2" s="1"/>
  <c r="C33" i="4"/>
  <c r="C38" i="2" s="1"/>
  <c r="C17" i="2" l="1"/>
  <c r="F93" i="3"/>
  <c r="E93" i="3"/>
  <c r="D38" i="2"/>
  <c r="F33" i="4"/>
  <c r="F38" i="2" s="1"/>
  <c r="E33" i="4"/>
  <c r="E38" i="2" s="1"/>
  <c r="F87" i="3"/>
  <c r="D94" i="3"/>
  <c r="E87" i="3"/>
  <c r="E55" i="3"/>
  <c r="F55" i="3"/>
  <c r="C33" i="3"/>
  <c r="C85" i="3" s="1"/>
  <c r="C14" i="3"/>
  <c r="F8" i="3"/>
  <c r="E8" i="3"/>
  <c r="E15" i="3"/>
  <c r="E17" i="2" s="1"/>
  <c r="D17" i="2"/>
  <c r="F15" i="3"/>
  <c r="F17" i="2" s="1"/>
  <c r="D85" i="3"/>
  <c r="D30" i="3"/>
  <c r="F85" i="3" l="1"/>
  <c r="E85" i="3"/>
  <c r="C30" i="3"/>
  <c r="C16" i="2"/>
  <c r="C84" i="3"/>
  <c r="E14" i="3"/>
  <c r="E16" i="2" s="1"/>
  <c r="F14" i="3"/>
  <c r="F16" i="2" s="1"/>
  <c r="D18" i="2"/>
  <c r="D72" i="3"/>
  <c r="C20" i="2"/>
  <c r="E33" i="3"/>
  <c r="E20" i="2" s="1"/>
  <c r="F33" i="3"/>
  <c r="F20" i="2" s="1"/>
  <c r="F94" i="3"/>
  <c r="E94" i="3"/>
  <c r="C72" i="3" l="1"/>
  <c r="C18" i="2"/>
  <c r="F72" i="3"/>
  <c r="F23" i="2" s="1"/>
  <c r="D23" i="2"/>
  <c r="D79" i="3"/>
  <c r="E72" i="3"/>
  <c r="E23" i="2" s="1"/>
  <c r="E30" i="3"/>
  <c r="E18" i="2" s="1"/>
  <c r="F30" i="3"/>
  <c r="F18" i="2" s="1"/>
  <c r="F84" i="3"/>
  <c r="E84" i="3"/>
  <c r="D82" i="3" l="1"/>
  <c r="D28" i="2"/>
  <c r="C23" i="2"/>
  <c r="C79" i="3"/>
  <c r="E79" i="3" s="1"/>
  <c r="E28" i="2" s="1"/>
  <c r="C82" i="3" l="1"/>
  <c r="C30" i="2" s="1"/>
  <c r="C28" i="2"/>
  <c r="D30" i="2"/>
  <c r="E82" i="3"/>
  <c r="E30" i="2" s="1"/>
</calcChain>
</file>

<file path=xl/sharedStrings.xml><?xml version="1.0" encoding="utf-8"?>
<sst xmlns="http://schemas.openxmlformats.org/spreadsheetml/2006/main" count="753" uniqueCount="362">
  <si>
    <t>ІІІ. Рух грошових коштів</t>
  </si>
  <si>
    <t>Найменування показника</t>
  </si>
  <si>
    <t>Код рядка</t>
  </si>
  <si>
    <t>Звітний період</t>
  </si>
  <si>
    <t>план</t>
  </si>
  <si>
    <t>факт</t>
  </si>
  <si>
    <t>відхилення, +/-</t>
  </si>
  <si>
    <t>виконання,%</t>
  </si>
  <si>
    <t>пояснення та обгрунтування відхилення від запланованого рівня доходів/витрат</t>
  </si>
  <si>
    <t>І. Рух коштів у результаті операційної діяльності</t>
  </si>
  <si>
    <t xml:space="preserve">Прибуток (збиток) від звичайної діяльності до оподаткування </t>
  </si>
  <si>
    <t>Коригування на:</t>
  </si>
  <si>
    <t>амортизацію необоротних активів</t>
  </si>
  <si>
    <t xml:space="preserve">збільшення (зменшення) забезпечень  </t>
  </si>
  <si>
    <t xml:space="preserve">збиток (прибуток) від нереалізованих курсових різниць </t>
  </si>
  <si>
    <t>збиток (прибуток) від неопераційної діяльності та інших негрошових операцій (розшифрувати)</t>
  </si>
  <si>
    <t>Прибуток (збиток) від операційної діяльності до змін в оборотному капіталі</t>
  </si>
  <si>
    <t>Зменшення (збільшення) оборотних активів (розшифрувати)</t>
  </si>
  <si>
    <t>Збільшення (зменшення) поточних зобов’язань (розшифрувати)</t>
  </si>
  <si>
    <t>Грошові кошти від операційної діяльності</t>
  </si>
  <si>
    <t>Сплачений податок на прибуток</t>
  </si>
  <si>
    <t>Чистий рух грошових коштів операційної діяльності</t>
  </si>
  <si>
    <t>II. Рух коштів у результаті інвестиційної діяльності</t>
  </si>
  <si>
    <t>Надходження</t>
  </si>
  <si>
    <t>Виручка від реалізації основних фондів</t>
  </si>
  <si>
    <t xml:space="preserve">Виручка від реалізації нематеріальних активів </t>
  </si>
  <si>
    <t xml:space="preserve">Надходження від продажу акцій та облігацій </t>
  </si>
  <si>
    <t>Надходження від отриманих:</t>
  </si>
  <si>
    <t>відсотків </t>
  </si>
  <si>
    <t>дивідендів </t>
  </si>
  <si>
    <t>Надходження від деривативів</t>
  </si>
  <si>
    <t xml:space="preserve">Інші надходження (розшифрувати) </t>
  </si>
  <si>
    <t>Витрати</t>
  </si>
  <si>
    <t xml:space="preserve">Придбання (створення) основних засобів (розшифрувати) </t>
  </si>
  <si>
    <t xml:space="preserve">Капітальне будівництво (розшифрувати) </t>
  </si>
  <si>
    <t xml:space="preserve">Придбання (створення) нематеріальних активів (розшифрувати) </t>
  </si>
  <si>
    <t xml:space="preserve">Придбання акцій та облігацій  </t>
  </si>
  <si>
    <t>Інші витрати (розшифрувати)</t>
  </si>
  <si>
    <t>Чистий рух коштів від інвестиційної діяльності </t>
  </si>
  <si>
    <t>III. Рух коштів у результаті фінансової діяльності</t>
  </si>
  <si>
    <t xml:space="preserve">Надходження </t>
  </si>
  <si>
    <t>Власного капіталу </t>
  </si>
  <si>
    <t>Отримання коштів  за довгостроковими зобов'язаннями, у тому числі:</t>
  </si>
  <si>
    <t>кредити</t>
  </si>
  <si>
    <t xml:space="preserve">позики </t>
  </si>
  <si>
    <t>облігації</t>
  </si>
  <si>
    <t>Отримання коштів за короткостроковими зобов'язаннями, у тому числі:</t>
  </si>
  <si>
    <t>Цільове фінансування  (розшифрувати)</t>
  </si>
  <si>
    <t>Сплата дивідендів на державну частку/відрахувань частини чистого прибутку</t>
  </si>
  <si>
    <t>Перерахування коштів державі як власнику</t>
  </si>
  <si>
    <t>Повернення коштів  за довгостроковими зобов'язаннями, у тому числі:</t>
  </si>
  <si>
    <t>Повернення коштів за короткостроковими зобов'язаннями, у тому числі:</t>
  </si>
  <si>
    <t>Чистий рух коштів від фінансової діяльності </t>
  </si>
  <si>
    <t>Грошові кошти:</t>
  </si>
  <si>
    <t>на початок періоду</t>
  </si>
  <si>
    <t xml:space="preserve">Вплив зміни валютних курсів на залишок коштів </t>
  </si>
  <si>
    <t>на кінець періоду</t>
  </si>
  <si>
    <t>Чистий грошовий потік</t>
  </si>
  <si>
    <r>
      <t xml:space="preserve">Керівник </t>
    </r>
    <r>
      <rPr>
        <sz val="14"/>
        <rFont val="Times New Roman"/>
        <family val="1"/>
        <charset val="204"/>
      </rPr>
      <t>_______________________________</t>
    </r>
  </si>
  <si>
    <t>____________</t>
  </si>
  <si>
    <t xml:space="preserve">C.А. Бондар                                    </t>
  </si>
  <si>
    <t xml:space="preserve">                                     (посада)</t>
  </si>
  <si>
    <t>(підпис)</t>
  </si>
  <si>
    <t xml:space="preserve">         (ініціали, прізвище)    </t>
  </si>
  <si>
    <t>ЗВІТ</t>
  </si>
  <si>
    <t>ПРО ВИКОНАННЯ ФІНАНСОВОГО ПЛАНУ КОМУНАЛЬНОГО ПІДПРИЄМСТВА</t>
  </si>
  <si>
    <t>"Спортивний комплекс "Будівельник" Черкаської міської ради"</t>
  </si>
  <si>
    <t>за  1 півріччя 2019  рік</t>
  </si>
  <si>
    <t>Основні фінансові показники</t>
  </si>
  <si>
    <t xml:space="preserve">Код рядка </t>
  </si>
  <si>
    <t>І. Формування фінансових результатів</t>
  </si>
  <si>
    <t>Чистий дохід від реалізації продукції (товарів, робіт, послуг)</t>
  </si>
  <si>
    <t>Собівартість реалізованої продукції (товарів, робіт, послуг)</t>
  </si>
  <si>
    <t>Валовий прибуток/збиток</t>
  </si>
  <si>
    <t>Інші операційні доходи</t>
  </si>
  <si>
    <t>Адміністративні витрати</t>
  </si>
  <si>
    <t>Витрати на збут</t>
  </si>
  <si>
    <t>Інші операційні витрати</t>
  </si>
  <si>
    <t>Фінансовий результат від операційної діяльності: прибуток/збиток</t>
  </si>
  <si>
    <t>Доходи від фінансової діяльності</t>
  </si>
  <si>
    <t>Витрати від фінансової  діяльності</t>
  </si>
  <si>
    <t>Інші доходи</t>
  </si>
  <si>
    <t>Інші витрати</t>
  </si>
  <si>
    <t>Фінансовий результат до оподаткування:  прибуток/збиток</t>
  </si>
  <si>
    <t>Витрати (дохід) з податку на прибуток</t>
  </si>
  <si>
    <t>Чистий  фінансовий результат: прибуток/збиток</t>
  </si>
  <si>
    <t>IІ. Розрахунки з бюджетом</t>
  </si>
  <si>
    <t>Дивіденди/відрахування частини чистого прибутку</t>
  </si>
  <si>
    <t>Податок на прибуток підприємств</t>
  </si>
  <si>
    <t>Податок на додану вартість, нарахований до сплати до державного бюджету за підсумками звітного періоду</t>
  </si>
  <si>
    <t>Податок на додану вартість, що підлягає відшкодуванню з державного бюджету за підсумками звітного періоду</t>
  </si>
  <si>
    <t>Сплата інших податків, зборів, обов'язкових платежів до державного та місцевих бюджетів</t>
  </si>
  <si>
    <t xml:space="preserve">Єдиний внесок на загальнообов'язкове державне соціальне страхування                              </t>
  </si>
  <si>
    <t>Усього виплат на користь держави</t>
  </si>
  <si>
    <t>Грошові кошти на початок періоду</t>
  </si>
  <si>
    <t>Чистий рух грошових коштів від операційної діяльності</t>
  </si>
  <si>
    <t>Чистий рух грошових коштів від інвестиційної діяльності</t>
  </si>
  <si>
    <t>Чистий рух грошових коштів від фінансової діяльності</t>
  </si>
  <si>
    <t>Грошові кошти на кінець періоду</t>
  </si>
  <si>
    <t>IV. Капітальні інвестиції</t>
  </si>
  <si>
    <t>Капітальні інвестиції</t>
  </si>
  <si>
    <r>
      <t xml:space="preserve">Керівник </t>
    </r>
    <r>
      <rPr>
        <u/>
        <sz val="14"/>
        <rFont val="Times New Roman"/>
        <family val="1"/>
        <charset val="204"/>
      </rPr>
      <t>Директор КП "СК "Будівельник"</t>
    </r>
  </si>
  <si>
    <t>_____________________</t>
  </si>
  <si>
    <t xml:space="preserve">С. А. Бондар                                                        </t>
  </si>
  <si>
    <t xml:space="preserve">       (ініціали, прізвище)    </t>
  </si>
  <si>
    <t>I. Формування фінансових результатів</t>
  </si>
  <si>
    <t xml:space="preserve">Доходи </t>
  </si>
  <si>
    <t>Дохід (виручка) від реалізації продукції (товарів, робіт, послуг)</t>
  </si>
  <si>
    <t>від комерційної діяльності</t>
  </si>
  <si>
    <t>від державного бюджету</t>
  </si>
  <si>
    <t>від місцевого бюджету</t>
  </si>
  <si>
    <t>Податок на додану вартість</t>
  </si>
  <si>
    <t>Інші вирахування з доходу (розшифрувати)</t>
  </si>
  <si>
    <t>Собівартість реалізованої продукції (товарів, робіт, послуг) (розшифрувати)</t>
  </si>
  <si>
    <t>витрати на сировину та основні матеріали</t>
  </si>
  <si>
    <t xml:space="preserve">витрати на паливо </t>
  </si>
  <si>
    <t>витрати на електроенергію</t>
  </si>
  <si>
    <t>витрати на оплату праці</t>
  </si>
  <si>
    <t>відрахування на соціальні заходи</t>
  </si>
  <si>
    <t>витрати, що здійснюються для підтримання об’єкта в робочому стані (проведення ремонту, технічного огляду, нагляду, обслуговування тощо)</t>
  </si>
  <si>
    <t>амортизація основних засобів і нематеріальних активів</t>
  </si>
  <si>
    <t>інші витрати (розшифрувати)</t>
  </si>
  <si>
    <t>зв'язок, інтернет</t>
  </si>
  <si>
    <t>1058/1</t>
  </si>
  <si>
    <t>консультаційні та інформаційні послуги</t>
  </si>
  <si>
    <t>1058/2</t>
  </si>
  <si>
    <t>розрахунково-касове обслуговування</t>
  </si>
  <si>
    <t>1058/3</t>
  </si>
  <si>
    <t>вивіз сміття, дератизація</t>
  </si>
  <si>
    <t>1058/4</t>
  </si>
  <si>
    <t>медогляд</t>
  </si>
  <si>
    <t>1058/5</t>
  </si>
  <si>
    <t>підписка періодичних видань</t>
  </si>
  <si>
    <t>1058/6</t>
  </si>
  <si>
    <t>Валовий: прибуток / збиток</t>
  </si>
  <si>
    <t>Інші операційні доходи (розшифрувати), у тому числі:</t>
  </si>
  <si>
    <t>-відсотки банку</t>
  </si>
  <si>
    <t>1070/1</t>
  </si>
  <si>
    <t>Адміністративні витрати, у тому числі:</t>
  </si>
  <si>
    <t>витрати, пов'язані з використанням власних службових автомобілів</t>
  </si>
  <si>
    <t>витрати на оренду службових автомобілів</t>
  </si>
  <si>
    <t>витрати на консалтингові послуги</t>
  </si>
  <si>
    <t>витрати на страхові послуги</t>
  </si>
  <si>
    <t>витрати на аудиторські послуги</t>
  </si>
  <si>
    <t>витрати на службові відрядження</t>
  </si>
  <si>
    <t>витрати на зв’язок</t>
  </si>
  <si>
    <t>амортизація основних засобів і нематеріальних активів загальногосподарського призначення</t>
  </si>
  <si>
    <t>витрати на операційну оренду основних засобів та роялті, що мають загальногосподарське призначення</t>
  </si>
  <si>
    <t>витрати на страхування майна загальногосподарського призначення</t>
  </si>
  <si>
    <t>витрати на страхування загальногосподарського персоналу</t>
  </si>
  <si>
    <t xml:space="preserve">організаційно-технічні послуги </t>
  </si>
  <si>
    <t>юридичні послуги</t>
  </si>
  <si>
    <t>послуги з оцінки майна</t>
  </si>
  <si>
    <t>витрати на охорону праці загальногосподарського персоналу</t>
  </si>
  <si>
    <t xml:space="preserve">витрати на підвищення кваліфікації та перепідготовку кадрів </t>
  </si>
  <si>
    <t>витрати на утримання основних фондів, інших необоротних активів загальногосподарського використання,  у тому числі:</t>
  </si>
  <si>
    <t>витрати на поліпшення основних фондів</t>
  </si>
  <si>
    <t xml:space="preserve">інші адміністративні витрати </t>
  </si>
  <si>
    <t>1102/1</t>
  </si>
  <si>
    <t>1102/2</t>
  </si>
  <si>
    <t>витрати на водопостачання та водовідведення</t>
  </si>
  <si>
    <t>1102/3</t>
  </si>
  <si>
    <t>Витрати на збут, у тому числі:</t>
  </si>
  <si>
    <t>транспортні витрати</t>
  </si>
  <si>
    <t>витрати на зберігання та упаковку</t>
  </si>
  <si>
    <t>витрати на рекламу</t>
  </si>
  <si>
    <t>інші витрати на збут (розшифрувати)</t>
  </si>
  <si>
    <t>Інші операційні витрати, усього, у тому числі:</t>
  </si>
  <si>
    <t>витрати на благодійну допомогу</t>
  </si>
  <si>
    <t>відрахування до резерву сумнівних боргів</t>
  </si>
  <si>
    <t>відрахування до недержавних пенсійних фондів</t>
  </si>
  <si>
    <t>курсові різниці</t>
  </si>
  <si>
    <t>інші операційні витрати (сума нарахованих податків і зборів)</t>
  </si>
  <si>
    <t>Інші фінансові доходи (розшифрувати)</t>
  </si>
  <si>
    <t>Фінансові витрати (розшифрувати)</t>
  </si>
  <si>
    <t>Інші доходи (розшифрувати), у тому числі:</t>
  </si>
  <si>
    <t xml:space="preserve">продаж ІНМА, металобрухт </t>
  </si>
  <si>
    <t>1160/1</t>
  </si>
  <si>
    <t>благодійна безповоротна фінансова допомога</t>
  </si>
  <si>
    <t>1160/2</t>
  </si>
  <si>
    <t>Інші витрати (розшифрувати), у тому числі:</t>
  </si>
  <si>
    <t>Фінансовий результат до оподаткування: прибуток/збиток</t>
  </si>
  <si>
    <t xml:space="preserve">Прибуток (збиток) від  припиненої діяльності після оподаткування </t>
  </si>
  <si>
    <t>Доходи і витрати (узагальнені показники)</t>
  </si>
  <si>
    <t>Усього доходів</t>
  </si>
  <si>
    <t>Усього витрат</t>
  </si>
  <si>
    <t>Елементи операційних витрат</t>
  </si>
  <si>
    <t>Матеріальні витрати, у тому числі:</t>
  </si>
  <si>
    <t>витрати на паливо та енергію</t>
  </si>
  <si>
    <t>Витрати на оплату праці</t>
  </si>
  <si>
    <t>Відрахування на соціальні заходи</t>
  </si>
  <si>
    <t>Амортизація</t>
  </si>
  <si>
    <t>Усього</t>
  </si>
  <si>
    <r>
      <t xml:space="preserve">С. А. Бондар                                            </t>
    </r>
    <r>
      <rPr>
        <sz val="14"/>
        <rFont val="Times New Roman"/>
        <family val="1"/>
        <charset val="204"/>
      </rPr>
      <t xml:space="preserve">                               </t>
    </r>
  </si>
  <si>
    <t>Розподіл чистого прибутку</t>
  </si>
  <si>
    <t>Залишок нерозподіленого прибутку (непокритого збитку) на початок звітного періоду</t>
  </si>
  <si>
    <t>Відрахування частини чистого прибутку до міського бюджету</t>
  </si>
  <si>
    <t>Перенесено з додаткового капіталу</t>
  </si>
  <si>
    <t>Розвиток виробництва</t>
  </si>
  <si>
    <t>у тому числі за основними видами діяльності за КВЕД</t>
  </si>
  <si>
    <t>Резервний фонд</t>
  </si>
  <si>
    <t>Інші фонди (розшифрувати)</t>
  </si>
  <si>
    <t>Інші цілі (розшифрувати)</t>
  </si>
  <si>
    <t>Залишок нерозподіленого прибутку (непокритого збитку) на кінець звітного періоду</t>
  </si>
  <si>
    <t xml:space="preserve">Нараховані до сплати обов'язкові платежі підприємства до бюджету та єдиний внесок на загальнообов'язкове державне соціальне страхування </t>
  </si>
  <si>
    <t>-</t>
  </si>
  <si>
    <t>Інші поточні податки, збори, обов'язкові платежі до державного та місцевих бюджетів, у тому числі:</t>
  </si>
  <si>
    <t>акцизний податок</t>
  </si>
  <si>
    <t>рентна плата за транспортування</t>
  </si>
  <si>
    <t>плата за користування надрами</t>
  </si>
  <si>
    <t>податок на доходи фізичних осіб</t>
  </si>
  <si>
    <t>погашення податкового боргу, у тому числі:</t>
  </si>
  <si>
    <t>погашення реструктуризованих та відстрочених сум,  що підлягають сплаті в поточному році до бюджетів та державних цільових фондів</t>
  </si>
  <si>
    <t>2145/1</t>
  </si>
  <si>
    <t>неустойки (штрафи, пені)</t>
  </si>
  <si>
    <t>2145/2</t>
  </si>
  <si>
    <t>місцеві податки та збори (податок на землю)</t>
  </si>
  <si>
    <t>інші платежі (розшифрувати)</t>
  </si>
  <si>
    <t xml:space="preserve">IV. Капітальні інвестиції </t>
  </si>
  <si>
    <t>Капітальні інвестиції, усього,
у тому числі:</t>
  </si>
  <si>
    <t>капітальне будівництво</t>
  </si>
  <si>
    <t>4010</t>
  </si>
  <si>
    <t>придбання (виготовлення) основних засобів</t>
  </si>
  <si>
    <t>придбання (виготовлення) інших необоротних матеріальних активів</t>
  </si>
  <si>
    <t>придбання (створення) нематеріальних активів</t>
  </si>
  <si>
    <t>модернізація, модифікація (добудова, дообладнання, реконструкція) основних засобів</t>
  </si>
  <si>
    <r>
      <t xml:space="preserve">Керівник </t>
    </r>
    <r>
      <rPr>
        <sz val="14"/>
        <rFont val="Times New Roman"/>
        <family val="1"/>
        <charset val="204"/>
      </rPr>
      <t xml:space="preserve"> </t>
    </r>
    <r>
      <rPr>
        <u/>
        <sz val="14"/>
        <rFont val="Times New Roman"/>
        <family val="1"/>
        <charset val="204"/>
      </rPr>
      <t>Директор КП "СК "Будівельник"</t>
    </r>
  </si>
  <si>
    <t>___________</t>
  </si>
  <si>
    <t xml:space="preserve">С. А. Бондар                                                      </t>
  </si>
  <si>
    <t xml:space="preserve">   (посада)</t>
  </si>
  <si>
    <t xml:space="preserve">      (ініціали, прізвище)    </t>
  </si>
  <si>
    <t xml:space="preserve">      7. Джерела капітальних інвестицій</t>
  </si>
  <si>
    <t>тис. гривень (без ПДВ)</t>
  </si>
  <si>
    <t>№ з/п</t>
  </si>
  <si>
    <t>Найменування об’єкта</t>
  </si>
  <si>
    <t>Залучення кредитних коштів</t>
  </si>
  <si>
    <t>Бюджетне фінансування</t>
  </si>
  <si>
    <t>Власні кошти (розшифрувати)</t>
  </si>
  <si>
    <t>Інші джерела (бюджет розвитку)</t>
  </si>
  <si>
    <t xml:space="preserve">план </t>
  </si>
  <si>
    <t xml:space="preserve">факт </t>
  </si>
  <si>
    <t xml:space="preserve">відхилення, +/- </t>
  </si>
  <si>
    <t>Реконструкція приміщення КП "СК "Будівельник" (системи вентиляції шляхом встановлення системи рекуперації)</t>
  </si>
  <si>
    <t>150,0</t>
  </si>
  <si>
    <t>Відсоток</t>
  </si>
  <si>
    <t xml:space="preserve">      8.  Капітальне будівництво (рядок 4010 таблиці 4)</t>
  </si>
  <si>
    <t>тис.грн. (без ПДВ)</t>
  </si>
  <si>
    <t xml:space="preserve">Найменування об’єктів </t>
  </si>
  <si>
    <t>Рік початку                і закінчення будівництва</t>
  </si>
  <si>
    <t>Загальна кошторисна вартість</t>
  </si>
  <si>
    <t>Первісна балансова вартість введених потужностей на початок планового року</t>
  </si>
  <si>
    <t>Незавершене будівництво на початок планового року</t>
  </si>
  <si>
    <t>Плановий рік</t>
  </si>
  <si>
    <t>Інформація щодо проектно-кошторисної документації (стан розроблення, затвердження,  у разі затвердження зазначити орган, яким затверджено, та відповідний документ)</t>
  </si>
  <si>
    <t>Документ, яким затверджений титул будови, із зазначенням органу, який його погодив</t>
  </si>
  <si>
    <t>освоєння капітальних вкладень</t>
  </si>
  <si>
    <t>фінансування капітальних інвестицій (оплата грошовими коштами), усього</t>
  </si>
  <si>
    <t>у тому числі</t>
  </si>
  <si>
    <t>власні кошти</t>
  </si>
  <si>
    <t>кредитні кошти</t>
  </si>
  <si>
    <t>інші джерела (зазначити джерело)</t>
  </si>
  <si>
    <t>Інформація</t>
  </si>
  <si>
    <t>до звіту про виконання фінансового плану за 1 півріччя 2019 року</t>
  </si>
  <si>
    <t>КП "СК "Будівельник"</t>
  </si>
  <si>
    <t>(найменування підприємства)</t>
  </si>
  <si>
    <t xml:space="preserve">      1. Дані про підприємство, персонал та фонд заробітної плати</t>
  </si>
  <si>
    <r>
      <t xml:space="preserve">    </t>
    </r>
    <r>
      <rPr>
        <sz val="12"/>
        <rFont val="Times New Roman"/>
        <family val="1"/>
        <charset val="204"/>
      </rPr>
      <t xml:space="preserve">  Загальна інформація про підприємство  Комунальне підприємство «Спортивний комплекс «Будівельник» створено рішенням сесії Черкаської міської ради від 27.09.2001р., в своїй діяльності підпорядковане Управлінню з фізичної культури і спорту департаменту освіти та гуманітарної політики Черкаського міськвиконкому. Комунальне підприємство є правонаступником палацу спорту  «Будівельник», введеного в експлуатацію з квітня 1978р.
Основною метою діяльності є підвищення якості та ефективності використання спортивної бази, удосконалення організаційних форм фізкультурно-оздоровчої та спортивно-масової роботи.
 Загальна площа спорткомплексу 4175,8 кв.м. В спорткомплексі розташовані: зала спортивних ігор площею 1533 кв.м, зала боротьби площею 199,1 кв.м, зала боксу площею 165 кв.м,  7 роздягалень з душовими кімнатами загальною площею 235,6 кв.м, кімната для прес-конференцій площею 21 кв.м,  кімната для тренерів, суддів площею 13,7 кв.м, медкабінет 7 кв.м.  В спорткомплексі розміщена міська КДЮСШ  «Вікторія», в якій тренуються 180 спортсменів в відділенні дзюдо, в відділенні боксу.  
</t>
    </r>
  </si>
  <si>
    <t>Спортивний комплекс «Будівельник» з жовтня 2001 року є базою олімпійської підготовки національної збірної команди з волейболу, а з грудня 2010 року ще й баскетболу та греко – римської боротьби. Цей статус підтверджується кожний олімпійський цикл постановами КМУ.
Основними джерелами формування дохідної частини фінансового плану є:
• Доходи (прибутки), одержані від реалізації товарів, робіт, послуг, а також від інших видів фінансово-господарської діяльності (продаж квитків);
• Дотації (трансфери, інші цільові надходження) з бюджетів (наказом МФУ від 09.02.11р. № 73/404  внесені зміни в Типовий перелік бюджетних програм та результативних показників їх виконання для місцевих бюджетів у галузі «Фізична культура і спорт» за видатками, що враховуються при визначенні обсягу між бюджетних трансфертів. За програмою Фінансової підтримки спортивних споруд головною метою є – збереження та підтримання в належному технічному стані існуючої мережі комунальних спортивних споруд, забезпечення їх ефективного використання для проведення спортивних заходів).</t>
  </si>
  <si>
    <t>план звітного періоду</t>
  </si>
  <si>
    <t>факт звітного періоду</t>
  </si>
  <si>
    <t>виконання, %</t>
  </si>
  <si>
    <t>Середньооблікова чисельність осіб, у тому числі:</t>
  </si>
  <si>
    <t>керівники</t>
  </si>
  <si>
    <t>професіонали</t>
  </si>
  <si>
    <t>фахівці</t>
  </si>
  <si>
    <t>технічні службовці</t>
  </si>
  <si>
    <t>робітники</t>
  </si>
  <si>
    <t>інші категорії</t>
  </si>
  <si>
    <t>Фонд оплати праці, тис. гривень, у тому числі:</t>
  </si>
  <si>
    <t>директор</t>
  </si>
  <si>
    <t>адміністративно-управлінський персонал (заступник директора, гол. бухгалтер)</t>
  </si>
  <si>
    <t>працівники</t>
  </si>
  <si>
    <t>Витрати на оплату праці, тис. гривень, у тому числі:</t>
  </si>
  <si>
    <t>Середньомісячна заробітна плата одного працівника, гривень</t>
  </si>
  <si>
    <t>адміністративно-управлінський персонал</t>
  </si>
  <si>
    <t>Середньомісячний дохід одного працівника, гривень</t>
  </si>
  <si>
    <t xml:space="preserve">      2. Інформація про бізнес підприємства (код рядка 1000 фінансового плану)</t>
  </si>
  <si>
    <t>План звітного періоду</t>
  </si>
  <si>
    <t>Фактичний показник за період</t>
  </si>
  <si>
    <t>Відхилення, +/-</t>
  </si>
  <si>
    <t>Виконання,%</t>
  </si>
  <si>
    <t>чистий дохід  від реалізації продукції (товарів, робіт, послуг),     тис. гривень</t>
  </si>
  <si>
    <t>кількість продукції/             наданих послуг, одиниця виміру</t>
  </si>
  <si>
    <t>93.19 Інша діяльність у сфері спорту</t>
  </si>
  <si>
    <t>68.20 надання в оренду й експлуатацію власного чи орендованого нерухомого майна</t>
  </si>
  <si>
    <t>93.11 функціювання спортивних споруд</t>
  </si>
  <si>
    <t xml:space="preserve">      3. Діючі фінансові зобов'язання підприємства</t>
  </si>
  <si>
    <t>Найменування  банку</t>
  </si>
  <si>
    <t xml:space="preserve">Вид кредитного продукту та цільове призначення </t>
  </si>
  <si>
    <t>Сума, валюта за договорами</t>
  </si>
  <si>
    <t>Процентна ставка</t>
  </si>
  <si>
    <t>Дата видачі/погашення (графік)</t>
  </si>
  <si>
    <t>Заборгованість на останню дату</t>
  </si>
  <si>
    <t>Забезпечення</t>
  </si>
  <si>
    <t>х</t>
  </si>
  <si>
    <t xml:space="preserve">      4. Інформація щодо отримання та повернення залучених коштів</t>
  </si>
  <si>
    <t>Зобов'язання</t>
  </si>
  <si>
    <t>Заборгованість за кредитами на початок звітного періоду</t>
  </si>
  <si>
    <t>Отримано залучених коштів за звітний період</t>
  </si>
  <si>
    <t>Повернено залучених коштів за звітний період</t>
  </si>
  <si>
    <t>Заборгованість на кінець звітного періоду</t>
  </si>
  <si>
    <t xml:space="preserve">Довгострокові зобов'язання, усього (у тому числі:) </t>
  </si>
  <si>
    <t>Короткострокові зобов'язання, усього (у тому числі: )</t>
  </si>
  <si>
    <t>Інші фінансові зобов'язання, усього (у тому числі:)</t>
  </si>
  <si>
    <t xml:space="preserve">       5. Витрати, пов'язані з використанням власних службових автомобілів (у складі адміністративних витрат, рядок 1041)</t>
  </si>
  <si>
    <t>Марка</t>
  </si>
  <si>
    <t>Рік придбання</t>
  </si>
  <si>
    <t>Мета використання</t>
  </si>
  <si>
    <t>Витрати, усього</t>
  </si>
  <si>
    <t>у тому числі за їх видами</t>
  </si>
  <si>
    <t>матеріальні витрати</t>
  </si>
  <si>
    <t>оплата праці</t>
  </si>
  <si>
    <t>амортизація</t>
  </si>
  <si>
    <t>інші витрати</t>
  </si>
  <si>
    <t xml:space="preserve">       6. Витрати на оренду службових автомобілів (у складі адміністративних витрат, рядок 1042)</t>
  </si>
  <si>
    <t>Договір</t>
  </si>
  <si>
    <t>Дата початку оренди</t>
  </si>
  <si>
    <t>Сума орендної плати</t>
  </si>
  <si>
    <t>Усього на рік</t>
  </si>
  <si>
    <t>VI. Коефіцієнтний аналіз</t>
  </si>
  <si>
    <t>Оптимальне значення</t>
  </si>
  <si>
    <t>Факт відповідного періоду минулого року</t>
  </si>
  <si>
    <t>Факт за звітний період поточного року на останню дату</t>
  </si>
  <si>
    <t>Примітки</t>
  </si>
  <si>
    <t>Коефіцієнти рентабельності та прибутковості</t>
  </si>
  <si>
    <r>
      <t>Валова рентабельність</t>
    </r>
    <r>
      <rPr>
        <sz val="14"/>
        <rFont val="Times New Roman"/>
        <family val="1"/>
        <charset val="204"/>
      </rPr>
      <t xml:space="preserve">
(валовий прибуток рядок 2090 ф.2  / чистий дохід від реалізації продукції (товарів, робіт, послуг) рядок 2000 ф.2, %)</t>
    </r>
  </si>
  <si>
    <t>Збільшення</t>
  </si>
  <si>
    <r>
      <t>Коефіцієнт рентабельності активів</t>
    </r>
    <r>
      <rPr>
        <sz val="14"/>
        <rFont val="Times New Roman"/>
        <family val="1"/>
        <charset val="204"/>
      </rPr>
      <t xml:space="preserve">
(чистий фінансовий результат рядок 2350 ф.2 / вартість активів, рядок 1300 ф.1)</t>
    </r>
  </si>
  <si>
    <t>Характеризує ефективність використання активів підприємства</t>
  </si>
  <si>
    <r>
      <t>Коефіцієнт рентабельності власного капіталу</t>
    </r>
    <r>
      <rPr>
        <sz val="14"/>
        <rFont val="Times New Roman"/>
        <family val="1"/>
        <charset val="204"/>
      </rPr>
      <t xml:space="preserve">
(чистий фінансовий результат, рядок 2350 ф.2 / власний капітал, рядок 1495 ф.1)</t>
    </r>
  </si>
  <si>
    <r>
      <t>Коефіцієнт рентабельності діяльності</t>
    </r>
    <r>
      <rPr>
        <sz val="14"/>
        <rFont val="Times New Roman"/>
        <family val="1"/>
        <charset val="204"/>
      </rPr>
      <t xml:space="preserve">
(чистий фінансовий результат, рядок 2350 ф.2 / чистий дохід від реалізації продукції (товарів, робіт, послуг), рядок 2000 ф.2)</t>
    </r>
  </si>
  <si>
    <t>&gt; 0</t>
  </si>
  <si>
    <t>Характеризує ефективність господарської діяльності підприємства</t>
  </si>
  <si>
    <t>Коефіцієнти фінансової стійкості та ліквідності</t>
  </si>
  <si>
    <r>
      <t>Коефіцієнт фінансової стійкості</t>
    </r>
    <r>
      <rPr>
        <sz val="14"/>
        <rFont val="Times New Roman"/>
        <family val="1"/>
        <charset val="204"/>
      </rPr>
      <t xml:space="preserve">
(власний капітал, рядок 1495 ф.1 / довгострокові зобов'язання, рядок 1595 ф.1 + поточні зобов'язання, рядок 1695 ф.1)</t>
    </r>
  </si>
  <si>
    <t>&gt; 1</t>
  </si>
  <si>
    <t>Характеризує співвідношення власних та позикових коштів і залежність підприємства від зовнішніх фінансових джерел</t>
  </si>
  <si>
    <r>
      <t>Коефіцієнт поточної ліквідності (покриття)</t>
    </r>
    <r>
      <rPr>
        <sz val="14"/>
        <rFont val="Times New Roman"/>
        <family val="1"/>
        <charset val="204"/>
      </rPr>
      <t xml:space="preserve">
(оборотні активи, рядок 1195 ф.1 / поточні зобов'язання, рядок 1695 ф.1)</t>
    </r>
  </si>
  <si>
    <t>&gt; 1 - 1,5</t>
  </si>
  <si>
    <t xml:space="preserve">Показує достатність ресурсів підприємства, які може бути використано для погашення його поточних зобов'язань.  </t>
  </si>
  <si>
    <t>Аналіз капітальних інвестицій</t>
  </si>
  <si>
    <r>
      <t>Коефіцієнт відношення капітальних інвестицій до амортизації</t>
    </r>
    <r>
      <rPr>
        <sz val="14"/>
        <rFont val="Times New Roman"/>
        <family val="1"/>
        <charset val="204"/>
      </rPr>
      <t xml:space="preserve">
(рядок 4000 розділу IV фінансового плану / рядок 1290 розділу I фінансового плану)</t>
    </r>
  </si>
  <si>
    <r>
      <t>Коефіцієнт відношення капітальних інвестицій до чистого доходу (виручки) від реалізації продукції (товарів, робіт, послуг)</t>
    </r>
    <r>
      <rPr>
        <sz val="14"/>
        <rFont val="Times New Roman"/>
        <family val="1"/>
        <charset val="204"/>
      </rPr>
      <t xml:space="preserve">
(рядок 4000 розділу IV фінансового плану / рядок 1040 розділу I фінансового плану)</t>
    </r>
  </si>
  <si>
    <r>
      <t xml:space="preserve">Коефіцієнт зносу основних засобів </t>
    </r>
    <r>
      <rPr>
        <sz val="14"/>
        <rFont val="Times New Roman"/>
        <family val="1"/>
        <charset val="204"/>
      </rPr>
      <t xml:space="preserve">
(сума зносу, рядок 1012 ф.1 / первісна вартість основних засобів, рядок 1011 ф.1) 
(форма 1, рядок 1012 / форма 1, рядок 1011)</t>
    </r>
  </si>
  <si>
    <t>Характеризує інвестиційну політику підприємства</t>
  </si>
  <si>
    <t>Ковенанти/обмежувальні коефіцієнти</t>
  </si>
  <si>
    <t>Інші коефіцієнти/ковенанти, якщо такі передбачені умовами кредитних договорів, із зазначенням банку, валюти та суми зобов'язання на дату останньої звітності, строку погашення. У графі "Оптимальне значення" вказати граничне значення коефіцієнта</t>
  </si>
  <si>
    <r>
      <t xml:space="preserve">  Керівник </t>
    </r>
    <r>
      <rPr>
        <sz val="14"/>
        <rFont val="Times New Roman"/>
        <family val="1"/>
        <charset val="204"/>
      </rPr>
      <t xml:space="preserve">   </t>
    </r>
    <r>
      <rPr>
        <u/>
        <sz val="14"/>
        <rFont val="Times New Roman"/>
        <family val="1"/>
        <charset val="204"/>
      </rPr>
      <t>Директор КП "СК "Будівельник"</t>
    </r>
  </si>
  <si>
    <t>_________________________</t>
  </si>
  <si>
    <t xml:space="preserve">С. А. Бондар                              </t>
  </si>
  <si>
    <t xml:space="preserve">                                            (посада)</t>
  </si>
  <si>
    <t xml:space="preserve">(ініціали, прізвище)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</si>
</sst>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8" formatCode="#,##0.0"/>
    <numFmt numFmtId="169" formatCode="0.0"/>
    <numFmt numFmtId="170" formatCode="dd\.mm\.yyyy;@"/>
    <numFmt numFmtId="171" formatCode="0.000"/>
    <numFmt numFmtId="172" formatCode="#,##0.000"/>
  </numFmts>
  <fonts count="36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8"/>
      <name val="Arial"/>
      <family val="2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3"/>
      <name val="Times New Roman"/>
      <family val="1"/>
      <charset val="204"/>
    </font>
    <font>
      <sz val="9"/>
      <name val="Times New Roman"/>
      <family val="1"/>
      <charset val="204"/>
    </font>
    <font>
      <sz val="14"/>
      <color indexed="9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u/>
      <sz val="14"/>
      <name val="Times New Roman"/>
      <family val="1"/>
      <charset val="204"/>
    </font>
    <font>
      <sz val="14"/>
      <name val="Arial Cyr"/>
      <charset val="204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C99"/>
        <bgColor indexed="64"/>
      </patternFill>
    </fill>
  </fills>
  <borders count="4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 applyNumberFormat="0" applyFill="0" applyAlignment="0">
      <protection locked="0"/>
    </xf>
    <xf numFmtId="0" fontId="20" fillId="0" borderId="0"/>
    <xf numFmtId="0" fontId="18" fillId="0" borderId="0"/>
  </cellStyleXfs>
  <cellXfs count="350">
    <xf numFmtId="0" fontId="0" fillId="0" borderId="0" xfId="0"/>
    <xf numFmtId="0" fontId="22" fillId="0" borderId="0" xfId="0" applyFont="1" applyFill="1" applyAlignment="1">
      <alignment vertical="center"/>
    </xf>
    <xf numFmtId="0" fontId="27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right" vertical="center"/>
    </xf>
    <xf numFmtId="0" fontId="21" fillId="0" borderId="12" xfId="44" applyFont="1" applyFill="1" applyBorder="1" applyAlignment="1">
      <alignment horizontal="center" vertical="center" wrapText="1"/>
    </xf>
    <xf numFmtId="0" fontId="21" fillId="0" borderId="13" xfId="44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 shrinkToFit="1"/>
    </xf>
    <xf numFmtId="0" fontId="21" fillId="0" borderId="12" xfId="0" applyFont="1" applyFill="1" applyBorder="1" applyAlignment="1">
      <alignment horizontal="center" vertical="center" wrapText="1" shrinkToFit="1"/>
    </xf>
    <xf numFmtId="0" fontId="21" fillId="0" borderId="13" xfId="0" applyFont="1" applyFill="1" applyBorder="1" applyAlignment="1">
      <alignment horizontal="center" vertical="center" wrapText="1" shrinkToFi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center" vertical="center" wrapText="1"/>
    </xf>
    <xf numFmtId="0" fontId="21" fillId="0" borderId="16" xfId="0" applyFont="1" applyFill="1" applyBorder="1" applyAlignment="1">
      <alignment horizontal="center" vertical="center" wrapText="1"/>
    </xf>
    <xf numFmtId="0" fontId="21" fillId="0" borderId="17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 vertical="center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 shrinkToFit="1"/>
    </xf>
    <xf numFmtId="0" fontId="35" fillId="0" borderId="0" xfId="44" applyFont="1" applyFill="1"/>
    <xf numFmtId="0" fontId="32" fillId="0" borderId="10" xfId="44" applyFont="1" applyFill="1" applyBorder="1" applyAlignment="1">
      <alignment horizontal="left" vertical="center" wrapText="1"/>
    </xf>
    <xf numFmtId="0" fontId="32" fillId="0" borderId="15" xfId="44" applyFont="1" applyFill="1" applyBorder="1" applyAlignment="1">
      <alignment horizontal="left" vertical="center" wrapText="1"/>
    </xf>
    <xf numFmtId="0" fontId="32" fillId="0" borderId="16" xfId="44" applyFont="1" applyFill="1" applyBorder="1" applyAlignment="1">
      <alignment horizontal="left" vertical="center" wrapText="1"/>
    </xf>
    <xf numFmtId="0" fontId="32" fillId="0" borderId="17" xfId="44" applyFont="1" applyFill="1" applyBorder="1" applyAlignment="1">
      <alignment horizontal="left" vertical="center" wrapText="1"/>
    </xf>
    <xf numFmtId="0" fontId="21" fillId="0" borderId="10" xfId="44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horizontal="center" vertical="center"/>
    </xf>
    <xf numFmtId="168" fontId="21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vertical="center"/>
    </xf>
    <xf numFmtId="0" fontId="32" fillId="0" borderId="10" xfId="0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horizontal="left" vertical="center" wrapText="1"/>
    </xf>
    <xf numFmtId="3" fontId="21" fillId="0" borderId="10" xfId="0" applyNumberFormat="1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7" fillId="33" borderId="0" xfId="0" applyFont="1" applyFill="1" applyAlignment="1">
      <alignment vertical="center"/>
    </xf>
    <xf numFmtId="0" fontId="32" fillId="33" borderId="10" xfId="0" applyFont="1" applyFill="1" applyBorder="1" applyAlignment="1">
      <alignment horizontal="left" vertical="center" wrapText="1"/>
    </xf>
    <xf numFmtId="0" fontId="21" fillId="33" borderId="10" xfId="0" applyFont="1" applyFill="1" applyBorder="1" applyAlignment="1">
      <alignment horizontal="center" vertical="center"/>
    </xf>
    <xf numFmtId="168" fontId="21" fillId="33" borderId="10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 applyProtection="1">
      <alignment horizontal="left" vertical="center" wrapText="1"/>
      <protection locked="0"/>
    </xf>
    <xf numFmtId="169" fontId="27" fillId="0" borderId="0" xfId="0" applyNumberFormat="1" applyFont="1" applyFill="1" applyBorder="1" applyAlignment="1">
      <alignment horizontal="right" vertical="center"/>
    </xf>
    <xf numFmtId="169" fontId="27" fillId="0" borderId="0" xfId="0" applyNumberFormat="1" applyFont="1" applyFill="1" applyBorder="1" applyAlignment="1">
      <alignment horizontal="right" vertical="center" wrapText="1"/>
    </xf>
    <xf numFmtId="0" fontId="22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horizontal="center" vertical="center"/>
    </xf>
    <xf numFmtId="0" fontId="22" fillId="0" borderId="0" xfId="0" quotePrefix="1" applyFont="1" applyFill="1" applyBorder="1" applyAlignment="1">
      <alignment horizontal="center" vertical="center"/>
    </xf>
    <xf numFmtId="168" fontId="22" fillId="0" borderId="0" xfId="0" applyNumberFormat="1" applyFont="1" applyFill="1" applyBorder="1" applyAlignment="1">
      <alignment horizontal="center" vertical="center" wrapText="1"/>
    </xf>
    <xf numFmtId="168" fontId="28" fillId="0" borderId="0" xfId="0" applyNumberFormat="1" applyFont="1" applyFill="1" applyBorder="1" applyAlignment="1">
      <alignment vertical="center"/>
    </xf>
    <xf numFmtId="0" fontId="34" fillId="0" borderId="0" xfId="0" applyFont="1" applyFill="1" applyBorder="1" applyAlignment="1">
      <alignment vertical="center"/>
    </xf>
    <xf numFmtId="0" fontId="34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horizontal="left" vertical="center"/>
    </xf>
    <xf numFmtId="0" fontId="22" fillId="0" borderId="0" xfId="0" applyFont="1" applyFill="1" applyAlignment="1">
      <alignment horizontal="left" vertical="center"/>
    </xf>
    <xf numFmtId="0" fontId="22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 wrapText="1"/>
    </xf>
    <xf numFmtId="0" fontId="22" fillId="0" borderId="15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2" fillId="0" borderId="17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 shrinkToFit="1"/>
    </xf>
    <xf numFmtId="0" fontId="27" fillId="0" borderId="10" xfId="0" applyFont="1" applyFill="1" applyBorder="1" applyAlignment="1">
      <alignment horizontal="center" vertical="center" wrapText="1"/>
    </xf>
    <xf numFmtId="0" fontId="27" fillId="0" borderId="15" xfId="0" applyFont="1" applyFill="1" applyBorder="1" applyAlignment="1">
      <alignment horizontal="center" vertical="center" wrapText="1"/>
    </xf>
    <xf numFmtId="0" fontId="27" fillId="0" borderId="16" xfId="0" applyFont="1" applyFill="1" applyBorder="1" applyAlignment="1">
      <alignment horizontal="center" vertical="center" wrapText="1"/>
    </xf>
    <xf numFmtId="0" fontId="27" fillId="0" borderId="17" xfId="0" applyFont="1" applyFill="1" applyBorder="1" applyAlignment="1">
      <alignment horizontal="center" vertical="center" wrapText="1"/>
    </xf>
    <xf numFmtId="0" fontId="22" fillId="0" borderId="10" xfId="42" applyFont="1" applyFill="1" applyBorder="1" applyAlignment="1">
      <alignment vertical="center" wrapText="1"/>
      <protection locked="0"/>
    </xf>
    <xf numFmtId="168" fontId="22" fillId="0" borderId="10" xfId="0" applyNumberFormat="1" applyFont="1" applyFill="1" applyBorder="1" applyAlignment="1">
      <alignment horizontal="center" vertical="center" wrapText="1"/>
    </xf>
    <xf numFmtId="0" fontId="27" fillId="0" borderId="10" xfId="42" applyFont="1" applyFill="1" applyBorder="1" applyAlignment="1">
      <alignment vertical="center" wrapText="1"/>
      <protection locked="0"/>
    </xf>
    <xf numFmtId="0" fontId="27" fillId="0" borderId="10" xfId="0" applyFont="1" applyFill="1" applyBorder="1" applyAlignment="1">
      <alignment horizontal="center" vertical="center"/>
    </xf>
    <xf numFmtId="168" fontId="27" fillId="0" borderId="10" xfId="0" applyNumberFormat="1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vertical="center" wrapText="1"/>
    </xf>
    <xf numFmtId="0" fontId="27" fillId="0" borderId="12" xfId="0" applyFont="1" applyFill="1" applyBorder="1" applyAlignment="1">
      <alignment horizontal="center" vertical="center"/>
    </xf>
    <xf numFmtId="168" fontId="27" fillId="0" borderId="12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 applyProtection="1">
      <alignment vertical="center" wrapText="1"/>
      <protection locked="0"/>
    </xf>
    <xf numFmtId="0" fontId="27" fillId="0" borderId="10" xfId="0" applyFont="1" applyFill="1" applyBorder="1" applyAlignment="1" applyProtection="1">
      <alignment vertical="center" wrapText="1"/>
      <protection locked="0"/>
    </xf>
    <xf numFmtId="0" fontId="22" fillId="0" borderId="10" xfId="0" applyFont="1" applyFill="1" applyBorder="1" applyAlignment="1">
      <alignment vertical="center" wrapText="1"/>
    </xf>
    <xf numFmtId="0" fontId="27" fillId="0" borderId="15" xfId="0" applyFont="1" applyFill="1" applyBorder="1" applyAlignment="1">
      <alignment horizontal="center" vertical="center"/>
    </xf>
    <xf numFmtId="0" fontId="27" fillId="0" borderId="16" xfId="0" applyFont="1" applyFill="1" applyBorder="1" applyAlignment="1">
      <alignment horizontal="center" vertical="center"/>
    </xf>
    <xf numFmtId="0" fontId="27" fillId="0" borderId="17" xfId="0" applyFont="1" applyFill="1" applyBorder="1" applyAlignment="1">
      <alignment horizontal="center" vertical="center"/>
    </xf>
    <xf numFmtId="0" fontId="22" fillId="0" borderId="10" xfId="0" applyFont="1" applyFill="1" applyBorder="1" applyAlignment="1" applyProtection="1">
      <alignment horizontal="left" vertical="center" wrapText="1"/>
      <protection locked="0"/>
    </xf>
    <xf numFmtId="0" fontId="22" fillId="0" borderId="10" xfId="44" applyFont="1" applyFill="1" applyBorder="1" applyAlignment="1">
      <alignment horizontal="left" vertical="center" wrapText="1"/>
    </xf>
    <xf numFmtId="0" fontId="27" fillId="0" borderId="10" xfId="0" applyFont="1" applyFill="1" applyBorder="1" applyAlignment="1" applyProtection="1">
      <alignment horizontal="left" vertical="center" wrapText="1"/>
      <protection locked="0"/>
    </xf>
    <xf numFmtId="169" fontId="27" fillId="0" borderId="10" xfId="0" applyNumberFormat="1" applyFont="1" applyFill="1" applyBorder="1" applyAlignment="1">
      <alignment horizontal="center" vertical="center"/>
    </xf>
    <xf numFmtId="0" fontId="27" fillId="0" borderId="15" xfId="0" applyFont="1" applyFill="1" applyBorder="1" applyAlignment="1" applyProtection="1">
      <alignment horizontal="center"/>
      <protection locked="0"/>
    </xf>
    <xf numFmtId="0" fontId="27" fillId="0" borderId="17" xfId="0" applyFont="1" applyFill="1" applyBorder="1" applyAlignment="1" applyProtection="1">
      <alignment horizontal="center"/>
      <protection locked="0"/>
    </xf>
    <xf numFmtId="0" fontId="27" fillId="0" borderId="0" xfId="0" applyFont="1" applyFill="1" applyBorder="1" applyAlignment="1">
      <alignment vertical="center"/>
    </xf>
    <xf numFmtId="0" fontId="27" fillId="0" borderId="11" xfId="0" applyFont="1" applyFill="1" applyBorder="1" applyAlignment="1" applyProtection="1">
      <alignment horizontal="center" vertical="center"/>
      <protection locked="0"/>
    </xf>
    <xf numFmtId="0" fontId="22" fillId="0" borderId="0" xfId="0" applyFont="1" applyFill="1" applyBorder="1" applyAlignment="1" applyProtection="1">
      <alignment horizontal="left" vertical="center"/>
      <protection locked="0"/>
    </xf>
    <xf numFmtId="168" fontId="27" fillId="0" borderId="0" xfId="0" applyNumberFormat="1" applyFont="1" applyFill="1" applyBorder="1" applyAlignment="1">
      <alignment horizontal="right" vertical="center" wrapText="1"/>
    </xf>
    <xf numFmtId="0" fontId="22" fillId="0" borderId="0" xfId="0" applyFont="1" applyFill="1" applyBorder="1" applyAlignment="1">
      <alignment horizontal="left" vertical="center" wrapText="1"/>
    </xf>
    <xf numFmtId="168" fontId="22" fillId="0" borderId="0" xfId="0" applyNumberFormat="1" applyFont="1" applyFill="1" applyBorder="1" applyAlignment="1">
      <alignment horizontal="right" vertical="center" wrapText="1"/>
    </xf>
    <xf numFmtId="0" fontId="22" fillId="0" borderId="0" xfId="0" quotePrefix="1" applyFont="1" applyFill="1" applyBorder="1" applyAlignment="1">
      <alignment horizontal="center" vertical="center"/>
    </xf>
    <xf numFmtId="168" fontId="28" fillId="0" borderId="0" xfId="0" applyNumberFormat="1" applyFont="1" applyFill="1" applyBorder="1" applyAlignment="1">
      <alignment horizontal="center" vertical="center"/>
    </xf>
    <xf numFmtId="0" fontId="22" fillId="0" borderId="18" xfId="0" applyFont="1" applyFill="1" applyBorder="1" applyAlignment="1">
      <alignment vertical="center"/>
    </xf>
    <xf numFmtId="0" fontId="24" fillId="0" borderId="0" xfId="0" applyFont="1" applyFill="1" applyBorder="1" applyAlignment="1">
      <alignment horizontal="left" vertical="center"/>
    </xf>
    <xf numFmtId="0" fontId="24" fillId="0" borderId="0" xfId="0" applyFont="1" applyFill="1" applyBorder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22" fillId="0" borderId="0" xfId="0" applyFont="1" applyFill="1" applyBorder="1" applyAlignment="1">
      <alignment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2" fillId="0" borderId="16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vertical="center"/>
    </xf>
    <xf numFmtId="0" fontId="24" fillId="0" borderId="10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left" vertical="center" wrapText="1"/>
    </xf>
    <xf numFmtId="0" fontId="27" fillId="0" borderId="15" xfId="0" applyFont="1" applyFill="1" applyBorder="1" applyAlignment="1">
      <alignment horizontal="left" vertical="center" wrapText="1"/>
    </xf>
    <xf numFmtId="0" fontId="27" fillId="0" borderId="16" xfId="0" applyFont="1" applyFill="1" applyBorder="1" applyAlignment="1">
      <alignment horizontal="left" vertical="center" wrapText="1"/>
    </xf>
    <xf numFmtId="0" fontId="27" fillId="0" borderId="17" xfId="0" applyFont="1" applyFill="1" applyBorder="1" applyAlignment="1">
      <alignment horizontal="left" vertical="center" wrapText="1"/>
    </xf>
    <xf numFmtId="169" fontId="27" fillId="0" borderId="10" xfId="0" applyNumberFormat="1" applyFont="1" applyFill="1" applyBorder="1" applyAlignment="1">
      <alignment horizontal="center" vertical="center" wrapText="1"/>
    </xf>
    <xf numFmtId="49" fontId="22" fillId="0" borderId="10" xfId="0" applyNumberFormat="1" applyFont="1" applyFill="1" applyBorder="1" applyAlignment="1">
      <alignment horizontal="left" vertical="center" wrapText="1"/>
    </xf>
    <xf numFmtId="169" fontId="22" fillId="0" borderId="10" xfId="0" applyNumberFormat="1" applyFont="1" applyFill="1" applyBorder="1" applyAlignment="1">
      <alignment horizontal="center" vertical="center" wrapText="1"/>
    </xf>
    <xf numFmtId="169" fontId="27" fillId="0" borderId="10" xfId="0" applyNumberFormat="1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 wrapText="1"/>
    </xf>
    <xf numFmtId="169" fontId="21" fillId="0" borderId="10" xfId="0" applyNumberFormat="1" applyFont="1" applyFill="1" applyBorder="1" applyAlignment="1">
      <alignment horizontal="center" vertical="center" wrapText="1"/>
    </xf>
    <xf numFmtId="0" fontId="27" fillId="33" borderId="10" xfId="0" applyFont="1" applyFill="1" applyBorder="1" applyAlignment="1">
      <alignment horizontal="left" vertical="center" wrapText="1"/>
    </xf>
    <xf numFmtId="0" fontId="27" fillId="33" borderId="10" xfId="0" applyFont="1" applyFill="1" applyBorder="1" applyAlignment="1">
      <alignment horizontal="center" vertical="center"/>
    </xf>
    <xf numFmtId="169" fontId="27" fillId="33" borderId="10" xfId="0" applyNumberFormat="1" applyFont="1" applyFill="1" applyBorder="1" applyAlignment="1">
      <alignment horizontal="center" vertical="center" wrapText="1"/>
    </xf>
    <xf numFmtId="169" fontId="28" fillId="0" borderId="10" xfId="0" applyNumberFormat="1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left" vertical="center" wrapText="1" shrinkToFit="1"/>
    </xf>
    <xf numFmtId="0" fontId="27" fillId="33" borderId="13" xfId="0" applyFont="1" applyFill="1" applyBorder="1" applyAlignment="1">
      <alignment horizontal="center" vertical="center"/>
    </xf>
    <xf numFmtId="3" fontId="22" fillId="0" borderId="10" xfId="0" applyNumberFormat="1" applyFont="1" applyFill="1" applyBorder="1" applyAlignment="1">
      <alignment horizontal="center" vertical="center" wrapText="1"/>
    </xf>
    <xf numFmtId="168" fontId="27" fillId="33" borderId="10" xfId="0" applyNumberFormat="1" applyFont="1" applyFill="1" applyBorder="1" applyAlignment="1">
      <alignment horizontal="center" vertical="center" wrapText="1"/>
    </xf>
    <xf numFmtId="3" fontId="27" fillId="33" borderId="10" xfId="0" applyNumberFormat="1" applyFont="1" applyFill="1" applyBorder="1" applyAlignment="1">
      <alignment horizontal="center" vertical="center" wrapText="1"/>
    </xf>
    <xf numFmtId="3" fontId="27" fillId="0" borderId="10" xfId="0" applyNumberFormat="1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/>
    </xf>
    <xf numFmtId="168" fontId="27" fillId="0" borderId="0" xfId="0" applyNumberFormat="1" applyFont="1" applyFill="1" applyBorder="1" applyAlignment="1">
      <alignment horizontal="center"/>
    </xf>
    <xf numFmtId="0" fontId="22" fillId="0" borderId="0" xfId="44" applyFont="1" applyFill="1" applyBorder="1" applyAlignment="1">
      <alignment vertical="center"/>
    </xf>
    <xf numFmtId="0" fontId="22" fillId="0" borderId="0" xfId="44" applyFont="1" applyFill="1" applyBorder="1" applyAlignment="1">
      <alignment horizontal="center" vertical="center"/>
    </xf>
    <xf numFmtId="0" fontId="27" fillId="0" borderId="0" xfId="44" applyFont="1" applyFill="1" applyBorder="1" applyAlignment="1">
      <alignment horizontal="center" vertical="center"/>
    </xf>
    <xf numFmtId="0" fontId="27" fillId="0" borderId="0" xfId="44" applyFont="1" applyFill="1" applyBorder="1" applyAlignment="1">
      <alignment horizontal="center" vertical="center"/>
    </xf>
    <xf numFmtId="0" fontId="27" fillId="0" borderId="0" xfId="44" applyFont="1" applyFill="1" applyBorder="1" applyAlignment="1">
      <alignment horizontal="center" vertical="center" wrapText="1"/>
    </xf>
    <xf numFmtId="0" fontId="22" fillId="0" borderId="10" xfId="44" applyFont="1" applyFill="1" applyBorder="1" applyAlignment="1">
      <alignment horizontal="center" vertical="center" wrapText="1"/>
    </xf>
    <xf numFmtId="0" fontId="22" fillId="0" borderId="12" xfId="44" applyFont="1" applyFill="1" applyBorder="1" applyAlignment="1">
      <alignment horizontal="center" vertical="center" wrapText="1"/>
    </xf>
    <xf numFmtId="0" fontId="22" fillId="0" borderId="13" xfId="44" applyFont="1" applyFill="1" applyBorder="1" applyAlignment="1">
      <alignment horizontal="center" vertical="center" wrapText="1"/>
    </xf>
    <xf numFmtId="0" fontId="22" fillId="0" borderId="10" xfId="44" applyFont="1" applyFill="1" applyBorder="1" applyAlignment="1">
      <alignment horizontal="center" vertical="center"/>
    </xf>
    <xf numFmtId="0" fontId="27" fillId="0" borderId="10" xfId="44" applyFont="1" applyFill="1" applyBorder="1" applyAlignment="1">
      <alignment horizontal="left" vertical="center" wrapText="1"/>
    </xf>
    <xf numFmtId="0" fontId="27" fillId="0" borderId="15" xfId="44" applyFont="1" applyFill="1" applyBorder="1" applyAlignment="1">
      <alignment horizontal="left" vertical="center" wrapText="1"/>
    </xf>
    <xf numFmtId="0" fontId="27" fillId="0" borderId="16" xfId="44" applyFont="1" applyFill="1" applyBorder="1" applyAlignment="1">
      <alignment horizontal="left" vertical="center" wrapText="1"/>
    </xf>
    <xf numFmtId="0" fontId="27" fillId="0" borderId="17" xfId="44" applyFont="1" applyFill="1" applyBorder="1" applyAlignment="1">
      <alignment horizontal="left" vertical="center" wrapText="1"/>
    </xf>
    <xf numFmtId="168" fontId="27" fillId="0" borderId="10" xfId="44" applyNumberFormat="1" applyFont="1" applyFill="1" applyBorder="1" applyAlignment="1">
      <alignment horizontal="center" vertical="center" wrapText="1"/>
    </xf>
    <xf numFmtId="168" fontId="22" fillId="0" borderId="10" xfId="44" applyNumberFormat="1" applyFont="1" applyFill="1" applyBorder="1" applyAlignment="1">
      <alignment horizontal="center" vertical="center" wrapText="1"/>
    </xf>
    <xf numFmtId="168" fontId="28" fillId="0" borderId="10" xfId="44" applyNumberFormat="1" applyFont="1" applyFill="1" applyBorder="1" applyAlignment="1">
      <alignment horizontal="center" vertical="center" wrapText="1"/>
    </xf>
    <xf numFmtId="0" fontId="27" fillId="0" borderId="0" xfId="44" applyFont="1" applyFill="1" applyBorder="1" applyAlignment="1">
      <alignment vertical="center"/>
    </xf>
    <xf numFmtId="169" fontId="22" fillId="0" borderId="10" xfId="44" applyNumberFormat="1" applyFont="1" applyFill="1" applyBorder="1" applyAlignment="1">
      <alignment horizontal="center" vertical="center" wrapText="1"/>
    </xf>
    <xf numFmtId="169" fontId="28" fillId="0" borderId="10" xfId="44" applyNumberFormat="1" applyFont="1" applyFill="1" applyBorder="1" applyAlignment="1">
      <alignment horizontal="center" vertical="center" wrapText="1"/>
    </xf>
    <xf numFmtId="0" fontId="27" fillId="0" borderId="10" xfId="44" applyFont="1" applyFill="1" applyBorder="1" applyAlignment="1">
      <alignment horizontal="center" vertical="center" wrapText="1"/>
    </xf>
    <xf numFmtId="169" fontId="27" fillId="0" borderId="10" xfId="44" applyNumberFormat="1" applyFont="1" applyFill="1" applyBorder="1" applyAlignment="1">
      <alignment horizontal="center" vertical="center" wrapText="1"/>
    </xf>
    <xf numFmtId="0" fontId="27" fillId="33" borderId="0" xfId="44" applyFont="1" applyFill="1" applyBorder="1" applyAlignment="1">
      <alignment vertical="center"/>
    </xf>
    <xf numFmtId="0" fontId="27" fillId="33" borderId="10" xfId="44" applyFont="1" applyFill="1" applyBorder="1" applyAlignment="1">
      <alignment horizontal="left" vertical="center" wrapText="1"/>
    </xf>
    <xf numFmtId="0" fontId="27" fillId="33" borderId="10" xfId="44" applyFont="1" applyFill="1" applyBorder="1" applyAlignment="1">
      <alignment horizontal="center" vertical="center" wrapText="1"/>
    </xf>
    <xf numFmtId="169" fontId="27" fillId="33" borderId="10" xfId="44" applyNumberFormat="1" applyFont="1" applyFill="1" applyBorder="1" applyAlignment="1">
      <alignment horizontal="center" vertical="center" wrapText="1"/>
    </xf>
    <xf numFmtId="169" fontId="28" fillId="33" borderId="10" xfId="44" applyNumberFormat="1" applyFont="1" applyFill="1" applyBorder="1" applyAlignment="1">
      <alignment horizontal="center" vertical="center" wrapText="1"/>
    </xf>
    <xf numFmtId="0" fontId="22" fillId="0" borderId="0" xfId="44" applyFont="1" applyFill="1" applyBorder="1" applyAlignment="1">
      <alignment horizontal="left" vertical="center" wrapText="1"/>
    </xf>
    <xf numFmtId="168" fontId="22" fillId="0" borderId="0" xfId="44" applyNumberFormat="1" applyFont="1" applyFill="1" applyBorder="1" applyAlignment="1">
      <alignment horizontal="center" vertical="center" wrapText="1"/>
    </xf>
    <xf numFmtId="168" fontId="22" fillId="0" borderId="0" xfId="44" applyNumberFormat="1" applyFont="1" applyFill="1" applyBorder="1" applyAlignment="1">
      <alignment horizontal="right" vertical="center" wrapText="1"/>
    </xf>
    <xf numFmtId="0" fontId="24" fillId="0" borderId="0" xfId="44" applyFont="1" applyFill="1" applyBorder="1" applyAlignment="1">
      <alignment vertical="center"/>
    </xf>
    <xf numFmtId="0" fontId="24" fillId="0" borderId="0" xfId="0" applyFont="1" applyFill="1" applyAlignment="1">
      <alignment horizontal="left" vertical="center"/>
    </xf>
    <xf numFmtId="0" fontId="22" fillId="0" borderId="0" xfId="44" applyFont="1" applyFill="1" applyBorder="1" applyAlignment="1">
      <alignment vertical="center" wrapText="1"/>
    </xf>
    <xf numFmtId="0" fontId="22" fillId="0" borderId="0" xfId="0" applyFont="1" applyFill="1" applyBorder="1" applyAlignment="1">
      <alignment vertical="center"/>
    </xf>
    <xf numFmtId="0" fontId="27" fillId="33" borderId="10" xfId="0" applyNumberFormat="1" applyFont="1" applyFill="1" applyBorder="1" applyAlignment="1">
      <alignment horizontal="center" vertical="center" wrapText="1"/>
    </xf>
    <xf numFmtId="0" fontId="22" fillId="0" borderId="10" xfId="0" applyNumberFormat="1" applyFont="1" applyFill="1" applyBorder="1" applyAlignment="1">
      <alignment horizontal="center" vertical="center" wrapText="1"/>
    </xf>
    <xf numFmtId="3" fontId="22" fillId="0" borderId="0" xfId="0" applyNumberFormat="1" applyFont="1" applyFill="1" applyBorder="1" applyAlignment="1">
      <alignment vertical="center"/>
    </xf>
    <xf numFmtId="168" fontId="22" fillId="0" borderId="0" xfId="0" quotePrefix="1" applyNumberFormat="1" applyFont="1" applyFill="1" applyBorder="1" applyAlignment="1">
      <alignment horizontal="center" wrapText="1"/>
    </xf>
    <xf numFmtId="0" fontId="29" fillId="0" borderId="0" xfId="0" applyFont="1" applyFill="1" applyAlignment="1">
      <alignment horizontal="center" vertical="center"/>
    </xf>
    <xf numFmtId="0" fontId="27" fillId="0" borderId="0" xfId="0" applyFont="1" applyFill="1" applyBorder="1" applyAlignment="1">
      <alignment horizontal="left" vertical="center"/>
    </xf>
    <xf numFmtId="0" fontId="27" fillId="0" borderId="0" xfId="0" applyFont="1" applyFill="1" applyBorder="1" applyAlignment="1">
      <alignment horizontal="left" vertical="center"/>
    </xf>
    <xf numFmtId="0" fontId="21" fillId="0" borderId="0" xfId="0" applyFont="1" applyFill="1" applyBorder="1" applyAlignment="1">
      <alignment horizontal="right" vertical="center"/>
    </xf>
    <xf numFmtId="0" fontId="23" fillId="0" borderId="19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3" fillId="0" borderId="20" xfId="0" applyFont="1" applyFill="1" applyBorder="1" applyAlignment="1">
      <alignment horizontal="center" vertical="center" wrapText="1"/>
    </xf>
    <xf numFmtId="0" fontId="23" fillId="0" borderId="21" xfId="0" applyFont="1" applyFill="1" applyBorder="1" applyAlignment="1">
      <alignment horizontal="center" vertical="center" wrapText="1"/>
    </xf>
    <xf numFmtId="0" fontId="23" fillId="0" borderId="22" xfId="0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center" vertical="center" wrapText="1"/>
    </xf>
    <xf numFmtId="0" fontId="23" fillId="0" borderId="23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/>
    </xf>
    <xf numFmtId="0" fontId="23" fillId="0" borderId="24" xfId="0" applyFont="1" applyFill="1" applyBorder="1" applyAlignment="1">
      <alignment horizontal="center" vertical="center"/>
    </xf>
    <xf numFmtId="0" fontId="23" fillId="0" borderId="25" xfId="0" applyFont="1" applyFill="1" applyBorder="1" applyAlignment="1">
      <alignment horizontal="center" vertical="center"/>
    </xf>
    <xf numFmtId="0" fontId="23" fillId="0" borderId="26" xfId="0" applyFont="1" applyFill="1" applyBorder="1" applyAlignment="1">
      <alignment horizontal="center" vertical="center"/>
    </xf>
    <xf numFmtId="0" fontId="23" fillId="0" borderId="27" xfId="0" applyFont="1" applyFill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3" fillId="0" borderId="16" xfId="0" applyFont="1" applyFill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28" xfId="0" applyFont="1" applyFill="1" applyBorder="1" applyAlignment="1">
      <alignment horizontal="center" vertical="center" wrapText="1"/>
    </xf>
    <xf numFmtId="0" fontId="25" fillId="0" borderId="0" xfId="0" applyFont="1" applyFill="1" applyAlignment="1">
      <alignment vertical="center"/>
    </xf>
    <xf numFmtId="0" fontId="25" fillId="0" borderId="29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/>
    </xf>
    <xf numFmtId="0" fontId="25" fillId="0" borderId="28" xfId="0" applyFont="1" applyFill="1" applyBorder="1" applyAlignment="1">
      <alignment horizontal="center" vertical="center"/>
    </xf>
    <xf numFmtId="0" fontId="24" fillId="0" borderId="0" xfId="0" applyFont="1" applyFill="1" applyAlignment="1">
      <alignment vertical="center"/>
    </xf>
    <xf numFmtId="3" fontId="24" fillId="0" borderId="29" xfId="0" applyNumberFormat="1" applyFont="1" applyFill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center" vertical="center" wrapText="1"/>
    </xf>
    <xf numFmtId="49" fontId="24" fillId="0" borderId="28" xfId="0" applyNumberFormat="1" applyFont="1" applyFill="1" applyBorder="1" applyAlignment="1">
      <alignment horizontal="center" vertical="center" wrapText="1"/>
    </xf>
    <xf numFmtId="3" fontId="24" fillId="0" borderId="29" xfId="0" applyNumberFormat="1" applyFont="1" applyFill="1" applyBorder="1" applyAlignment="1">
      <alignment horizontal="left" vertical="center" wrapText="1"/>
    </xf>
    <xf numFmtId="3" fontId="24" fillId="0" borderId="10" xfId="0" applyNumberFormat="1" applyFont="1" applyFill="1" applyBorder="1" applyAlignment="1">
      <alignment horizontal="left" vertical="center" wrapText="1"/>
    </xf>
    <xf numFmtId="0" fontId="24" fillId="0" borderId="30" xfId="0" applyFont="1" applyFill="1" applyBorder="1" applyAlignment="1">
      <alignment horizontal="left" vertical="center" wrapText="1"/>
    </xf>
    <xf numFmtId="0" fontId="24" fillId="0" borderId="31" xfId="0" applyFont="1" applyFill="1" applyBorder="1" applyAlignment="1">
      <alignment horizontal="left" vertical="center" wrapText="1"/>
    </xf>
    <xf numFmtId="49" fontId="24" fillId="0" borderId="31" xfId="0" applyNumberFormat="1" applyFont="1" applyFill="1" applyBorder="1" applyAlignment="1">
      <alignment horizontal="center" vertical="center" wrapText="1"/>
    </xf>
    <xf numFmtId="49" fontId="24" fillId="0" borderId="32" xfId="0" applyNumberFormat="1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vertical="center"/>
    </xf>
    <xf numFmtId="0" fontId="23" fillId="0" borderId="20" xfId="0" applyFont="1" applyFill="1" applyBorder="1" applyAlignment="1">
      <alignment horizontal="center" vertical="center"/>
    </xf>
    <xf numFmtId="0" fontId="23" fillId="0" borderId="21" xfId="0" applyFont="1" applyFill="1" applyBorder="1" applyAlignment="1">
      <alignment horizontal="center" vertical="center"/>
    </xf>
    <xf numFmtId="0" fontId="23" fillId="0" borderId="33" xfId="0" applyFont="1" applyFill="1" applyBorder="1" applyAlignment="1">
      <alignment horizontal="center" vertical="center"/>
    </xf>
    <xf numFmtId="0" fontId="23" fillId="0" borderId="34" xfId="0" applyFont="1" applyFill="1" applyBorder="1" applyAlignment="1">
      <alignment horizontal="center" vertical="center" wrapText="1"/>
    </xf>
    <xf numFmtId="0" fontId="23" fillId="0" borderId="24" xfId="0" applyFont="1" applyFill="1" applyBorder="1" applyAlignment="1">
      <alignment horizontal="center" vertical="center" wrapText="1"/>
    </xf>
    <xf numFmtId="0" fontId="23" fillId="0" borderId="25" xfId="0" applyFont="1" applyFill="1" applyBorder="1" applyAlignment="1">
      <alignment horizontal="center" vertical="center" wrapText="1"/>
    </xf>
    <xf numFmtId="0" fontId="23" fillId="0" borderId="26" xfId="0" applyFont="1" applyFill="1" applyBorder="1" applyAlignment="1">
      <alignment horizontal="center" vertical="center" wrapText="1"/>
    </xf>
    <xf numFmtId="0" fontId="23" fillId="0" borderId="35" xfId="0" applyFont="1" applyFill="1" applyBorder="1" applyAlignment="1">
      <alignment horizontal="center" vertical="center" wrapText="1"/>
    </xf>
    <xf numFmtId="0" fontId="23" fillId="0" borderId="36" xfId="0" applyFont="1" applyFill="1" applyBorder="1" applyAlignment="1">
      <alignment horizontal="center" vertical="center" wrapText="1"/>
    </xf>
    <xf numFmtId="0" fontId="23" fillId="0" borderId="37" xfId="0" applyFont="1" applyFill="1" applyBorder="1" applyAlignment="1">
      <alignment horizontal="center" vertical="center" wrapText="1"/>
    </xf>
    <xf numFmtId="0" fontId="23" fillId="0" borderId="18" xfId="0" applyFont="1" applyFill="1" applyBorder="1" applyAlignment="1">
      <alignment horizontal="center" vertical="center" wrapText="1"/>
    </xf>
    <xf numFmtId="0" fontId="23" fillId="0" borderId="38" xfId="0" applyFont="1" applyFill="1" applyBorder="1" applyAlignment="1">
      <alignment horizontal="center" vertical="center" wrapText="1"/>
    </xf>
    <xf numFmtId="0" fontId="23" fillId="0" borderId="39" xfId="0" applyFont="1" applyFill="1" applyBorder="1" applyAlignment="1">
      <alignment horizontal="center" vertical="center" wrapText="1"/>
    </xf>
    <xf numFmtId="0" fontId="23" fillId="0" borderId="40" xfId="0" applyFont="1" applyFill="1" applyBorder="1" applyAlignment="1">
      <alignment horizontal="center" vertical="center" wrapText="1"/>
    </xf>
    <xf numFmtId="0" fontId="23" fillId="0" borderId="41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25" fillId="0" borderId="0" xfId="0" applyFont="1" applyFill="1" applyBorder="1" applyAlignment="1">
      <alignment vertical="center"/>
    </xf>
    <xf numFmtId="0" fontId="25" fillId="0" borderId="29" xfId="0" applyFont="1" applyFill="1" applyBorder="1" applyAlignment="1">
      <alignment horizontal="center" vertical="center"/>
    </xf>
    <xf numFmtId="0" fontId="25" fillId="0" borderId="15" xfId="0" applyFont="1" applyFill="1" applyBorder="1" applyAlignment="1">
      <alignment horizontal="center"/>
    </xf>
    <xf numFmtId="0" fontId="25" fillId="0" borderId="16" xfId="0" applyFont="1" applyFill="1" applyBorder="1" applyAlignment="1">
      <alignment horizontal="center"/>
    </xf>
    <xf numFmtId="0" fontId="25" fillId="0" borderId="17" xfId="0" applyFont="1" applyFill="1" applyBorder="1" applyAlignment="1">
      <alignment horizontal="center"/>
    </xf>
    <xf numFmtId="0" fontId="25" fillId="0" borderId="15" xfId="0" applyFont="1" applyFill="1" applyBorder="1" applyAlignment="1">
      <alignment horizontal="center" vertical="center"/>
    </xf>
    <xf numFmtId="0" fontId="25" fillId="0" borderId="42" xfId="0" applyFont="1" applyFill="1" applyBorder="1" applyAlignment="1">
      <alignment horizontal="center" vertical="center"/>
    </xf>
    <xf numFmtId="0" fontId="25" fillId="0" borderId="17" xfId="0" applyFont="1" applyFill="1" applyBorder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3" fontId="24" fillId="0" borderId="10" xfId="0" applyNumberFormat="1" applyFont="1" applyFill="1" applyBorder="1" applyAlignment="1">
      <alignment horizontal="center" vertical="center" wrapText="1"/>
    </xf>
    <xf numFmtId="0" fontId="26" fillId="0" borderId="15" xfId="0" applyFont="1" applyFill="1" applyBorder="1" applyAlignment="1">
      <alignment horizontal="center" vertical="center"/>
    </xf>
    <xf numFmtId="0" fontId="26" fillId="0" borderId="16" xfId="0" applyFont="1" applyFill="1" applyBorder="1" applyAlignment="1">
      <alignment horizontal="center" vertical="center"/>
    </xf>
    <xf numFmtId="0" fontId="26" fillId="0" borderId="17" xfId="0" applyFont="1" applyFill="1" applyBorder="1" applyAlignment="1">
      <alignment horizontal="center" vertical="center"/>
    </xf>
    <xf numFmtId="0" fontId="24" fillId="0" borderId="15" xfId="0" applyFont="1" applyFill="1" applyBorder="1" applyAlignment="1">
      <alignment vertical="center"/>
    </xf>
    <xf numFmtId="0" fontId="24" fillId="0" borderId="42" xfId="0" applyFont="1" applyFill="1" applyBorder="1" applyAlignment="1">
      <alignment vertical="center"/>
    </xf>
    <xf numFmtId="0" fontId="24" fillId="0" borderId="17" xfId="0" applyFont="1" applyFill="1" applyBorder="1" applyAlignment="1">
      <alignment vertical="center"/>
    </xf>
    <xf numFmtId="0" fontId="24" fillId="0" borderId="16" xfId="0" applyFont="1" applyFill="1" applyBorder="1" applyAlignment="1">
      <alignment vertical="center"/>
    </xf>
    <xf numFmtId="3" fontId="24" fillId="0" borderId="31" xfId="0" applyNumberFormat="1" applyFont="1" applyFill="1" applyBorder="1" applyAlignment="1">
      <alignment horizontal="center" vertical="center" wrapText="1"/>
    </xf>
    <xf numFmtId="0" fontId="24" fillId="0" borderId="43" xfId="0" applyFont="1" applyFill="1" applyBorder="1" applyAlignment="1">
      <alignment vertical="center"/>
    </xf>
    <xf numFmtId="0" fontId="24" fillId="0" borderId="44" xfId="0" applyFont="1" applyFill="1" applyBorder="1" applyAlignment="1">
      <alignment vertical="center"/>
    </xf>
    <xf numFmtId="0" fontId="24" fillId="0" borderId="45" xfId="0" applyFont="1" applyFill="1" applyBorder="1" applyAlignment="1">
      <alignment vertical="center"/>
    </xf>
    <xf numFmtId="0" fontId="24" fillId="0" borderId="46" xfId="0" applyFont="1" applyFill="1" applyBorder="1" applyAlignment="1">
      <alignment vertical="center"/>
    </xf>
    <xf numFmtId="168" fontId="22" fillId="0" borderId="0" xfId="0" applyNumberFormat="1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left" vertical="center" wrapText="1" shrinkToFit="1"/>
    </xf>
    <xf numFmtId="3" fontId="22" fillId="0" borderId="0" xfId="0" applyNumberFormat="1" applyFont="1" applyFill="1" applyBorder="1" applyAlignment="1">
      <alignment horizontal="center" vertical="center" wrapText="1"/>
    </xf>
    <xf numFmtId="3" fontId="27" fillId="0" borderId="0" xfId="0" applyNumberFormat="1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/>
    </xf>
    <xf numFmtId="3" fontId="21" fillId="0" borderId="0" xfId="0" applyNumberFormat="1" applyFont="1" applyFill="1" applyBorder="1" applyAlignment="1">
      <alignment horizontal="center" vertical="center" wrapText="1"/>
    </xf>
    <xf numFmtId="169" fontId="27" fillId="0" borderId="0" xfId="0" applyNumberFormat="1" applyFont="1" applyFill="1" applyBorder="1" applyAlignment="1">
      <alignment horizontal="center" vertical="center" wrapText="1"/>
    </xf>
    <xf numFmtId="168" fontId="27" fillId="0" borderId="0" xfId="0" applyNumberFormat="1" applyFont="1" applyFill="1" applyBorder="1" applyAlignment="1">
      <alignment horizontal="center" vertical="center" wrapText="1"/>
    </xf>
    <xf numFmtId="168" fontId="27" fillId="0" borderId="0" xfId="0" applyNumberFormat="1" applyFont="1" applyFill="1" applyBorder="1" applyAlignment="1">
      <alignment horizontal="center" vertical="center"/>
    </xf>
    <xf numFmtId="49" fontId="21" fillId="0" borderId="0" xfId="0" applyNumberFormat="1" applyFont="1" applyFill="1" applyBorder="1" applyAlignment="1">
      <alignment horizontal="left" vertical="center" wrapText="1"/>
    </xf>
    <xf numFmtId="170" fontId="21" fillId="0" borderId="0" xfId="0" applyNumberFormat="1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right" vertical="center"/>
    </xf>
    <xf numFmtId="0" fontId="27" fillId="0" borderId="0" xfId="0" applyFont="1" applyFill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0" fontId="22" fillId="0" borderId="18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left" vertical="center"/>
    </xf>
    <xf numFmtId="0" fontId="32" fillId="0" borderId="0" xfId="0" applyFont="1" applyFill="1" applyBorder="1" applyAlignment="1">
      <alignment horizontal="left" vertical="center"/>
    </xf>
    <xf numFmtId="0" fontId="22" fillId="0" borderId="0" xfId="0" applyFont="1" applyFill="1" applyAlignment="1">
      <alignment vertical="center" wrapText="1" readingOrder="1"/>
    </xf>
    <xf numFmtId="0" fontId="21" fillId="0" borderId="0" xfId="0" applyFont="1" applyFill="1" applyAlignment="1">
      <alignment vertical="center" wrapText="1" readingOrder="1"/>
    </xf>
    <xf numFmtId="0" fontId="22" fillId="0" borderId="0" xfId="0" applyFont="1" applyFill="1" applyAlignment="1">
      <alignment vertical="center" wrapText="1"/>
    </xf>
    <xf numFmtId="0" fontId="23" fillId="0" borderId="10" xfId="0" applyFont="1" applyFill="1" applyBorder="1" applyAlignment="1">
      <alignment horizontal="center" vertical="center"/>
    </xf>
    <xf numFmtId="0" fontId="23" fillId="0" borderId="15" xfId="0" applyFont="1" applyFill="1" applyBorder="1" applyAlignment="1">
      <alignment horizontal="center" vertical="center" wrapText="1"/>
    </xf>
    <xf numFmtId="0" fontId="23" fillId="0" borderId="16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 shrinkToFit="1"/>
    </xf>
    <xf numFmtId="0" fontId="23" fillId="0" borderId="0" xfId="0" applyFont="1" applyFill="1" applyBorder="1" applyAlignment="1">
      <alignment horizontal="center" vertical="center" wrapText="1"/>
    </xf>
    <xf numFmtId="0" fontId="25" fillId="0" borderId="15" xfId="0" applyFont="1" applyFill="1" applyBorder="1" applyAlignment="1">
      <alignment horizontal="center" vertical="center" wrapText="1"/>
    </xf>
    <xf numFmtId="0" fontId="25" fillId="0" borderId="16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3" fontId="27" fillId="0" borderId="15" xfId="0" applyNumberFormat="1" applyFont="1" applyFill="1" applyBorder="1" applyAlignment="1">
      <alignment horizontal="center" vertical="center" wrapText="1"/>
    </xf>
    <xf numFmtId="3" fontId="27" fillId="0" borderId="16" xfId="0" applyNumberFormat="1" applyFont="1" applyFill="1" applyBorder="1" applyAlignment="1">
      <alignment horizontal="center" vertical="center" wrapText="1"/>
    </xf>
    <xf numFmtId="3" fontId="22" fillId="0" borderId="15" xfId="0" applyNumberFormat="1" applyFont="1" applyFill="1" applyBorder="1" applyAlignment="1">
      <alignment horizontal="center" vertical="center" wrapText="1"/>
    </xf>
    <xf numFmtId="3" fontId="22" fillId="0" borderId="16" xfId="0" applyNumberFormat="1" applyFont="1" applyFill="1" applyBorder="1" applyAlignment="1">
      <alignment horizontal="center" vertical="center" wrapText="1"/>
    </xf>
    <xf numFmtId="169" fontId="27" fillId="0" borderId="15" xfId="0" applyNumberFormat="1" applyFont="1" applyFill="1" applyBorder="1" applyAlignment="1">
      <alignment horizontal="center" vertical="center" wrapText="1"/>
    </xf>
    <xf numFmtId="169" fontId="27" fillId="0" borderId="16" xfId="0" applyNumberFormat="1" applyFont="1" applyFill="1" applyBorder="1" applyAlignment="1">
      <alignment horizontal="center" vertical="center" wrapText="1"/>
    </xf>
    <xf numFmtId="169" fontId="22" fillId="0" borderId="15" xfId="0" applyNumberFormat="1" applyFont="1" applyFill="1" applyBorder="1" applyAlignment="1">
      <alignment horizontal="center" vertical="center" wrapText="1"/>
    </xf>
    <xf numFmtId="169" fontId="22" fillId="0" borderId="16" xfId="0" applyNumberFormat="1" applyFont="1" applyFill="1" applyBorder="1" applyAlignment="1">
      <alignment horizontal="center" vertical="center" wrapText="1"/>
    </xf>
    <xf numFmtId="0" fontId="22" fillId="0" borderId="0" xfId="0" applyFont="1" applyFill="1" applyBorder="1"/>
    <xf numFmtId="0" fontId="21" fillId="0" borderId="0" xfId="0" applyFont="1" applyFill="1" applyAlignment="1">
      <alignment vertical="center"/>
    </xf>
    <xf numFmtId="0" fontId="32" fillId="0" borderId="0" xfId="0" applyFont="1" applyFill="1" applyBorder="1" applyAlignment="1">
      <alignment horizontal="left" vertical="center" wrapText="1"/>
    </xf>
    <xf numFmtId="0" fontId="32" fillId="0" borderId="0" xfId="0" applyFont="1" applyFill="1" applyBorder="1" applyAlignment="1">
      <alignment horizontal="left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vertical="center"/>
    </xf>
    <xf numFmtId="0" fontId="32" fillId="0" borderId="0" xfId="0" applyFont="1" applyFill="1" applyBorder="1" applyAlignment="1">
      <alignment vertical="center"/>
    </xf>
    <xf numFmtId="3" fontId="23" fillId="0" borderId="10" xfId="0" applyNumberFormat="1" applyFont="1" applyFill="1" applyBorder="1" applyAlignment="1">
      <alignment horizontal="center" vertical="center"/>
    </xf>
    <xf numFmtId="0" fontId="23" fillId="0" borderId="15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/>
    </xf>
    <xf numFmtId="168" fontId="22" fillId="0" borderId="0" xfId="0" applyNumberFormat="1" applyFont="1" applyFill="1" applyAlignment="1">
      <alignment vertical="center"/>
    </xf>
    <xf numFmtId="0" fontId="23" fillId="0" borderId="12" xfId="0" applyFont="1" applyFill="1" applyBorder="1" applyAlignment="1">
      <alignment horizontal="center" vertical="center" wrapText="1" shrinkToFit="1"/>
    </xf>
    <xf numFmtId="0" fontId="23" fillId="0" borderId="13" xfId="0" applyFont="1" applyFill="1" applyBorder="1" applyAlignment="1">
      <alignment horizontal="center" vertical="center" wrapText="1" shrinkToFit="1"/>
    </xf>
    <xf numFmtId="0" fontId="23" fillId="0" borderId="17" xfId="0" applyFont="1" applyFill="1" applyBorder="1" applyAlignment="1">
      <alignment horizontal="center" vertical="center" wrapText="1"/>
    </xf>
    <xf numFmtId="0" fontId="23" fillId="0" borderId="37" xfId="0" applyFont="1" applyFill="1" applyBorder="1" applyAlignment="1">
      <alignment horizontal="center" vertical="center" wrapText="1"/>
    </xf>
    <xf numFmtId="0" fontId="30" fillId="0" borderId="0" xfId="0" applyFont="1" applyFill="1" applyAlignment="1">
      <alignment vertical="center"/>
    </xf>
    <xf numFmtId="0" fontId="30" fillId="0" borderId="10" xfId="0" applyFont="1" applyFill="1" applyBorder="1" applyAlignment="1">
      <alignment horizontal="center" vertical="center" wrapText="1" shrinkToFit="1"/>
    </xf>
    <xf numFmtId="0" fontId="30" fillId="0" borderId="15" xfId="0" applyFont="1" applyFill="1" applyBorder="1" applyAlignment="1">
      <alignment horizontal="center" vertical="center" wrapText="1" shrinkToFit="1"/>
    </xf>
    <xf numFmtId="0" fontId="30" fillId="0" borderId="10" xfId="0" applyFont="1" applyFill="1" applyBorder="1" applyAlignment="1">
      <alignment horizontal="center" vertical="center" wrapText="1"/>
    </xf>
    <xf numFmtId="0" fontId="30" fillId="0" borderId="17" xfId="0" applyFont="1" applyFill="1" applyBorder="1" applyAlignment="1">
      <alignment horizontal="center" vertical="center" wrapText="1"/>
    </xf>
    <xf numFmtId="0" fontId="30" fillId="0" borderId="16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center" vertical="center" wrapText="1" shrinkToFit="1"/>
    </xf>
    <xf numFmtId="0" fontId="24" fillId="0" borderId="10" xfId="0" applyFont="1" applyFill="1" applyBorder="1" applyAlignment="1">
      <alignment horizontal="left" vertical="center" wrapText="1" shrinkToFit="1"/>
    </xf>
    <xf numFmtId="3" fontId="24" fillId="0" borderId="0" xfId="0" applyNumberFormat="1" applyFont="1" applyFill="1" applyBorder="1" applyAlignment="1">
      <alignment horizontal="center" vertical="center" wrapText="1"/>
    </xf>
    <xf numFmtId="0" fontId="23" fillId="0" borderId="34" xfId="0" applyFont="1" applyFill="1" applyBorder="1" applyAlignment="1">
      <alignment horizontal="center" vertical="center" wrapText="1" shrinkToFit="1"/>
    </xf>
    <xf numFmtId="0" fontId="23" fillId="0" borderId="12" xfId="0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horizontal="center" vertical="center"/>
    </xf>
    <xf numFmtId="3" fontId="21" fillId="0" borderId="10" xfId="0" applyNumberFormat="1" applyFont="1" applyFill="1" applyBorder="1" applyAlignment="1">
      <alignment horizontal="center" vertical="center" wrapText="1" shrinkToFit="1"/>
    </xf>
    <xf numFmtId="0" fontId="24" fillId="0" borderId="0" xfId="0" applyFont="1" applyFill="1" applyBorder="1" applyAlignment="1">
      <alignment horizontal="left" vertical="center" wrapText="1" shrinkToFit="1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 wrapText="1"/>
    </xf>
    <xf numFmtId="49" fontId="22" fillId="0" borderId="0" xfId="0" applyNumberFormat="1" applyFont="1" applyFill="1" applyBorder="1" applyAlignment="1">
      <alignment horizontal="center" vertical="center" wrapText="1"/>
    </xf>
    <xf numFmtId="3" fontId="22" fillId="0" borderId="0" xfId="0" applyNumberFormat="1" applyFont="1" applyFill="1" applyBorder="1" applyAlignment="1">
      <alignment horizontal="left" vertical="center" wrapText="1"/>
    </xf>
    <xf numFmtId="169" fontId="31" fillId="0" borderId="0" xfId="0" applyNumberFormat="1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 vertical="center"/>
    </xf>
    <xf numFmtId="0" fontId="23" fillId="0" borderId="0" xfId="0" applyFont="1" applyFill="1"/>
    <xf numFmtId="0" fontId="27" fillId="0" borderId="0" xfId="43" applyNumberFormat="1" applyFont="1" applyFill="1" applyBorder="1" applyAlignment="1">
      <alignment horizontal="center" vertical="center" wrapText="1"/>
    </xf>
    <xf numFmtId="0" fontId="22" fillId="0" borderId="10" xfId="43" applyNumberFormat="1" applyFont="1" applyFill="1" applyBorder="1" applyAlignment="1">
      <alignment horizontal="center" vertical="center" wrapText="1"/>
    </xf>
    <xf numFmtId="0" fontId="22" fillId="0" borderId="12" xfId="43" applyNumberFormat="1" applyFont="1" applyFill="1" applyBorder="1" applyAlignment="1">
      <alignment horizontal="center" vertical="center" wrapText="1"/>
    </xf>
    <xf numFmtId="0" fontId="22" fillId="0" borderId="13" xfId="43" applyNumberFormat="1" applyFont="1" applyFill="1" applyBorder="1" applyAlignment="1">
      <alignment horizontal="center" vertical="center" wrapText="1"/>
    </xf>
    <xf numFmtId="0" fontId="22" fillId="0" borderId="0" xfId="0" applyFont="1" applyFill="1"/>
    <xf numFmtId="0" fontId="22" fillId="0" borderId="10" xfId="43" applyFont="1" applyFill="1" applyBorder="1" applyAlignment="1">
      <alignment horizontal="center" vertical="center"/>
    </xf>
    <xf numFmtId="0" fontId="27" fillId="0" borderId="15" xfId="43" applyFont="1" applyFill="1" applyBorder="1" applyAlignment="1">
      <alignment horizontal="left" vertical="center" wrapText="1"/>
    </xf>
    <xf numFmtId="0" fontId="27" fillId="0" borderId="16" xfId="43" applyFont="1" applyFill="1" applyBorder="1" applyAlignment="1">
      <alignment horizontal="left" vertical="center" wrapText="1"/>
    </xf>
    <xf numFmtId="0" fontId="27" fillId="0" borderId="17" xfId="43" applyFont="1" applyFill="1" applyBorder="1" applyAlignment="1">
      <alignment horizontal="left" vertical="center" wrapText="1"/>
    </xf>
    <xf numFmtId="4" fontId="22" fillId="0" borderId="10" xfId="43" applyNumberFormat="1" applyFont="1" applyFill="1" applyBorder="1" applyAlignment="1">
      <alignment horizontal="center" vertical="center" wrapText="1"/>
    </xf>
    <xf numFmtId="49" fontId="22" fillId="0" borderId="10" xfId="43" applyNumberFormat="1" applyFont="1" applyFill="1" applyBorder="1" applyAlignment="1">
      <alignment horizontal="left" vertical="center" wrapText="1"/>
    </xf>
    <xf numFmtId="0" fontId="27" fillId="0" borderId="10" xfId="43" applyNumberFormat="1" applyFont="1" applyFill="1" applyBorder="1" applyAlignment="1">
      <alignment horizontal="left" vertical="top" wrapText="1"/>
    </xf>
    <xf numFmtId="171" fontId="22" fillId="0" borderId="10" xfId="43" applyNumberFormat="1" applyFont="1" applyFill="1" applyBorder="1" applyAlignment="1">
      <alignment horizontal="center" vertical="center" wrapText="1"/>
    </xf>
    <xf numFmtId="172" fontId="22" fillId="0" borderId="10" xfId="43" applyNumberFormat="1" applyFont="1" applyFill="1" applyBorder="1" applyAlignment="1">
      <alignment horizontal="center" vertical="center" wrapText="1"/>
    </xf>
    <xf numFmtId="0" fontId="27" fillId="0" borderId="10" xfId="43" applyNumberFormat="1" applyFont="1" applyFill="1" applyBorder="1" applyAlignment="1">
      <alignment horizontal="left" vertical="center" wrapText="1"/>
    </xf>
    <xf numFmtId="168" fontId="22" fillId="0" borderId="10" xfId="43" applyNumberFormat="1" applyFont="1" applyFill="1" applyBorder="1" applyAlignment="1">
      <alignment horizontal="center" vertical="center" wrapText="1"/>
    </xf>
    <xf numFmtId="0" fontId="27" fillId="0" borderId="15" xfId="43" applyFont="1" applyFill="1" applyBorder="1" applyAlignment="1">
      <alignment horizontal="left" vertical="center"/>
    </xf>
    <xf numFmtId="0" fontId="27" fillId="0" borderId="16" xfId="43" applyFont="1" applyFill="1" applyBorder="1" applyAlignment="1">
      <alignment horizontal="left" vertical="center"/>
    </xf>
    <xf numFmtId="0" fontId="27" fillId="0" borderId="17" xfId="43" applyFont="1" applyFill="1" applyBorder="1" applyAlignment="1">
      <alignment horizontal="left" vertical="center"/>
    </xf>
    <xf numFmtId="0" fontId="22" fillId="0" borderId="10" xfId="43" applyNumberFormat="1" applyFont="1" applyFill="1" applyBorder="1" applyAlignment="1">
      <alignment horizontal="left" vertical="top" wrapText="1"/>
    </xf>
    <xf numFmtId="168" fontId="22" fillId="0" borderId="0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left" vertical="center"/>
    </xf>
    <xf numFmtId="0" fontId="33" fillId="0" borderId="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33" fillId="0" borderId="0" xfId="0" applyFont="1" applyFill="1" applyAlignment="1">
      <alignment vertical="center"/>
    </xf>
  </cellXfs>
  <cellStyles count="45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Normal_GSE DCF_Model_31_07_09 final" xfId="42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Обычный 2" xfId="43"/>
    <cellStyle name="Обычный 2 2" xfId="44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5.xml"/><Relationship Id="rId18" Type="http://schemas.openxmlformats.org/officeDocument/2006/relationships/externalLink" Target="externalLinks/externalLink10.xml"/><Relationship Id="rId26" Type="http://schemas.openxmlformats.org/officeDocument/2006/relationships/externalLink" Target="externalLinks/externalLink18.xml"/><Relationship Id="rId39" Type="http://schemas.openxmlformats.org/officeDocument/2006/relationships/externalLink" Target="externalLinks/externalLink31.xml"/><Relationship Id="rId21" Type="http://schemas.openxmlformats.org/officeDocument/2006/relationships/externalLink" Target="externalLinks/externalLink13.xml"/><Relationship Id="rId34" Type="http://schemas.openxmlformats.org/officeDocument/2006/relationships/externalLink" Target="externalLinks/externalLink26.xml"/><Relationship Id="rId42" Type="http://schemas.openxmlformats.org/officeDocument/2006/relationships/externalLink" Target="externalLinks/externalLink34.xml"/><Relationship Id="rId47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8.xml"/><Relationship Id="rId29" Type="http://schemas.openxmlformats.org/officeDocument/2006/relationships/externalLink" Target="externalLinks/externalLink2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24" Type="http://schemas.openxmlformats.org/officeDocument/2006/relationships/externalLink" Target="externalLinks/externalLink16.xml"/><Relationship Id="rId32" Type="http://schemas.openxmlformats.org/officeDocument/2006/relationships/externalLink" Target="externalLinks/externalLink24.xml"/><Relationship Id="rId37" Type="http://schemas.openxmlformats.org/officeDocument/2006/relationships/externalLink" Target="externalLinks/externalLink29.xml"/><Relationship Id="rId40" Type="http://schemas.openxmlformats.org/officeDocument/2006/relationships/externalLink" Target="externalLinks/externalLink32.xml"/><Relationship Id="rId45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7.xml"/><Relationship Id="rId23" Type="http://schemas.openxmlformats.org/officeDocument/2006/relationships/externalLink" Target="externalLinks/externalLink15.xml"/><Relationship Id="rId28" Type="http://schemas.openxmlformats.org/officeDocument/2006/relationships/externalLink" Target="externalLinks/externalLink20.xml"/><Relationship Id="rId36" Type="http://schemas.openxmlformats.org/officeDocument/2006/relationships/externalLink" Target="externalLinks/externalLink28.xml"/><Relationship Id="rId10" Type="http://schemas.openxmlformats.org/officeDocument/2006/relationships/externalLink" Target="externalLinks/externalLink2.xml"/><Relationship Id="rId19" Type="http://schemas.openxmlformats.org/officeDocument/2006/relationships/externalLink" Target="externalLinks/externalLink11.xml"/><Relationship Id="rId31" Type="http://schemas.openxmlformats.org/officeDocument/2006/relationships/externalLink" Target="externalLinks/externalLink23.xml"/><Relationship Id="rId44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externalLink" Target="externalLinks/externalLink6.xml"/><Relationship Id="rId22" Type="http://schemas.openxmlformats.org/officeDocument/2006/relationships/externalLink" Target="externalLinks/externalLink14.xml"/><Relationship Id="rId27" Type="http://schemas.openxmlformats.org/officeDocument/2006/relationships/externalLink" Target="externalLinks/externalLink19.xml"/><Relationship Id="rId30" Type="http://schemas.openxmlformats.org/officeDocument/2006/relationships/externalLink" Target="externalLinks/externalLink22.xml"/><Relationship Id="rId35" Type="http://schemas.openxmlformats.org/officeDocument/2006/relationships/externalLink" Target="externalLinks/externalLink27.xml"/><Relationship Id="rId43" Type="http://schemas.openxmlformats.org/officeDocument/2006/relationships/externalLink" Target="externalLinks/externalLink35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4.xml"/><Relationship Id="rId17" Type="http://schemas.openxmlformats.org/officeDocument/2006/relationships/externalLink" Target="externalLinks/externalLink9.xml"/><Relationship Id="rId25" Type="http://schemas.openxmlformats.org/officeDocument/2006/relationships/externalLink" Target="externalLinks/externalLink17.xml"/><Relationship Id="rId33" Type="http://schemas.openxmlformats.org/officeDocument/2006/relationships/externalLink" Target="externalLinks/externalLink25.xml"/><Relationship Id="rId38" Type="http://schemas.openxmlformats.org/officeDocument/2006/relationships/externalLink" Target="externalLinks/externalLink30.xml"/><Relationship Id="rId46" Type="http://schemas.openxmlformats.org/officeDocument/2006/relationships/sharedStrings" Target="sharedStrings.xml"/><Relationship Id="rId20" Type="http://schemas.openxmlformats.org/officeDocument/2006/relationships/externalLink" Target="externalLinks/externalLink12.xml"/><Relationship Id="rId41" Type="http://schemas.openxmlformats.org/officeDocument/2006/relationships/externalLink" Target="externalLinks/externalLink3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WORK/S2/VICTOR/&#1042;&#1042;&#1055;/PIB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&#1052;&#1086;&#1080;%20&#1076;&#1086;&#1082;&#1091;&#1084;&#1077;&#1085;&#1090;&#1099;/Sergey/&#1055;&#1088;&#1086;&#1075;&#1085;&#1086;&#1079;/&#1056;&#1072;&#1073;&#1086;&#1095;&#1080;&#1077;%20&#1090;&#1072;&#1073;&#1083;&#1080;&#1094;&#1099;/new/zvedena1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Rar$DI00.938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Ariadna\Sum_pok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OCUME~1\Chirich\LOCALS~1\Temp\Dept\Plan\Exchange\_________________________Plan_ZP\!_&#1055;&#1077;&#1095;&#1072;&#1090;&#1100;\&#1052;&#1058;&#1056;%20&#1074;&#1089;&#1077;%202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Dept\Plan\Exchange\_________________________Plan_ZP\!_&#1055;&#1077;&#1095;&#1072;&#1090;&#1100;\&#1052;&#1058;&#1056;%20&#1074;&#1089;&#1077;%202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New_monitoring/Monit_xls/M_2002/M_06_02/Monthly/10_October/1Aug2001/GDP/realgdp/LENA/BGVN1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_________________________Plan_ZP\!_&#1055;&#1077;&#1095;&#1072;&#1090;&#1100;\&#1052;&#1058;&#1056;%20&#1074;&#1089;&#1077;%202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edo\work\Dept\Plan\Exchange\_________________________Plan_ZP\!_&#1055;&#1077;&#1095;&#1072;&#1090;&#1100;\&#1052;&#1058;&#1056;%20&#1074;&#1089;&#1077;%20-%205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DOCUME~1\VOYTOV~1\LOCALS~1\Temp\Rar$DI00.867\Planning%20System%20Project\consolidation%20hq%20formatted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Dept\Plan\Exchange\_________________________Plan_ZP\!_&#1055;&#1077;&#1095;&#1072;&#1090;&#1100;\&#1052;&#1058;&#1056;%20&#1074;&#1089;&#1077;%202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SUDNIKOVA\Local%20Settings\Temporary%20Internet%20Files\Content.IE5\C5MFSXEF\Subv2006\Rich%20Roz%202006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\main1\DOCUME~1\Chirich\LOCALS~1\Temp\Dept\Plan\Exchange\_________________________Plan_ZP\!_&#1055;&#1077;&#1095;&#1072;&#1090;&#1100;\&#1052;&#1058;&#1056;%20&#1074;&#1089;&#1077;%202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andreyevskaya\&#1052;&#1086;&#1080;%20&#1076;&#1086;&#1082;&#1091;&#1084;&#1077;&#1085;&#1090;&#1099;\OLGA\&#1056;&#1045;&#1040;&#1051;&#1048;&#1047;&#1040;&#1062;&#1048;&#1071;_2006\2006_REALIZ_&#1058;&#1045;(&#1090;&#1088;&#1072;&#1074;&#1077;&#1085;&#1100;)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S_N_A/1July2001/GDP/realgdp/LENA/BGVN1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&#1052;&#1086;&#1080;%20&#1076;&#1086;&#1082;&#1091;&#1084;&#1077;&#1085;&#1090;&#1099;\Plan-2006_kons_rabota\Dept\FinPlan-Economy\Planning%20System%20Project\consolidation%20hq%20formatted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\File1\aaaa\2007%20finplan\DOCUME~1\SINKEV~1\LOCALS~1\Temp\Rar$DI00.781\Dept\Plan\Exchange\_________________________Plan_ZP\!_&#1055;&#1077;&#1095;&#1072;&#1090;&#1100;\&#1052;&#1058;&#1056;%20&#1074;&#1089;&#1077;%20-%205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Rar$DI00.938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SINKEV~1\LOCALS~1\Temp\Rar$DI00.781\Dept\FinPlan-Economy\Planning%20System%20Project\consolidation%20hq%20formatted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OCUME~1\Chirich\LOCALS~1\Temp\DOCUME~1\VOYTOV~1\LOCALS~1\Temp\Rar$DI00.867\Planning%20System%20Project\consolidation%20hq%20formatted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Dept\FinPlan-Economy\Planning%20System%20Project\consolidation%20hq%20formatted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\MAIN1\Dept\FinPlan-Economy\Planning%20System%20Project\consolidation%20hq%20formatted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likhachov\Local%20Settings\Temporary%20Internet%20Files\Content.IE5\RY4RBH0P\2006_REALIZ_&#1058;&#1045;(&#1083;&#1102;&#1090;&#1080;&#1081;20%25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FinanceUTG\finek2008\&#1043;&#1088;&#1091;&#1076;&#1077;&#1085;&#1100;%20(&#1086;&#1095;&#1080;&#1082;)\DOCUME~1\SINKEV~1\LOCALS~1\Temp\Rar$DI00.781\Dept\Plan\Exchange\_________________________Plan_ZP\!_&#1055;&#1077;&#1095;&#1072;&#1090;&#1100;\&#1052;&#1058;&#1056;%20&#1074;&#1089;&#1077;%20-%20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FinanceUTG\finek2008\&#1043;&#1088;&#1091;&#1076;&#1077;&#1085;&#1100;%20(&#1086;&#1095;&#1080;&#1082;)\DOCUME~1\SINKEV~1\LOCALS~1\Temp\Rar$DI00.781\Dept\FinPlan-Economy\Planning%20System%20Project\consolidation%20hq%20formatted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FinPlan-Economy\Planning%20System%20Project\consolidation%20hq%20formatted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edo\work\Dept\FinPlan-Economy\Planning%20System%20Project\consolidation%20hq%20formatted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DOCUME~1\VOYTOV~1\LOCALS~1\Temp\Rar$DI00.867\Planning%20System%20Project\consolidation%20hq%20formatted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ept\Plan\Exchange\!_Plan-2006\VAT%20Sevastop\Dept\Plan\Exchange\_________________________Plan_ZP\!_&#1055;&#1077;&#1095;&#1072;&#1090;&#1100;\&#1052;&#1058;&#1056;%20&#1074;&#1089;&#1077;%2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"/>
      <sheetName val="Real GDP &amp; Real IP (u)"/>
      <sheetName val="Real GDP &amp; Real IP (e)"/>
      <sheetName val="GDP_gr"/>
      <sheetName val="Светлые"/>
    </sheetNames>
    <sheetDataSet>
      <sheetData sheetId="0"/>
      <sheetData sheetId="1"/>
      <sheetData sheetId="2"/>
      <sheetData sheetId="3"/>
      <sheetData sheetId="4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ведена таб"/>
      <sheetName val="попер_роз"/>
      <sheetName val="попер_роз (4)"/>
      <sheetName val="звед_оптим (2)"/>
      <sheetName val="звед_баз(3)_СА"/>
      <sheetName val="звед_опт(3)_ca"/>
      <sheetName val="звед_баз(4)"/>
      <sheetName val="звед_опт(4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Ini"/>
      <sheetName val="Ëčńň1"/>
      <sheetName val="Sum_pok"/>
    </sheetNames>
    <definedNames>
      <definedName name="ShowFil"/>
    </defined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3"/>
    </sheetNames>
    <sheetDataSet>
      <sheetData sheetId="0" refreshError="1">
        <row r="1">
          <cell r="D1" t="str">
            <v>Баланс грошових доходiв i витрат населення Украјни у</v>
          </cell>
          <cell r="K1" t="str">
            <v>GOD</v>
          </cell>
        </row>
        <row r="2">
          <cell r="K2">
            <v>1993</v>
          </cell>
          <cell r="L2" t="str">
            <v>роцi</v>
          </cell>
        </row>
        <row r="3">
          <cell r="N3" t="str">
            <v>(млрд.крб)</v>
          </cell>
        </row>
        <row r="5">
          <cell r="A5" t="str">
            <v>А. ГРОШОВI ДОХОДИ</v>
          </cell>
        </row>
        <row r="6">
          <cell r="A6" t="str">
            <v>1.Заробiтна плата</v>
          </cell>
        </row>
        <row r="7">
          <cell r="A7" t="str">
            <v>2.Оплата працi робiтникiв</v>
          </cell>
        </row>
        <row r="8">
          <cell r="A8" t="str">
            <v xml:space="preserve">  кооперативiв</v>
          </cell>
        </row>
        <row r="9">
          <cell r="A9" t="str">
            <v>3.Доходи робiтникiв та служ-</v>
          </cell>
        </row>
        <row r="10">
          <cell r="A10" t="str">
            <v xml:space="preserve">  бовцiв вiд пiдприїмств та</v>
          </cell>
        </row>
        <row r="11">
          <cell r="A11" t="str">
            <v xml:space="preserve">  органiзацiй крiм зар.плати</v>
          </cell>
        </row>
        <row r="12">
          <cell r="A12" t="str">
            <v xml:space="preserve">4.Грошовi доходи вiд   </v>
          </cell>
        </row>
        <row r="13">
          <cell r="A13" t="str">
            <v xml:space="preserve">  колгоспiв            </v>
          </cell>
        </row>
        <row r="14">
          <cell r="A14" t="str">
            <v>5.Надходження вiд продажу</v>
          </cell>
        </row>
        <row r="15">
          <cell r="A15" t="str">
            <v xml:space="preserve">  продуктiв сiльсьгого госп.</v>
          </cell>
        </row>
        <row r="16">
          <cell r="A16" t="str">
            <v>Всього трудових доходiв</v>
          </cell>
        </row>
        <row r="17">
          <cell r="A17" t="str">
            <v>(рядки 1+2+3+4+5)</v>
          </cell>
        </row>
        <row r="18">
          <cell r="A18" t="str">
            <v>6.Пенсiј, допомоги,стипендiј</v>
          </cell>
        </row>
        <row r="19">
          <cell r="A19" t="str">
            <v xml:space="preserve">  та iншi надходження</v>
          </cell>
        </row>
        <row r="20">
          <cell r="A20" t="str">
            <v xml:space="preserve">     в тому числi:</v>
          </cell>
        </row>
        <row r="21">
          <cell r="A21" t="str">
            <v xml:space="preserve"> пенсiј, допомоги, стипендiј</v>
          </cell>
        </row>
        <row r="22">
          <cell r="A22" t="str">
            <v>Баланс</v>
          </cell>
        </row>
        <row r="23">
          <cell r="A23" t="str">
            <v>Б.ВИТРАТИ ТА ЗАОЩАДЖЕННЯ</v>
          </cell>
        </row>
        <row r="24">
          <cell r="A24" t="str">
            <v>1.Покупка товарiв та оплата</v>
          </cell>
        </row>
        <row r="25">
          <cell r="A25" t="str">
            <v xml:space="preserve">  послуг</v>
          </cell>
        </row>
        <row r="26">
          <cell r="A26" t="str">
            <v xml:space="preserve">    в тому числi:</v>
          </cell>
        </row>
        <row r="27">
          <cell r="A27" t="str">
            <v xml:space="preserve"> покупка товарiв       </v>
          </cell>
        </row>
        <row r="28">
          <cell r="A28" t="str">
            <v xml:space="preserve"> оплата послуг         </v>
          </cell>
        </row>
        <row r="29">
          <cell r="A29" t="str">
            <v>2.Обов'язковi платежi та</v>
          </cell>
        </row>
        <row r="30">
          <cell r="A30" t="str">
            <v xml:space="preserve">  добровiльнi внески</v>
          </cell>
        </row>
        <row r="31">
          <cell r="A31" t="str">
            <v xml:space="preserve">       iз них:</v>
          </cell>
        </row>
        <row r="32">
          <cell r="A32" t="str">
            <v xml:space="preserve"> прибутковий податок з </v>
          </cell>
        </row>
        <row r="33">
          <cell r="A33" t="str">
            <v xml:space="preserve"> населення             </v>
          </cell>
        </row>
        <row r="34">
          <cell r="A34" t="str">
            <v>3.Прирiст вкладiв,придбання</v>
          </cell>
        </row>
        <row r="35">
          <cell r="A35" t="str">
            <v xml:space="preserve">  облiгацiй Державној внутр.</v>
          </cell>
        </row>
        <row r="36">
          <cell r="A36" t="str">
            <v xml:space="preserve">  позики,iнш.цiнних паперiв  </v>
          </cell>
        </row>
        <row r="37">
          <cell r="A37" t="str">
            <v>Всього</v>
          </cell>
        </row>
        <row r="38">
          <cell r="A38" t="str">
            <v xml:space="preserve">В. Перевищення доходiв над </v>
          </cell>
        </row>
        <row r="39">
          <cell r="A39" t="str">
            <v xml:space="preserve">   витратами</v>
          </cell>
        </row>
        <row r="40">
          <cell r="A40" t="str">
            <v>Баланс</v>
          </cell>
        </row>
        <row r="41">
          <cell r="A41" t="str">
            <v>_x000C_</v>
          </cell>
        </row>
        <row r="46">
          <cell r="A46" t="str">
            <v>А. ГРОШОВI ДОХОДИ</v>
          </cell>
        </row>
        <row r="47">
          <cell r="A47" t="str">
            <v>1.Заробiтна плата</v>
          </cell>
        </row>
        <row r="48">
          <cell r="A48" t="str">
            <v>2.Оплата працi робiтникiв</v>
          </cell>
        </row>
        <row r="49">
          <cell r="A49" t="str">
            <v xml:space="preserve">  кооперативiв</v>
          </cell>
        </row>
        <row r="50">
          <cell r="A50" t="str">
            <v>3.Доходи робiтникiв та служ-</v>
          </cell>
        </row>
        <row r="51">
          <cell r="A51" t="str">
            <v xml:space="preserve">  бовцiв вiд пiдприїмств та</v>
          </cell>
        </row>
        <row r="52">
          <cell r="A52" t="str">
            <v xml:space="preserve">  органiзацiй крiм зар.плати</v>
          </cell>
        </row>
        <row r="53">
          <cell r="A53" t="str">
            <v xml:space="preserve">4.Грошовi доходи вiд   </v>
          </cell>
        </row>
        <row r="54">
          <cell r="A54" t="str">
            <v xml:space="preserve">  колгоспiв            </v>
          </cell>
        </row>
        <row r="55">
          <cell r="A55" t="str">
            <v>5.Надходження вiд продажу</v>
          </cell>
        </row>
        <row r="56">
          <cell r="A56" t="str">
            <v xml:space="preserve">  продуктiв сiльсьгого госп.</v>
          </cell>
        </row>
        <row r="57">
          <cell r="A57" t="str">
            <v>Всього трудових доходiв</v>
          </cell>
        </row>
        <row r="58">
          <cell r="A58" t="str">
            <v>(рядки 1+2+3+4+5)</v>
          </cell>
        </row>
        <row r="59">
          <cell r="A59" t="str">
            <v>6.Пенсiј, допомоги,стипендiј</v>
          </cell>
        </row>
        <row r="60">
          <cell r="A60" t="str">
            <v xml:space="preserve">  та iншi надходження</v>
          </cell>
        </row>
        <row r="61">
          <cell r="A61" t="str">
            <v xml:space="preserve">     в тому числi:</v>
          </cell>
        </row>
        <row r="62">
          <cell r="A62" t="str">
            <v xml:space="preserve"> пенсiј, допомоги, стипендiј</v>
          </cell>
        </row>
        <row r="63">
          <cell r="A63" t="str">
            <v>Баланс</v>
          </cell>
        </row>
        <row r="64">
          <cell r="A64" t="str">
            <v>Б.ВИТРАТИ ТА ЗАОЩАДЖЕННЯ</v>
          </cell>
        </row>
        <row r="65">
          <cell r="A65" t="str">
            <v>1.Покупка товарiв та оплата</v>
          </cell>
        </row>
        <row r="66">
          <cell r="A66" t="str">
            <v xml:space="preserve">  послуг</v>
          </cell>
        </row>
        <row r="67">
          <cell r="A67" t="str">
            <v xml:space="preserve">    в тому числi:</v>
          </cell>
        </row>
        <row r="68">
          <cell r="A68" t="str">
            <v xml:space="preserve"> покупка товарiв       </v>
          </cell>
        </row>
        <row r="69">
          <cell r="A69" t="str">
            <v xml:space="preserve"> оплата послуг         </v>
          </cell>
        </row>
        <row r="70">
          <cell r="A70" t="str">
            <v>2.Обов'язковi платежi та</v>
          </cell>
        </row>
        <row r="71">
          <cell r="A71" t="str">
            <v xml:space="preserve">  добровiльнi внески</v>
          </cell>
        </row>
        <row r="72">
          <cell r="A72" t="str">
            <v xml:space="preserve">       iз них:</v>
          </cell>
        </row>
        <row r="73">
          <cell r="A73" t="str">
            <v xml:space="preserve"> прибутковий податок з </v>
          </cell>
        </row>
        <row r="74">
          <cell r="A74" t="str">
            <v xml:space="preserve"> населення             </v>
          </cell>
        </row>
        <row r="75">
          <cell r="A75" t="str">
            <v>3.Прирiст вкладiв,придбання</v>
          </cell>
        </row>
        <row r="76">
          <cell r="A76" t="str">
            <v xml:space="preserve">  облiгацiй Державној внутр.</v>
          </cell>
        </row>
        <row r="77">
          <cell r="A77" t="str">
            <v xml:space="preserve">  позики,iнш.цiнних паперiв  </v>
          </cell>
        </row>
        <row r="78">
          <cell r="A78" t="str">
            <v>Всього</v>
          </cell>
        </row>
        <row r="79">
          <cell r="A79" t="str">
            <v xml:space="preserve">В. Перевищення доходiв над </v>
          </cell>
        </row>
        <row r="80">
          <cell r="A80" t="str">
            <v xml:space="preserve">   витратами</v>
          </cell>
        </row>
        <row r="81">
          <cell r="A81" t="str">
            <v>Баланс</v>
          </cell>
        </row>
        <row r="82">
          <cell r="A82" t="str">
            <v xml:space="preserve">        Довiдково: чисельнiсть населення в</v>
          </cell>
        </row>
        <row r="83">
          <cell r="A83" t="str">
            <v>_x000C_</v>
          </cell>
        </row>
        <row r="88">
          <cell r="A88" t="str">
            <v>А. ГРОШОВI ДОХОДИ</v>
          </cell>
        </row>
        <row r="89">
          <cell r="A89" t="str">
            <v>1.Заробiтна плата</v>
          </cell>
        </row>
        <row r="90">
          <cell r="A90" t="str">
            <v>2.Оплата працi робiтникiв</v>
          </cell>
        </row>
        <row r="91">
          <cell r="A91" t="str">
            <v xml:space="preserve">  кооперативiв</v>
          </cell>
        </row>
        <row r="92">
          <cell r="A92" t="str">
            <v>3.Доходи робiтникiв та служ-</v>
          </cell>
        </row>
        <row r="93">
          <cell r="A93" t="str">
            <v xml:space="preserve">  бовцiв вiд пiдприїмств та</v>
          </cell>
        </row>
        <row r="94">
          <cell r="A94" t="str">
            <v xml:space="preserve">  органiзацiй крiм зар.плати</v>
          </cell>
        </row>
        <row r="95">
          <cell r="A95" t="str">
            <v xml:space="preserve">4.Грошовi доходи вiд   </v>
          </cell>
        </row>
        <row r="96">
          <cell r="A96" t="str">
            <v xml:space="preserve">  колгоспiв            </v>
          </cell>
        </row>
        <row r="97">
          <cell r="A97" t="str">
            <v>5.Надходження вiд продажу</v>
          </cell>
        </row>
        <row r="98">
          <cell r="A98" t="str">
            <v xml:space="preserve">  продуктiв сiльсьгого госп.</v>
          </cell>
        </row>
        <row r="99">
          <cell r="A99" t="str">
            <v>Всього трудових доходiв</v>
          </cell>
        </row>
        <row r="100">
          <cell r="A100" t="str">
            <v>(рядки 1+2+3+4+5)</v>
          </cell>
        </row>
        <row r="101">
          <cell r="A101" t="str">
            <v>6.Пенсiј, допомоги,стипендiј</v>
          </cell>
        </row>
        <row r="102">
          <cell r="A102" t="str">
            <v xml:space="preserve">  та iншi надходження</v>
          </cell>
        </row>
        <row r="103">
          <cell r="A103" t="str">
            <v xml:space="preserve">     в тому числi:</v>
          </cell>
        </row>
        <row r="104">
          <cell r="A104" t="str">
            <v xml:space="preserve"> пенсiј, допомоги, стипендiј</v>
          </cell>
        </row>
        <row r="105">
          <cell r="A105" t="str">
            <v>Баланс</v>
          </cell>
        </row>
        <row r="106">
          <cell r="A106" t="str">
            <v>Б.ВИТРАТИ ТА ЗАОЩАДЖЕННЯ</v>
          </cell>
        </row>
        <row r="107">
          <cell r="A107" t="str">
            <v>1.Покупка товарiв та оплата</v>
          </cell>
        </row>
        <row r="108">
          <cell r="A108" t="str">
            <v xml:space="preserve">  послуг</v>
          </cell>
        </row>
        <row r="109">
          <cell r="A109" t="str">
            <v xml:space="preserve">    в тому числi:</v>
          </cell>
        </row>
        <row r="110">
          <cell r="A110" t="str">
            <v xml:space="preserve"> покупка товарiв       </v>
          </cell>
        </row>
        <row r="111">
          <cell r="A111" t="str">
            <v xml:space="preserve"> оплата послуг         </v>
          </cell>
        </row>
        <row r="112">
          <cell r="A112" t="str">
            <v>2.Обов'язковi платежi та</v>
          </cell>
        </row>
        <row r="113">
          <cell r="A113" t="str">
            <v xml:space="preserve">  добровiльнi внески</v>
          </cell>
        </row>
        <row r="114">
          <cell r="A114" t="str">
            <v xml:space="preserve">       iз них:</v>
          </cell>
        </row>
        <row r="115">
          <cell r="A115" t="str">
            <v xml:space="preserve"> прибутковий податок з </v>
          </cell>
        </row>
        <row r="116">
          <cell r="A116" t="str">
            <v xml:space="preserve"> населення             </v>
          </cell>
        </row>
        <row r="117">
          <cell r="A117" t="str">
            <v>3.Прирiст вкладiв,придбання</v>
          </cell>
        </row>
        <row r="118">
          <cell r="A118" t="str">
            <v xml:space="preserve">  облiгацiй Державној внутр.</v>
          </cell>
        </row>
        <row r="119">
          <cell r="A119" t="str">
            <v xml:space="preserve">  позики,iнш.цiнних паперiв  </v>
          </cell>
        </row>
        <row r="120">
          <cell r="A120" t="str">
            <v>Всього</v>
          </cell>
        </row>
        <row r="121">
          <cell r="A121" t="str">
            <v xml:space="preserve">В. Перевищення доходiв над </v>
          </cell>
        </row>
        <row r="122">
          <cell r="A122" t="str">
            <v xml:space="preserve">   витратами</v>
          </cell>
        </row>
        <row r="123">
          <cell r="A123" t="str">
            <v>Баланс</v>
          </cell>
        </row>
        <row r="124">
          <cell r="A124" t="str">
            <v>_x000C_</v>
          </cell>
        </row>
        <row r="130">
          <cell r="A130" t="str">
            <v>А. ГРОШОВI ДОХОДИ</v>
          </cell>
        </row>
        <row r="131">
          <cell r="A131" t="str">
            <v>1.Заробiтна плата</v>
          </cell>
        </row>
        <row r="132">
          <cell r="A132" t="str">
            <v>2.Оплата працi робiтникiв</v>
          </cell>
        </row>
        <row r="133">
          <cell r="A133" t="str">
            <v xml:space="preserve">  кооперативiв</v>
          </cell>
        </row>
        <row r="134">
          <cell r="A134" t="str">
            <v>3.Доходи робiтникiв та служ-</v>
          </cell>
        </row>
        <row r="135">
          <cell r="A135" t="str">
            <v xml:space="preserve">  бовцiв вiд пiдприїмств та</v>
          </cell>
        </row>
        <row r="136">
          <cell r="A136" t="str">
            <v xml:space="preserve">  органiзацiй крiм зар.плати</v>
          </cell>
        </row>
        <row r="137">
          <cell r="A137" t="str">
            <v xml:space="preserve">4.Грошовi доходи вiд   </v>
          </cell>
        </row>
        <row r="138">
          <cell r="A138" t="str">
            <v xml:space="preserve">  колгоспiв            </v>
          </cell>
        </row>
        <row r="139">
          <cell r="A139" t="str">
            <v>5.Надходження вiд продажу</v>
          </cell>
        </row>
        <row r="140">
          <cell r="A140" t="str">
            <v xml:space="preserve">  продуктiв сiльсьгого госп.</v>
          </cell>
        </row>
        <row r="141">
          <cell r="A141" t="str">
            <v>Всього трудових доходiв</v>
          </cell>
        </row>
        <row r="142">
          <cell r="A142" t="str">
            <v>(рядки 1+2+3+4+5)</v>
          </cell>
        </row>
        <row r="143">
          <cell r="A143" t="str">
            <v>6.Пенсiј, допомоги,стипендiј</v>
          </cell>
        </row>
        <row r="144">
          <cell r="A144" t="str">
            <v xml:space="preserve">  та iншi надходження</v>
          </cell>
        </row>
        <row r="145">
          <cell r="A145" t="str">
            <v xml:space="preserve">     в тому числi:</v>
          </cell>
        </row>
        <row r="146">
          <cell r="A146" t="str">
            <v xml:space="preserve"> пенсiј, допомоги, стипендiј</v>
          </cell>
        </row>
        <row r="147">
          <cell r="A147" t="str">
            <v>Баланс</v>
          </cell>
        </row>
        <row r="148">
          <cell r="A148" t="str">
            <v>Б.ВИТРАТИ ТА ЗАОЩАДЖЕННЯ</v>
          </cell>
        </row>
        <row r="149">
          <cell r="A149" t="str">
            <v>1.Покупка товарiв та оплата</v>
          </cell>
        </row>
        <row r="150">
          <cell r="A150" t="str">
            <v xml:space="preserve">  послуг</v>
          </cell>
        </row>
        <row r="151">
          <cell r="A151" t="str">
            <v xml:space="preserve">    в тому числi:</v>
          </cell>
        </row>
        <row r="152">
          <cell r="A152" t="str">
            <v xml:space="preserve"> покупка товарiв       </v>
          </cell>
        </row>
        <row r="153">
          <cell r="A153" t="str">
            <v xml:space="preserve"> оплата послуг         </v>
          </cell>
        </row>
        <row r="154">
          <cell r="A154" t="str">
            <v>2.Обов'язковi платежi та</v>
          </cell>
        </row>
        <row r="155">
          <cell r="A155" t="str">
            <v xml:space="preserve">  добровiльнi внески</v>
          </cell>
        </row>
        <row r="156">
          <cell r="A156" t="str">
            <v xml:space="preserve">       iз них:</v>
          </cell>
        </row>
        <row r="157">
          <cell r="A157" t="str">
            <v xml:space="preserve"> прибутковий податок з </v>
          </cell>
        </row>
        <row r="158">
          <cell r="A158" t="str">
            <v xml:space="preserve"> населення             </v>
          </cell>
        </row>
        <row r="159">
          <cell r="A159" t="str">
            <v>3.Прирiст вкладiв,придбання</v>
          </cell>
        </row>
        <row r="160">
          <cell r="A160" t="str">
            <v xml:space="preserve">  облiгацiй Державној внутр.</v>
          </cell>
        </row>
        <row r="161">
          <cell r="A161" t="str">
            <v xml:space="preserve">  позики,iнш.цiнних паперiв  </v>
          </cell>
        </row>
        <row r="162">
          <cell r="A162" t="str">
            <v>Всього</v>
          </cell>
        </row>
        <row r="163">
          <cell r="A163" t="str">
            <v xml:space="preserve">В. Перевищення доходiв над </v>
          </cell>
        </row>
        <row r="164">
          <cell r="A164" t="str">
            <v xml:space="preserve">   витратами</v>
          </cell>
        </row>
        <row r="165">
          <cell r="A165" t="str">
            <v>Баланс</v>
          </cell>
        </row>
        <row r="166">
          <cell r="A166" t="str">
            <v>_x000C_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МТР_Апарат"/>
      <sheetName val="МТР_Газ_України"/>
      <sheetName val="МТР_Укртрансгаз"/>
      <sheetName val="МТР_Укргазвидобування"/>
      <sheetName val="МТР_Укрспецтрансгаз"/>
      <sheetName val="МТР_Чорноморнафтогаз"/>
      <sheetName val="МТР_Укртранснафта"/>
      <sheetName val="МТР_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"/>
    </sheetNames>
    <sheetDataSet>
      <sheetData sheetId="0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tac"/>
      <sheetName val="DodDot"/>
      <sheetName val="Dod ARK"/>
      <sheetName val="Dod Clavutich"/>
      <sheetName val="Svod 3511060"/>
      <sheetName val="Viluch(1-12)"/>
      <sheetName val="Diti "/>
      <sheetName val="TvPalGaz"/>
      <sheetName val="Ener "/>
      <sheetName val="IncsiPilgi (2)"/>
      <sheetName val="GirZakon"/>
      <sheetName val="Govti Vodi"/>
      <sheetName val="Chor Flot"/>
      <sheetName val="Afganci"/>
      <sheetName val="Shidka Dop"/>
      <sheetName val="Likarna"/>
      <sheetName val="Zoiot Pidkova"/>
      <sheetName val="Granti"/>
      <sheetName val="Granti1"/>
      <sheetName val="Vibori"/>
      <sheetName val="Metro"/>
      <sheetName val="Oper Teatr"/>
      <sheetName val="Makeevka"/>
      <sheetName val="Ctix Lixo IvFrank"/>
      <sheetName val="Groshi xodat za dit"/>
      <sheetName val="Ctix Lixo Zakarp"/>
      <sheetName val="Coc GKG Inv"/>
      <sheetName val="Tuzla"/>
      <sheetName val="Zmiinii"/>
      <sheetName val="Ctandarti"/>
      <sheetName val="CocEkon"/>
      <sheetName val="Ictor Zabudova"/>
      <sheetName val="Ict Zab"/>
      <sheetName val="Ukr Kultura"/>
      <sheetName val="Minoboroni"/>
      <sheetName val="Mic Arcenal"/>
      <sheetName val="Inekcini"/>
      <sheetName val="In"/>
      <sheetName val="diti ciroti -2(minmolod)"/>
      <sheetName val="Korek ocvita"/>
      <sheetName val="Tex Dic Ocvita"/>
      <sheetName val="Troleib"/>
      <sheetName val="Utoc.Zaoshadg"/>
      <sheetName val="Metro Cpec Fond"/>
      <sheetName val="Svitov Bank"/>
      <sheetName val="Shidka Dop Cp Fond"/>
      <sheetName val="Gazoprovodi"/>
      <sheetName val="Troleib Cpec Fond"/>
      <sheetName val="Zaporiggya"/>
      <sheetName val="Kremenchuk"/>
      <sheetName val="Pereviz ditey"/>
      <sheetName val="Kom dorigu"/>
      <sheetName val="Chor Fiot Cpec Fond"/>
      <sheetName val="Zaosch"/>
      <sheetName val="kryvRig"/>
      <sheetName val="OSVITA"/>
      <sheetName val="Tar"/>
      <sheetName val="Nar.instr"/>
      <sheetName val="DDot"/>
      <sheetName val="Dsu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2">
          <cell r="A2" t="str">
            <v>Обсяг помісячного надходження субвенції з державного бюджету до місцевих бюджетів на надання пільг 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</v>
          </cell>
        </row>
        <row r="5">
          <cell r="A5" t="str">
            <v>Код бюджету</v>
          </cell>
          <cell r="B5" t="str">
            <v>Назва адміністративно-територіальної одиниці</v>
          </cell>
          <cell r="C5" t="str">
            <v>січень</v>
          </cell>
          <cell r="D5" t="str">
            <v>лютий</v>
          </cell>
          <cell r="E5" t="str">
            <v>березень</v>
          </cell>
          <cell r="F5" t="str">
            <v>квітень</v>
          </cell>
          <cell r="G5" t="str">
            <v>травень</v>
          </cell>
        </row>
        <row r="6">
          <cell r="A6" t="str">
            <v>О1100000000</v>
          </cell>
          <cell r="B6" t="str">
            <v>бюджет Автономної Республіки Крим</v>
          </cell>
          <cell r="C6">
            <v>2463.5419999999999</v>
          </cell>
          <cell r="D6">
            <v>5004.6750000000002</v>
          </cell>
          <cell r="E6">
            <v>4874.01</v>
          </cell>
          <cell r="F6">
            <v>6713.2</v>
          </cell>
          <cell r="G6">
            <v>5483.6</v>
          </cell>
        </row>
        <row r="7">
          <cell r="A7" t="str">
            <v>О2100000000</v>
          </cell>
          <cell r="B7" t="str">
            <v>обласний бюджет Вiнницької області</v>
          </cell>
          <cell r="C7">
            <v>5585.9549999999999</v>
          </cell>
          <cell r="D7">
            <v>5130.4480000000003</v>
          </cell>
          <cell r="E7">
            <v>5614.5339999999997</v>
          </cell>
          <cell r="F7">
            <v>7821.4</v>
          </cell>
          <cell r="G7">
            <v>4676.6000000000004</v>
          </cell>
        </row>
        <row r="8">
          <cell r="A8" t="str">
            <v>О3100000000</v>
          </cell>
          <cell r="B8" t="str">
            <v>обласний бюджет Волинської області</v>
          </cell>
          <cell r="C8">
            <v>3419.413</v>
          </cell>
          <cell r="D8">
            <v>4547.1629999999996</v>
          </cell>
          <cell r="E8">
            <v>4267.8410000000003</v>
          </cell>
          <cell r="F8">
            <v>5180.2</v>
          </cell>
          <cell r="G8">
            <v>3258.4</v>
          </cell>
        </row>
        <row r="9">
          <cell r="A9" t="str">
            <v>О4100000000</v>
          </cell>
          <cell r="B9" t="str">
            <v>обласний бюджет Днiпропетровської області</v>
          </cell>
          <cell r="C9">
            <v>8288.7270000000008</v>
          </cell>
          <cell r="D9">
            <v>20991.351999999999</v>
          </cell>
          <cell r="E9">
            <v>16903.654999999999</v>
          </cell>
          <cell r="F9">
            <v>23535.787</v>
          </cell>
          <cell r="G9">
            <v>12935.2</v>
          </cell>
        </row>
        <row r="10">
          <cell r="A10" t="str">
            <v>О5100000000</v>
          </cell>
          <cell r="B10" t="str">
            <v>обласний бюджет Донецької області</v>
          </cell>
          <cell r="C10">
            <v>11729.522000000001</v>
          </cell>
          <cell r="D10">
            <v>19530.755000000001</v>
          </cell>
          <cell r="E10">
            <v>19355.436000000002</v>
          </cell>
          <cell r="F10">
            <v>26008.7</v>
          </cell>
          <cell r="G10">
            <v>15778.6</v>
          </cell>
        </row>
        <row r="11">
          <cell r="A11" t="str">
            <v>О6100000000</v>
          </cell>
          <cell r="B11" t="str">
            <v>обласний бюджет Житомирської області</v>
          </cell>
          <cell r="C11">
            <v>3202.2750000000001</v>
          </cell>
          <cell r="D11">
            <v>6561.0010000000002</v>
          </cell>
          <cell r="E11">
            <v>5316.2150000000001</v>
          </cell>
          <cell r="F11">
            <v>7407.8</v>
          </cell>
          <cell r="G11">
            <v>4605.7</v>
          </cell>
        </row>
        <row r="12">
          <cell r="A12" t="str">
            <v>О7100000000</v>
          </cell>
          <cell r="B12" t="str">
            <v>обласний бюджет Закарпатської області</v>
          </cell>
          <cell r="C12">
            <v>1513.9649999999999</v>
          </cell>
          <cell r="D12">
            <v>1806.577</v>
          </cell>
          <cell r="E12">
            <v>4712.2439999999997</v>
          </cell>
          <cell r="F12">
            <v>4277.8</v>
          </cell>
          <cell r="G12">
            <v>1586.9</v>
          </cell>
        </row>
        <row r="13">
          <cell r="A13" t="str">
            <v>О8100000000</v>
          </cell>
          <cell r="B13" t="str">
            <v>обласний бюджет Запорiзької області</v>
          </cell>
          <cell r="C13">
            <v>3867.2069999999999</v>
          </cell>
          <cell r="D13">
            <v>7903.7089999999998</v>
          </cell>
          <cell r="E13">
            <v>7399.4160000000002</v>
          </cell>
          <cell r="F13">
            <v>9874.5</v>
          </cell>
          <cell r="G13">
            <v>7155.4</v>
          </cell>
        </row>
        <row r="14">
          <cell r="A14" t="str">
            <v>О9100000000</v>
          </cell>
          <cell r="B14" t="str">
            <v>обласний бюджет Iвано-Франкiвської області</v>
          </cell>
          <cell r="C14">
            <v>3578.223</v>
          </cell>
          <cell r="D14">
            <v>5867.2309999999998</v>
          </cell>
          <cell r="E14">
            <v>6297.893</v>
          </cell>
          <cell r="F14">
            <v>9563.7000000000007</v>
          </cell>
          <cell r="G14">
            <v>3616.2</v>
          </cell>
        </row>
        <row r="15">
          <cell r="A15">
            <v>10100000000</v>
          </cell>
          <cell r="B15" t="str">
            <v>обласний бюджет Київської області</v>
          </cell>
          <cell r="C15">
            <v>10302.385</v>
          </cell>
          <cell r="D15">
            <v>16146.352999999999</v>
          </cell>
          <cell r="E15">
            <v>13833.255999999999</v>
          </cell>
          <cell r="F15">
            <v>18290.400000000001</v>
          </cell>
          <cell r="G15">
            <v>7404.9</v>
          </cell>
        </row>
        <row r="16">
          <cell r="A16">
            <v>11100000000</v>
          </cell>
          <cell r="B16" t="str">
            <v>обласний бюджет Кiровоградської області</v>
          </cell>
          <cell r="C16">
            <v>3580.96</v>
          </cell>
          <cell r="D16">
            <v>4993.7330000000002</v>
          </cell>
          <cell r="E16">
            <v>3976.05</v>
          </cell>
          <cell r="F16">
            <v>7419.8</v>
          </cell>
          <cell r="G16">
            <v>5284.3</v>
          </cell>
        </row>
        <row r="17">
          <cell r="A17">
            <v>12100000000</v>
          </cell>
          <cell r="B17" t="str">
            <v>обласний бюджет Луганської області</v>
          </cell>
          <cell r="C17">
            <v>2843.239</v>
          </cell>
          <cell r="D17">
            <v>8978.6</v>
          </cell>
          <cell r="E17">
            <v>6927.87</v>
          </cell>
          <cell r="F17">
            <v>9087.1</v>
          </cell>
          <cell r="G17">
            <v>6148.4</v>
          </cell>
        </row>
        <row r="18">
          <cell r="A18">
            <v>13100000000</v>
          </cell>
          <cell r="B18" t="str">
            <v>обласний бюджет Львiвської області</v>
          </cell>
          <cell r="C18">
            <v>13665.8</v>
          </cell>
          <cell r="D18">
            <v>12546.388000000001</v>
          </cell>
          <cell r="E18">
            <v>13924.588</v>
          </cell>
          <cell r="F18">
            <v>16320</v>
          </cell>
          <cell r="G18">
            <v>5542.7</v>
          </cell>
        </row>
        <row r="19">
          <cell r="A19">
            <v>14100000000</v>
          </cell>
          <cell r="B19" t="str">
            <v>обласний бюджет Миколаївської області</v>
          </cell>
          <cell r="C19">
            <v>1582.5519999999999</v>
          </cell>
          <cell r="D19">
            <v>4228.6229999999996</v>
          </cell>
          <cell r="E19">
            <v>4112.8190000000004</v>
          </cell>
          <cell r="F19">
            <v>5079.6000000000004</v>
          </cell>
          <cell r="G19">
            <v>4261.3</v>
          </cell>
        </row>
        <row r="20">
          <cell r="A20">
            <v>15100000000</v>
          </cell>
          <cell r="B20" t="str">
            <v>обласний бюджет Одеської області</v>
          </cell>
          <cell r="C20">
            <v>3570.1010000000001</v>
          </cell>
          <cell r="D20">
            <v>8569.5969999999998</v>
          </cell>
          <cell r="E20">
            <v>7127.8249999999998</v>
          </cell>
          <cell r="F20">
            <v>11636.5</v>
          </cell>
          <cell r="G20">
            <v>10163.4</v>
          </cell>
        </row>
        <row r="21">
          <cell r="A21">
            <v>16100000000</v>
          </cell>
          <cell r="B21" t="str">
            <v>обласний бюджет Полтавської області</v>
          </cell>
          <cell r="C21">
            <v>5666.1139999999996</v>
          </cell>
          <cell r="D21">
            <v>6422.4319999999998</v>
          </cell>
          <cell r="E21">
            <v>7489.7539999999999</v>
          </cell>
          <cell r="F21">
            <v>15258.1</v>
          </cell>
          <cell r="G21">
            <v>5827</v>
          </cell>
        </row>
        <row r="22">
          <cell r="A22">
            <v>17100000000</v>
          </cell>
          <cell r="B22" t="str">
            <v>обласний бюджет Рiвненської області</v>
          </cell>
          <cell r="C22">
            <v>1969.902</v>
          </cell>
          <cell r="D22">
            <v>3336.444</v>
          </cell>
          <cell r="E22">
            <v>5380.4470000000001</v>
          </cell>
          <cell r="F22">
            <v>5543.9</v>
          </cell>
          <cell r="G22">
            <v>2982.7</v>
          </cell>
        </row>
        <row r="23">
          <cell r="A23">
            <v>18100000000</v>
          </cell>
          <cell r="B23" t="str">
            <v>обласний бюджет Сумської області</v>
          </cell>
          <cell r="C23">
            <v>4169.5280000000002</v>
          </cell>
          <cell r="D23">
            <v>3622.9929999999999</v>
          </cell>
          <cell r="E23">
            <v>7895.424</v>
          </cell>
          <cell r="F23">
            <v>8377.1</v>
          </cell>
          <cell r="G23">
            <v>4032.7</v>
          </cell>
        </row>
        <row r="24">
          <cell r="A24">
            <v>19100000000</v>
          </cell>
          <cell r="B24" t="str">
            <v>обласний бюджет Тернопiльської області</v>
          </cell>
          <cell r="C24">
            <v>3701.9160000000002</v>
          </cell>
          <cell r="D24">
            <v>4896.8559999999998</v>
          </cell>
          <cell r="E24">
            <v>5147.2650000000003</v>
          </cell>
          <cell r="F24">
            <v>6839.9</v>
          </cell>
          <cell r="G24">
            <v>1830.2</v>
          </cell>
        </row>
        <row r="25">
          <cell r="A25">
            <v>20100000000</v>
          </cell>
          <cell r="B25" t="str">
            <v>обласний бюджет Харкiвської області</v>
          </cell>
          <cell r="C25">
            <v>8386.9330000000009</v>
          </cell>
          <cell r="D25">
            <v>11698.075000000001</v>
          </cell>
          <cell r="E25">
            <v>14592.047</v>
          </cell>
          <cell r="F25">
            <v>27208.2</v>
          </cell>
          <cell r="G25">
            <v>13691.3</v>
          </cell>
        </row>
        <row r="26">
          <cell r="A26">
            <v>21100000000</v>
          </cell>
          <cell r="B26" t="str">
            <v>обласний бюджет Херсонської області</v>
          </cell>
          <cell r="C26">
            <v>2200.9679999999998</v>
          </cell>
          <cell r="D26">
            <v>3252.5390000000002</v>
          </cell>
          <cell r="E26">
            <v>3255.58</v>
          </cell>
          <cell r="F26">
            <v>5299.7</v>
          </cell>
          <cell r="G26">
            <v>3272.2</v>
          </cell>
        </row>
        <row r="27">
          <cell r="A27">
            <v>22100000000</v>
          </cell>
          <cell r="B27" t="str">
            <v>обласний бюджет Хмельницької області</v>
          </cell>
          <cell r="C27">
            <v>4049.5320000000002</v>
          </cell>
          <cell r="D27">
            <v>6627.4</v>
          </cell>
          <cell r="E27">
            <v>4533.01</v>
          </cell>
          <cell r="F27">
            <v>8290.9</v>
          </cell>
          <cell r="G27">
            <v>5960.3</v>
          </cell>
        </row>
        <row r="28">
          <cell r="A28">
            <v>23100000000</v>
          </cell>
          <cell r="B28" t="str">
            <v>обласний бюджет Черкаської області</v>
          </cell>
          <cell r="C28">
            <v>5316.2910000000002</v>
          </cell>
          <cell r="D28">
            <v>6217.3370000000004</v>
          </cell>
          <cell r="E28">
            <v>6195.89</v>
          </cell>
          <cell r="F28">
            <v>10165</v>
          </cell>
          <cell r="G28">
            <v>4770.5</v>
          </cell>
        </row>
        <row r="29">
          <cell r="A29">
            <v>24100000000</v>
          </cell>
          <cell r="B29" t="str">
            <v>обласний бюджет Чернiвецької області</v>
          </cell>
          <cell r="C29">
            <v>1761.75</v>
          </cell>
          <cell r="D29">
            <v>2010.7829999999999</v>
          </cell>
          <cell r="E29">
            <v>1999.8030000000001</v>
          </cell>
          <cell r="F29">
            <v>3410.4</v>
          </cell>
          <cell r="G29">
            <v>2092.5</v>
          </cell>
        </row>
        <row r="30">
          <cell r="A30">
            <v>25100000000</v>
          </cell>
          <cell r="B30" t="str">
            <v>обласний бюджет Чернiгiвецької області</v>
          </cell>
          <cell r="C30">
            <v>4501.0339999999997</v>
          </cell>
          <cell r="D30">
            <v>5828.5460000000003</v>
          </cell>
          <cell r="E30">
            <v>5312.768</v>
          </cell>
          <cell r="F30">
            <v>8541</v>
          </cell>
          <cell r="G30">
            <v>4831.6000000000004</v>
          </cell>
        </row>
        <row r="31">
          <cell r="A31">
            <v>26000000000</v>
          </cell>
          <cell r="B31" t="str">
            <v>м.Київ</v>
          </cell>
          <cell r="C31">
            <v>4478.4290000000001</v>
          </cell>
          <cell r="D31">
            <v>7686.2479999999996</v>
          </cell>
          <cell r="E31">
            <v>8581.6080000000002</v>
          </cell>
          <cell r="F31">
            <v>12592.5</v>
          </cell>
          <cell r="G31">
            <v>10211.1</v>
          </cell>
        </row>
        <row r="32">
          <cell r="A32">
            <v>27000000000</v>
          </cell>
          <cell r="B32" t="str">
            <v>м.Севастополь</v>
          </cell>
          <cell r="C32">
            <v>656.43700000000001</v>
          </cell>
          <cell r="D32">
            <v>1870.8869999999999</v>
          </cell>
          <cell r="E32">
            <v>1073.652</v>
          </cell>
          <cell r="F32">
            <v>1527.6130000000001</v>
          </cell>
          <cell r="G32">
            <v>1254.8</v>
          </cell>
        </row>
        <row r="33">
          <cell r="B33" t="str">
            <v xml:space="preserve">Всього </v>
          </cell>
          <cell r="C33">
            <v>126052.70000000001</v>
          </cell>
          <cell r="D33">
            <v>196276.74499999997</v>
          </cell>
          <cell r="E33">
            <v>196100.90000000005</v>
          </cell>
          <cell r="F33">
            <v>281270.80000000005</v>
          </cell>
          <cell r="G33">
            <v>158658.49999999997</v>
          </cell>
        </row>
        <row r="38">
          <cell r="C38">
            <v>126052.7</v>
          </cell>
          <cell r="D38">
            <v>196276.74499999997</v>
          </cell>
          <cell r="E38">
            <v>196100.9</v>
          </cell>
          <cell r="F38">
            <v>281270.8</v>
          </cell>
          <cell r="G38">
            <v>158658.5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  "/>
      <sheetName val="ВАТ"/>
      <sheetName val="ВАТ_фил"/>
      <sheetName val="383,40ч"/>
      <sheetName val="383,40т"/>
      <sheetName val="686,00"/>
      <sheetName val="област"/>
      <sheetName val="Сторно"/>
      <sheetName val="Пряма_труба"/>
      <sheetName val="БАЗА   (2)"/>
      <sheetName val="БАЗА   (3)"/>
      <sheetName val="БАЗА   (5)"/>
      <sheetName val="БАЗА   (4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3"/>
    </sheetNames>
    <sheetDataSet>
      <sheetData sheetId="0" refreshError="1">
        <row r="1">
          <cell r="D1" t="str">
            <v>Баланс грошових доходiв i витрат населення Украјни у</v>
          </cell>
          <cell r="K1" t="str">
            <v>GOD</v>
          </cell>
        </row>
        <row r="2">
          <cell r="K2">
            <v>1993</v>
          </cell>
          <cell r="L2" t="str">
            <v>роцi</v>
          </cell>
        </row>
        <row r="3">
          <cell r="N3" t="str">
            <v>(млрд.крб)</v>
          </cell>
        </row>
        <row r="5">
          <cell r="A5" t="str">
            <v>А. ГРОШОВI ДОХОДИ</v>
          </cell>
        </row>
        <row r="6">
          <cell r="A6" t="str">
            <v>1.Заробiтна плата</v>
          </cell>
        </row>
        <row r="7">
          <cell r="A7" t="str">
            <v>2.Оплата працi робiтникiв</v>
          </cell>
        </row>
        <row r="8">
          <cell r="A8" t="str">
            <v xml:space="preserve">  кооперативiв</v>
          </cell>
        </row>
        <row r="9">
          <cell r="A9" t="str">
            <v>3.Доходи робiтникiв та служ-</v>
          </cell>
        </row>
        <row r="10">
          <cell r="A10" t="str">
            <v xml:space="preserve">  бовцiв вiд пiдприїмств та</v>
          </cell>
        </row>
        <row r="11">
          <cell r="A11" t="str">
            <v xml:space="preserve">  органiзацiй крiм зар.плати</v>
          </cell>
        </row>
        <row r="12">
          <cell r="A12" t="str">
            <v xml:space="preserve">4.Грошовi доходи вiд   </v>
          </cell>
        </row>
        <row r="13">
          <cell r="A13" t="str">
            <v xml:space="preserve">  колгоспiв            </v>
          </cell>
        </row>
        <row r="14">
          <cell r="A14" t="str">
            <v>5.Надходження вiд продажу</v>
          </cell>
        </row>
        <row r="15">
          <cell r="A15" t="str">
            <v xml:space="preserve">  продуктiв сiльсьгого госп.</v>
          </cell>
        </row>
        <row r="16">
          <cell r="A16" t="str">
            <v>Всього трудових доходiв</v>
          </cell>
        </row>
        <row r="17">
          <cell r="A17" t="str">
            <v>(рядки 1+2+3+4+5)</v>
          </cell>
        </row>
        <row r="18">
          <cell r="A18" t="str">
            <v>6.Пенсiј, допомоги,стипендiј</v>
          </cell>
        </row>
        <row r="19">
          <cell r="A19" t="str">
            <v xml:space="preserve">  та iншi надходження</v>
          </cell>
        </row>
        <row r="20">
          <cell r="A20" t="str">
            <v xml:space="preserve">     в тому числi:</v>
          </cell>
        </row>
        <row r="21">
          <cell r="A21" t="str">
            <v xml:space="preserve"> пенсiј, допомоги, стипендiј</v>
          </cell>
        </row>
        <row r="22">
          <cell r="A22" t="str">
            <v>Баланс</v>
          </cell>
        </row>
        <row r="23">
          <cell r="A23" t="str">
            <v>Б.ВИТРАТИ ТА ЗАОЩАДЖЕННЯ</v>
          </cell>
        </row>
        <row r="24">
          <cell r="A24" t="str">
            <v>1.Покупка товарiв та оплата</v>
          </cell>
        </row>
        <row r="25">
          <cell r="A25" t="str">
            <v xml:space="preserve">  послуг</v>
          </cell>
        </row>
        <row r="26">
          <cell r="A26" t="str">
            <v xml:space="preserve">    в тому числi:</v>
          </cell>
        </row>
        <row r="27">
          <cell r="A27" t="str">
            <v xml:space="preserve"> покупка товарiв       </v>
          </cell>
        </row>
        <row r="28">
          <cell r="A28" t="str">
            <v xml:space="preserve"> оплата послуг         </v>
          </cell>
        </row>
        <row r="29">
          <cell r="A29" t="str">
            <v>2.Обов'язковi платежi та</v>
          </cell>
        </row>
        <row r="30">
          <cell r="A30" t="str">
            <v xml:space="preserve">  добровiльнi внески</v>
          </cell>
        </row>
        <row r="31">
          <cell r="A31" t="str">
            <v xml:space="preserve">       iз них:</v>
          </cell>
        </row>
        <row r="32">
          <cell r="A32" t="str">
            <v xml:space="preserve"> прибутковий податок з </v>
          </cell>
        </row>
        <row r="33">
          <cell r="A33" t="str">
            <v xml:space="preserve"> населення             </v>
          </cell>
        </row>
        <row r="34">
          <cell r="A34" t="str">
            <v>3.Прирiст вкладiв,придбання</v>
          </cell>
        </row>
        <row r="35">
          <cell r="A35" t="str">
            <v xml:space="preserve">  облiгацiй Державној внутр.</v>
          </cell>
        </row>
        <row r="36">
          <cell r="A36" t="str">
            <v xml:space="preserve">  позики,iнш.цiнних паперiв  </v>
          </cell>
        </row>
        <row r="37">
          <cell r="A37" t="str">
            <v>Всього</v>
          </cell>
        </row>
        <row r="38">
          <cell r="A38" t="str">
            <v xml:space="preserve">В. Перевищення доходiв над </v>
          </cell>
        </row>
        <row r="39">
          <cell r="A39" t="str">
            <v xml:space="preserve">   витратами</v>
          </cell>
        </row>
        <row r="40">
          <cell r="A40" t="str">
            <v>Баланс</v>
          </cell>
        </row>
        <row r="41">
          <cell r="A41" t="str">
            <v>_x000C_</v>
          </cell>
        </row>
        <row r="46">
          <cell r="A46" t="str">
            <v>А. ГРОШОВI ДОХОДИ</v>
          </cell>
        </row>
        <row r="47">
          <cell r="A47" t="str">
            <v>1.Заробiтна плата</v>
          </cell>
        </row>
        <row r="48">
          <cell r="A48" t="str">
            <v>2.Оплата працi робiтникiв</v>
          </cell>
        </row>
        <row r="49">
          <cell r="A49" t="str">
            <v xml:space="preserve">  кооперативiв</v>
          </cell>
        </row>
        <row r="50">
          <cell r="A50" t="str">
            <v>3.Доходи робiтникiв та служ-</v>
          </cell>
        </row>
        <row r="51">
          <cell r="A51" t="str">
            <v xml:space="preserve">  бовцiв вiд пiдприїмств та</v>
          </cell>
        </row>
        <row r="52">
          <cell r="A52" t="str">
            <v xml:space="preserve">  органiзацiй крiм зар.плати</v>
          </cell>
        </row>
        <row r="53">
          <cell r="A53" t="str">
            <v xml:space="preserve">4.Грошовi доходи вiд   </v>
          </cell>
        </row>
        <row r="54">
          <cell r="A54" t="str">
            <v xml:space="preserve">  колгоспiв            </v>
          </cell>
        </row>
        <row r="55">
          <cell r="A55" t="str">
            <v>5.Надходження вiд продажу</v>
          </cell>
        </row>
        <row r="56">
          <cell r="A56" t="str">
            <v xml:space="preserve">  продуктiв сiльсьгого госп.</v>
          </cell>
        </row>
        <row r="57">
          <cell r="A57" t="str">
            <v>Всього трудових доходiв</v>
          </cell>
        </row>
        <row r="58">
          <cell r="A58" t="str">
            <v>(рядки 1+2+3+4+5)</v>
          </cell>
        </row>
        <row r="59">
          <cell r="A59" t="str">
            <v>6.Пенсiј, допомоги,стипендiј</v>
          </cell>
        </row>
        <row r="60">
          <cell r="A60" t="str">
            <v xml:space="preserve">  та iншi надходження</v>
          </cell>
        </row>
        <row r="61">
          <cell r="A61" t="str">
            <v xml:space="preserve">     в тому числi:</v>
          </cell>
        </row>
        <row r="62">
          <cell r="A62" t="str">
            <v xml:space="preserve"> пенсiј, допомоги, стипендiј</v>
          </cell>
        </row>
        <row r="63">
          <cell r="A63" t="str">
            <v>Баланс</v>
          </cell>
        </row>
        <row r="64">
          <cell r="A64" t="str">
            <v>Б.ВИТРАТИ ТА ЗАОЩАДЖЕННЯ</v>
          </cell>
        </row>
        <row r="65">
          <cell r="A65" t="str">
            <v>1.Покупка товарiв та оплата</v>
          </cell>
        </row>
        <row r="66">
          <cell r="A66" t="str">
            <v xml:space="preserve">  послуг</v>
          </cell>
        </row>
        <row r="67">
          <cell r="A67" t="str">
            <v xml:space="preserve">    в тому числi:</v>
          </cell>
        </row>
        <row r="68">
          <cell r="A68" t="str">
            <v xml:space="preserve"> покупка товарiв       </v>
          </cell>
        </row>
        <row r="69">
          <cell r="A69" t="str">
            <v xml:space="preserve"> оплата послуг         </v>
          </cell>
        </row>
        <row r="70">
          <cell r="A70" t="str">
            <v>2.Обов'язковi платежi та</v>
          </cell>
        </row>
        <row r="71">
          <cell r="A71" t="str">
            <v xml:space="preserve">  добровiльнi внески</v>
          </cell>
        </row>
        <row r="72">
          <cell r="A72" t="str">
            <v xml:space="preserve">       iз них:</v>
          </cell>
        </row>
        <row r="73">
          <cell r="A73" t="str">
            <v xml:space="preserve"> прибутковий податок з </v>
          </cell>
        </row>
        <row r="74">
          <cell r="A74" t="str">
            <v xml:space="preserve"> населення             </v>
          </cell>
        </row>
        <row r="75">
          <cell r="A75" t="str">
            <v>3.Прирiст вкладiв,придбання</v>
          </cell>
        </row>
        <row r="76">
          <cell r="A76" t="str">
            <v xml:space="preserve">  облiгацiй Державној внутр.</v>
          </cell>
        </row>
        <row r="77">
          <cell r="A77" t="str">
            <v xml:space="preserve">  позики,iнш.цiнних паперiв  </v>
          </cell>
        </row>
        <row r="78">
          <cell r="A78" t="str">
            <v>Всього</v>
          </cell>
        </row>
        <row r="79">
          <cell r="A79" t="str">
            <v xml:space="preserve">В. Перевищення доходiв над </v>
          </cell>
        </row>
        <row r="80">
          <cell r="A80" t="str">
            <v xml:space="preserve">   витратами</v>
          </cell>
        </row>
        <row r="81">
          <cell r="A81" t="str">
            <v>Баланс</v>
          </cell>
        </row>
        <row r="82">
          <cell r="A82" t="str">
            <v xml:space="preserve">        Довiдково: чисельнiсть населення в</v>
          </cell>
        </row>
        <row r="83">
          <cell r="A83" t="str">
            <v>_x000C_</v>
          </cell>
        </row>
        <row r="88">
          <cell r="A88" t="str">
            <v>А. ГРОШОВI ДОХОДИ</v>
          </cell>
        </row>
        <row r="89">
          <cell r="A89" t="str">
            <v>1.Заробiтна плата</v>
          </cell>
        </row>
        <row r="90">
          <cell r="A90" t="str">
            <v>2.Оплата працi робiтникiв</v>
          </cell>
        </row>
        <row r="91">
          <cell r="A91" t="str">
            <v xml:space="preserve">  кооперативiв</v>
          </cell>
        </row>
        <row r="92">
          <cell r="A92" t="str">
            <v>3.Доходи робiтникiв та служ-</v>
          </cell>
        </row>
        <row r="93">
          <cell r="A93" t="str">
            <v xml:space="preserve">  бовцiв вiд пiдприїмств та</v>
          </cell>
        </row>
        <row r="94">
          <cell r="A94" t="str">
            <v xml:space="preserve">  органiзацiй крiм зар.плати</v>
          </cell>
        </row>
        <row r="95">
          <cell r="A95" t="str">
            <v xml:space="preserve">4.Грошовi доходи вiд   </v>
          </cell>
        </row>
        <row r="96">
          <cell r="A96" t="str">
            <v xml:space="preserve">  колгоспiв            </v>
          </cell>
        </row>
        <row r="97">
          <cell r="A97" t="str">
            <v>5.Надходження вiд продажу</v>
          </cell>
        </row>
        <row r="98">
          <cell r="A98" t="str">
            <v xml:space="preserve">  продуктiв сiльсьгого госп.</v>
          </cell>
        </row>
        <row r="99">
          <cell r="A99" t="str">
            <v>Всього трудових доходiв</v>
          </cell>
        </row>
        <row r="100">
          <cell r="A100" t="str">
            <v>(рядки 1+2+3+4+5)</v>
          </cell>
        </row>
        <row r="101">
          <cell r="A101" t="str">
            <v>6.Пенсiј, допомоги,стипендiј</v>
          </cell>
        </row>
        <row r="102">
          <cell r="A102" t="str">
            <v xml:space="preserve">  та iншi надходження</v>
          </cell>
        </row>
        <row r="103">
          <cell r="A103" t="str">
            <v xml:space="preserve">     в тому числi:</v>
          </cell>
        </row>
        <row r="104">
          <cell r="A104" t="str">
            <v xml:space="preserve"> пенсiј, допомоги, стипендiј</v>
          </cell>
        </row>
        <row r="105">
          <cell r="A105" t="str">
            <v>Баланс</v>
          </cell>
        </row>
        <row r="106">
          <cell r="A106" t="str">
            <v>Б.ВИТРАТИ ТА ЗАОЩАДЖЕННЯ</v>
          </cell>
        </row>
        <row r="107">
          <cell r="A107" t="str">
            <v>1.Покупка товарiв та оплата</v>
          </cell>
        </row>
        <row r="108">
          <cell r="A108" t="str">
            <v xml:space="preserve">  послуг</v>
          </cell>
        </row>
        <row r="109">
          <cell r="A109" t="str">
            <v xml:space="preserve">    в тому числi:</v>
          </cell>
        </row>
        <row r="110">
          <cell r="A110" t="str">
            <v xml:space="preserve"> покупка товарiв       </v>
          </cell>
        </row>
        <row r="111">
          <cell r="A111" t="str">
            <v xml:space="preserve"> оплата послуг         </v>
          </cell>
        </row>
        <row r="112">
          <cell r="A112" t="str">
            <v>2.Обов'язковi платежi та</v>
          </cell>
        </row>
        <row r="113">
          <cell r="A113" t="str">
            <v xml:space="preserve">  добровiльнi внески</v>
          </cell>
        </row>
        <row r="114">
          <cell r="A114" t="str">
            <v xml:space="preserve">       iз них:</v>
          </cell>
        </row>
        <row r="115">
          <cell r="A115" t="str">
            <v xml:space="preserve"> прибутковий податок з </v>
          </cell>
        </row>
        <row r="116">
          <cell r="A116" t="str">
            <v xml:space="preserve"> населення             </v>
          </cell>
        </row>
        <row r="117">
          <cell r="A117" t="str">
            <v>3.Прирiст вкладiв,придбання</v>
          </cell>
        </row>
        <row r="118">
          <cell r="A118" t="str">
            <v xml:space="preserve">  облiгацiй Державној внутр.</v>
          </cell>
        </row>
        <row r="119">
          <cell r="A119" t="str">
            <v xml:space="preserve">  позики,iнш.цiнних паперiв  </v>
          </cell>
        </row>
        <row r="120">
          <cell r="A120" t="str">
            <v>Всього</v>
          </cell>
        </row>
        <row r="121">
          <cell r="A121" t="str">
            <v xml:space="preserve">В. Перевищення доходiв над </v>
          </cell>
        </row>
        <row r="122">
          <cell r="A122" t="str">
            <v xml:space="preserve">   витратами</v>
          </cell>
        </row>
        <row r="123">
          <cell r="A123" t="str">
            <v>Баланс</v>
          </cell>
        </row>
        <row r="124">
          <cell r="A124" t="str">
            <v>_x000C_</v>
          </cell>
        </row>
        <row r="130">
          <cell r="A130" t="str">
            <v>А. ГРОШОВI ДОХОДИ</v>
          </cell>
        </row>
        <row r="131">
          <cell r="A131" t="str">
            <v>1.Заробiтна плата</v>
          </cell>
        </row>
        <row r="132">
          <cell r="A132" t="str">
            <v>2.Оплата працi робiтникiв</v>
          </cell>
        </row>
        <row r="133">
          <cell r="A133" t="str">
            <v xml:space="preserve">  кооперативiв</v>
          </cell>
        </row>
        <row r="134">
          <cell r="A134" t="str">
            <v>3.Доходи робiтникiв та служ-</v>
          </cell>
        </row>
        <row r="135">
          <cell r="A135" t="str">
            <v xml:space="preserve">  бовцiв вiд пiдприїмств та</v>
          </cell>
        </row>
        <row r="136">
          <cell r="A136" t="str">
            <v xml:space="preserve">  органiзацiй крiм зар.плати</v>
          </cell>
        </row>
        <row r="137">
          <cell r="A137" t="str">
            <v xml:space="preserve">4.Грошовi доходи вiд   </v>
          </cell>
        </row>
        <row r="138">
          <cell r="A138" t="str">
            <v xml:space="preserve">  колгоспiв            </v>
          </cell>
        </row>
        <row r="139">
          <cell r="A139" t="str">
            <v>5.Надходження вiд продажу</v>
          </cell>
        </row>
        <row r="140">
          <cell r="A140" t="str">
            <v xml:space="preserve">  продуктiв сiльсьгого госп.</v>
          </cell>
        </row>
        <row r="141">
          <cell r="A141" t="str">
            <v>Всього трудових доходiв</v>
          </cell>
        </row>
        <row r="142">
          <cell r="A142" t="str">
            <v>(рядки 1+2+3+4+5)</v>
          </cell>
        </row>
        <row r="143">
          <cell r="A143" t="str">
            <v>6.Пенсiј, допомоги,стипендiј</v>
          </cell>
        </row>
        <row r="144">
          <cell r="A144" t="str">
            <v xml:space="preserve">  та iншi надходження</v>
          </cell>
        </row>
        <row r="145">
          <cell r="A145" t="str">
            <v xml:space="preserve">     в тому числi:</v>
          </cell>
        </row>
        <row r="146">
          <cell r="A146" t="str">
            <v xml:space="preserve"> пенсiј, допомоги, стипендiј</v>
          </cell>
        </row>
        <row r="147">
          <cell r="A147" t="str">
            <v>Баланс</v>
          </cell>
        </row>
        <row r="148">
          <cell r="A148" t="str">
            <v>Б.ВИТРАТИ ТА ЗАОЩАДЖЕННЯ</v>
          </cell>
        </row>
        <row r="149">
          <cell r="A149" t="str">
            <v>1.Покупка товарiв та оплата</v>
          </cell>
        </row>
        <row r="150">
          <cell r="A150" t="str">
            <v xml:space="preserve">  послуг</v>
          </cell>
        </row>
        <row r="151">
          <cell r="A151" t="str">
            <v xml:space="preserve">    в тому числi:</v>
          </cell>
        </row>
        <row r="152">
          <cell r="A152" t="str">
            <v xml:space="preserve"> покупка товарiв       </v>
          </cell>
        </row>
        <row r="153">
          <cell r="A153" t="str">
            <v xml:space="preserve"> оплата послуг         </v>
          </cell>
        </row>
        <row r="154">
          <cell r="A154" t="str">
            <v>2.Обов'язковi платежi та</v>
          </cell>
        </row>
        <row r="155">
          <cell r="A155" t="str">
            <v xml:space="preserve">  добровiльнi внески</v>
          </cell>
        </row>
        <row r="156">
          <cell r="A156" t="str">
            <v xml:space="preserve">       iз них:</v>
          </cell>
        </row>
        <row r="157">
          <cell r="A157" t="str">
            <v xml:space="preserve"> прибутковий податок з </v>
          </cell>
        </row>
        <row r="158">
          <cell r="A158" t="str">
            <v xml:space="preserve"> населення             </v>
          </cell>
        </row>
        <row r="159">
          <cell r="A159" t="str">
            <v>3.Прирiст вкладiв,придбання</v>
          </cell>
        </row>
        <row r="160">
          <cell r="A160" t="str">
            <v xml:space="preserve">  облiгацiй Державној внутр.</v>
          </cell>
        </row>
        <row r="161">
          <cell r="A161" t="str">
            <v xml:space="preserve">  позики,iнш.цiнних паперiв  </v>
          </cell>
        </row>
        <row r="162">
          <cell r="A162" t="str">
            <v>Всього</v>
          </cell>
        </row>
        <row r="163">
          <cell r="A163" t="str">
            <v xml:space="preserve">В. Перевищення доходiв над </v>
          </cell>
        </row>
        <row r="164">
          <cell r="A164" t="str">
            <v xml:space="preserve">   витратами</v>
          </cell>
        </row>
        <row r="165">
          <cell r="A165" t="str">
            <v>Баланс</v>
          </cell>
        </row>
        <row r="166">
          <cell r="A166" t="str">
            <v>_x000C_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2">
          <cell r="F2" t="str">
            <v>Компания "Мама"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6">
          <cell r="E6" t="str">
            <v>31 декабря 2005 года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"/>
    </sheetNames>
    <sheetDataSet>
      <sheetData sheetId="0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2">
          <cell r="G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реестр заявок"/>
      <sheetName val="ЗКЛ"/>
      <sheetName val="реестр_заявок"/>
    </sheetNames>
    <sheetDataSet>
      <sheetData sheetId="0" refreshError="1"/>
      <sheetData sheetId="1" refreshError="1">
        <row r="2">
          <cell r="G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  "/>
      <sheetName val="ВАТ"/>
      <sheetName val="ВАТ_фил"/>
      <sheetName val="210"/>
      <sheetName val="241,5"/>
      <sheetName val="област"/>
      <sheetName val="Сторно"/>
      <sheetName val="Пряма_труба"/>
      <sheetName val="БАЗА   (2)"/>
      <sheetName val="БАЗА   (3)"/>
      <sheetName val="БАЗА   (4)"/>
      <sheetName val="БАЗА   (5)"/>
      <sheetName val="БАЗА   (6)"/>
      <sheetName val="БАЗА   (7)"/>
      <sheetName val="БАЗА   (8)"/>
      <sheetName val="БАЗА   (9)"/>
      <sheetName val="БАЗА   (10)"/>
      <sheetName val="БАЗА   (12)"/>
      <sheetName val="БАЗА   (11)"/>
      <sheetName val="БАЗА   (13)"/>
      <sheetName val="БАЗА   (14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2:G72"/>
  <sheetViews>
    <sheetView view="pageBreakPreview" zoomScale="75" zoomScaleNormal="75" zoomScaleSheetLayoutView="75" workbookViewId="0">
      <selection activeCell="A8" sqref="A8"/>
    </sheetView>
  </sheetViews>
  <sheetFormatPr defaultRowHeight="18.75" customHeight="1" x14ac:dyDescent="0.2"/>
  <cols>
    <col min="1" max="1" width="83.42578125" style="1" customWidth="1"/>
    <col min="2" max="2" width="13" style="1" customWidth="1"/>
    <col min="3" max="3" width="15.5703125" style="1" customWidth="1"/>
    <col min="4" max="4" width="16" style="1" customWidth="1"/>
    <col min="5" max="5" width="13.42578125" style="1" customWidth="1"/>
    <col min="6" max="6" width="12.5703125" style="1" customWidth="1"/>
    <col min="7" max="7" width="16" style="1" customWidth="1"/>
    <col min="8" max="16384" width="9.140625" style="1"/>
  </cols>
  <sheetData>
    <row r="2" spans="1:7" ht="18.75" customHeight="1" x14ac:dyDescent="0.2">
      <c r="A2" s="3" t="s">
        <v>0</v>
      </c>
      <c r="B2" s="3"/>
      <c r="C2" s="3"/>
      <c r="D2" s="3"/>
      <c r="E2" s="3"/>
      <c r="F2" s="3"/>
      <c r="G2" s="3"/>
    </row>
    <row r="3" spans="1:7" ht="18.75" customHeight="1" x14ac:dyDescent="0.2">
      <c r="A3" s="4"/>
      <c r="B3" s="4"/>
      <c r="C3" s="4"/>
      <c r="D3" s="4"/>
      <c r="E3" s="4"/>
      <c r="F3" s="4"/>
      <c r="G3" s="4"/>
    </row>
    <row r="4" spans="1:7" ht="48" customHeight="1" x14ac:dyDescent="0.2">
      <c r="A4" s="5" t="s">
        <v>1</v>
      </c>
      <c r="B4" s="8" t="s">
        <v>2</v>
      </c>
      <c r="C4" s="11" t="s">
        <v>3</v>
      </c>
      <c r="D4" s="13"/>
      <c r="E4" s="13"/>
      <c r="F4" s="13"/>
      <c r="G4" s="12"/>
    </row>
    <row r="5" spans="1:7" ht="92.25" customHeight="1" x14ac:dyDescent="0.2">
      <c r="A5" s="6"/>
      <c r="B5" s="9"/>
      <c r="C5" s="7" t="s">
        <v>4</v>
      </c>
      <c r="D5" s="7" t="s">
        <v>5</v>
      </c>
      <c r="E5" s="7" t="s">
        <v>6</v>
      </c>
      <c r="F5" s="7" t="s">
        <v>7</v>
      </c>
      <c r="G5" s="7" t="s">
        <v>8</v>
      </c>
    </row>
    <row r="6" spans="1:7" s="14" customFormat="1" ht="18" customHeight="1" x14ac:dyDescent="0.2">
      <c r="A6" s="15">
        <v>1</v>
      </c>
      <c r="B6" s="16">
        <v>2</v>
      </c>
      <c r="C6" s="16">
        <v>3</v>
      </c>
      <c r="D6" s="16">
        <v>4</v>
      </c>
      <c r="E6" s="16">
        <v>5</v>
      </c>
      <c r="F6" s="16">
        <v>6</v>
      </c>
      <c r="G6" s="16">
        <v>7</v>
      </c>
    </row>
    <row r="7" spans="1:7" s="17" customFormat="1" ht="20.100000000000001" customHeight="1" x14ac:dyDescent="0.25">
      <c r="A7" s="19" t="s">
        <v>9</v>
      </c>
      <c r="B7" s="21"/>
      <c r="C7" s="21"/>
      <c r="D7" s="21"/>
      <c r="E7" s="21"/>
      <c r="F7" s="21"/>
      <c r="G7" s="20"/>
    </row>
    <row r="8" spans="1:7" ht="20.100000000000001" customHeight="1" x14ac:dyDescent="0.2">
      <c r="A8" s="22" t="s">
        <v>10</v>
      </c>
      <c r="B8" s="23">
        <v>1200</v>
      </c>
      <c r="C8" s="24">
        <v>0</v>
      </c>
      <c r="D8" s="24">
        <v>0</v>
      </c>
      <c r="E8" s="24">
        <v>0</v>
      </c>
      <c r="F8" s="24">
        <v>0</v>
      </c>
      <c r="G8" s="24">
        <v>0</v>
      </c>
    </row>
    <row r="9" spans="1:7" ht="20.100000000000001" customHeight="1" x14ac:dyDescent="0.2">
      <c r="A9" s="22" t="s">
        <v>11</v>
      </c>
      <c r="B9" s="25"/>
      <c r="C9" s="24"/>
      <c r="D9" s="24"/>
      <c r="E9" s="24"/>
      <c r="F9" s="24"/>
      <c r="G9" s="24"/>
    </row>
    <row r="10" spans="1:7" ht="20.100000000000001" customHeight="1" x14ac:dyDescent="0.2">
      <c r="A10" s="22" t="s">
        <v>12</v>
      </c>
      <c r="B10" s="23">
        <v>3000</v>
      </c>
      <c r="C10" s="24">
        <v>0</v>
      </c>
      <c r="D10" s="24">
        <v>0</v>
      </c>
      <c r="E10" s="24">
        <v>0</v>
      </c>
      <c r="F10" s="24">
        <v>0</v>
      </c>
      <c r="G10" s="24">
        <v>0</v>
      </c>
    </row>
    <row r="11" spans="1:7" ht="20.100000000000001" customHeight="1" x14ac:dyDescent="0.2">
      <c r="A11" s="22" t="s">
        <v>13</v>
      </c>
      <c r="B11" s="23">
        <v>3010</v>
      </c>
      <c r="C11" s="24">
        <v>0</v>
      </c>
      <c r="D11" s="24">
        <v>0</v>
      </c>
      <c r="E11" s="24">
        <v>0</v>
      </c>
      <c r="F11" s="24">
        <v>0</v>
      </c>
      <c r="G11" s="24">
        <v>0</v>
      </c>
    </row>
    <row r="12" spans="1:7" ht="20.100000000000001" customHeight="1" x14ac:dyDescent="0.2">
      <c r="A12" s="22" t="s">
        <v>14</v>
      </c>
      <c r="B12" s="23">
        <v>3020</v>
      </c>
      <c r="C12" s="24">
        <v>0</v>
      </c>
      <c r="D12" s="24">
        <v>0</v>
      </c>
      <c r="E12" s="24">
        <v>0</v>
      </c>
      <c r="F12" s="24">
        <v>0</v>
      </c>
      <c r="G12" s="24">
        <v>0</v>
      </c>
    </row>
    <row r="13" spans="1:7" ht="36.75" customHeight="1" x14ac:dyDescent="0.2">
      <c r="A13" s="22" t="s">
        <v>15</v>
      </c>
      <c r="B13" s="23">
        <v>3030</v>
      </c>
      <c r="C13" s="24">
        <v>0</v>
      </c>
      <c r="D13" s="24">
        <v>0</v>
      </c>
      <c r="E13" s="24">
        <v>0</v>
      </c>
      <c r="F13" s="24">
        <v>0</v>
      </c>
      <c r="G13" s="24">
        <v>0</v>
      </c>
    </row>
    <row r="14" spans="1:7" ht="36" customHeight="1" x14ac:dyDescent="0.2">
      <c r="A14" s="18" t="s">
        <v>16</v>
      </c>
      <c r="B14" s="23">
        <v>3040</v>
      </c>
      <c r="C14" s="24">
        <v>0</v>
      </c>
      <c r="D14" s="24">
        <v>0</v>
      </c>
      <c r="E14" s="24">
        <v>0</v>
      </c>
      <c r="F14" s="24">
        <v>0</v>
      </c>
      <c r="G14" s="24">
        <v>0</v>
      </c>
    </row>
    <row r="15" spans="1:7" ht="20.100000000000001" customHeight="1" x14ac:dyDescent="0.2">
      <c r="A15" s="22" t="s">
        <v>17</v>
      </c>
      <c r="B15" s="23">
        <v>3050</v>
      </c>
      <c r="C15" s="24">
        <v>0</v>
      </c>
      <c r="D15" s="24">
        <v>0</v>
      </c>
      <c r="E15" s="24">
        <v>0</v>
      </c>
      <c r="F15" s="24">
        <v>0</v>
      </c>
      <c r="G15" s="24">
        <v>0</v>
      </c>
    </row>
    <row r="16" spans="1:7" ht="20.100000000000001" customHeight="1" x14ac:dyDescent="0.2">
      <c r="A16" s="22" t="s">
        <v>18</v>
      </c>
      <c r="B16" s="23">
        <v>3060</v>
      </c>
      <c r="C16" s="24">
        <v>0</v>
      </c>
      <c r="D16" s="24">
        <v>0</v>
      </c>
      <c r="E16" s="24">
        <v>0</v>
      </c>
      <c r="F16" s="24">
        <v>0</v>
      </c>
      <c r="G16" s="24">
        <v>0</v>
      </c>
    </row>
    <row r="17" spans="1:7" ht="20.100000000000001" customHeight="1" x14ac:dyDescent="0.2">
      <c r="A17" s="18" t="s">
        <v>19</v>
      </c>
      <c r="B17" s="23">
        <v>3070</v>
      </c>
      <c r="C17" s="24">
        <v>0</v>
      </c>
      <c r="D17" s="24">
        <v>0</v>
      </c>
      <c r="E17" s="24">
        <v>0</v>
      </c>
      <c r="F17" s="24">
        <v>0</v>
      </c>
      <c r="G17" s="24">
        <v>0</v>
      </c>
    </row>
    <row r="18" spans="1:7" ht="20.100000000000001" customHeight="1" x14ac:dyDescent="0.2">
      <c r="A18" s="22" t="s">
        <v>20</v>
      </c>
      <c r="B18" s="23">
        <v>3080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</row>
    <row r="19" spans="1:7" ht="20.100000000000001" customHeight="1" x14ac:dyDescent="0.2">
      <c r="A19" s="26" t="s">
        <v>21</v>
      </c>
      <c r="B19" s="23">
        <v>3090</v>
      </c>
      <c r="C19" s="24">
        <v>0</v>
      </c>
      <c r="D19" s="24">
        <v>0</v>
      </c>
      <c r="E19" s="24">
        <v>0</v>
      </c>
      <c r="F19" s="24">
        <v>0</v>
      </c>
      <c r="G19" s="24">
        <v>0</v>
      </c>
    </row>
    <row r="20" spans="1:7" ht="20.100000000000001" customHeight="1" x14ac:dyDescent="0.2">
      <c r="A20" s="19" t="s">
        <v>22</v>
      </c>
      <c r="B20" s="21"/>
      <c r="C20" s="21"/>
      <c r="D20" s="21"/>
      <c r="E20" s="21"/>
      <c r="F20" s="21"/>
      <c r="G20" s="20"/>
    </row>
    <row r="21" spans="1:7" ht="20.100000000000001" customHeight="1" x14ac:dyDescent="0.2">
      <c r="A21" s="18" t="s">
        <v>23</v>
      </c>
      <c r="B21" s="23"/>
      <c r="C21" s="24"/>
      <c r="D21" s="24"/>
      <c r="E21" s="24"/>
      <c r="F21" s="24"/>
      <c r="G21" s="24"/>
    </row>
    <row r="22" spans="1:7" ht="20.100000000000001" customHeight="1" x14ac:dyDescent="0.2">
      <c r="A22" s="27" t="s">
        <v>24</v>
      </c>
      <c r="B22" s="23">
        <v>3200</v>
      </c>
      <c r="C22" s="24">
        <v>0</v>
      </c>
      <c r="D22" s="24">
        <v>0</v>
      </c>
      <c r="E22" s="24">
        <v>0</v>
      </c>
      <c r="F22" s="24">
        <v>0</v>
      </c>
      <c r="G22" s="24">
        <v>0</v>
      </c>
    </row>
    <row r="23" spans="1:7" ht="20.100000000000001" customHeight="1" x14ac:dyDescent="0.2">
      <c r="A23" s="27" t="s">
        <v>25</v>
      </c>
      <c r="B23" s="23">
        <v>3210</v>
      </c>
      <c r="C23" s="24">
        <v>0</v>
      </c>
      <c r="D23" s="24">
        <v>0</v>
      </c>
      <c r="E23" s="24">
        <v>0</v>
      </c>
      <c r="F23" s="24">
        <v>0</v>
      </c>
      <c r="G23" s="24">
        <v>0</v>
      </c>
    </row>
    <row r="24" spans="1:7" ht="20.100000000000001" customHeight="1" x14ac:dyDescent="0.2">
      <c r="A24" s="27" t="s">
        <v>26</v>
      </c>
      <c r="B24" s="23">
        <v>3220</v>
      </c>
      <c r="C24" s="24">
        <v>0</v>
      </c>
      <c r="D24" s="24">
        <v>0</v>
      </c>
      <c r="E24" s="24">
        <v>0</v>
      </c>
      <c r="F24" s="24">
        <v>0</v>
      </c>
      <c r="G24" s="24">
        <v>0</v>
      </c>
    </row>
    <row r="25" spans="1:7" ht="20.100000000000001" customHeight="1" x14ac:dyDescent="0.2">
      <c r="A25" s="22" t="s">
        <v>27</v>
      </c>
      <c r="B25" s="23"/>
      <c r="C25" s="24"/>
      <c r="D25" s="24"/>
      <c r="E25" s="24"/>
      <c r="F25" s="24"/>
      <c r="G25" s="24"/>
    </row>
    <row r="26" spans="1:7" ht="20.100000000000001" customHeight="1" x14ac:dyDescent="0.2">
      <c r="A26" s="27" t="s">
        <v>28</v>
      </c>
      <c r="B26" s="23">
        <v>3230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</row>
    <row r="27" spans="1:7" ht="20.100000000000001" customHeight="1" x14ac:dyDescent="0.2">
      <c r="A27" s="27" t="s">
        <v>29</v>
      </c>
      <c r="B27" s="23">
        <v>3240</v>
      </c>
      <c r="C27" s="24">
        <v>0</v>
      </c>
      <c r="D27" s="24">
        <v>0</v>
      </c>
      <c r="E27" s="24">
        <v>0</v>
      </c>
      <c r="F27" s="24">
        <v>0</v>
      </c>
      <c r="G27" s="24">
        <v>0</v>
      </c>
    </row>
    <row r="28" spans="1:7" ht="20.100000000000001" customHeight="1" x14ac:dyDescent="0.2">
      <c r="A28" s="22" t="s">
        <v>30</v>
      </c>
      <c r="B28" s="23">
        <v>3250</v>
      </c>
      <c r="C28" s="24">
        <v>0</v>
      </c>
      <c r="D28" s="24">
        <v>0</v>
      </c>
      <c r="E28" s="24">
        <v>0</v>
      </c>
      <c r="F28" s="24">
        <v>0</v>
      </c>
      <c r="G28" s="24">
        <v>0</v>
      </c>
    </row>
    <row r="29" spans="1:7" ht="20.100000000000001" customHeight="1" x14ac:dyDescent="0.2">
      <c r="A29" s="27" t="s">
        <v>31</v>
      </c>
      <c r="B29" s="23">
        <v>3260</v>
      </c>
      <c r="C29" s="24">
        <v>0</v>
      </c>
      <c r="D29" s="24">
        <v>0</v>
      </c>
      <c r="E29" s="24">
        <v>0</v>
      </c>
      <c r="F29" s="24">
        <v>0</v>
      </c>
      <c r="G29" s="24">
        <v>0</v>
      </c>
    </row>
    <row r="30" spans="1:7" ht="20.100000000000001" customHeight="1" x14ac:dyDescent="0.2">
      <c r="A30" s="18" t="s">
        <v>32</v>
      </c>
      <c r="B30" s="23"/>
      <c r="C30" s="24"/>
      <c r="D30" s="24"/>
      <c r="E30" s="24"/>
      <c r="F30" s="24"/>
      <c r="G30" s="24"/>
    </row>
    <row r="31" spans="1:7" ht="20.100000000000001" customHeight="1" x14ac:dyDescent="0.2">
      <c r="A31" s="27" t="s">
        <v>33</v>
      </c>
      <c r="B31" s="23">
        <v>3270</v>
      </c>
      <c r="C31" s="24">
        <v>0</v>
      </c>
      <c r="D31" s="24">
        <v>0</v>
      </c>
      <c r="E31" s="24">
        <v>0</v>
      </c>
      <c r="F31" s="24">
        <v>0</v>
      </c>
      <c r="G31" s="24">
        <v>0</v>
      </c>
    </row>
    <row r="32" spans="1:7" ht="20.100000000000001" customHeight="1" x14ac:dyDescent="0.2">
      <c r="A32" s="27" t="s">
        <v>34</v>
      </c>
      <c r="B32" s="23">
        <v>3280</v>
      </c>
      <c r="C32" s="24">
        <v>0</v>
      </c>
      <c r="D32" s="24">
        <v>0</v>
      </c>
      <c r="E32" s="24">
        <v>0</v>
      </c>
      <c r="F32" s="24">
        <v>0</v>
      </c>
      <c r="G32" s="24">
        <v>0</v>
      </c>
    </row>
    <row r="33" spans="1:7" ht="20.100000000000001" customHeight="1" x14ac:dyDescent="0.2">
      <c r="A33" s="27" t="s">
        <v>35</v>
      </c>
      <c r="B33" s="23">
        <v>3290</v>
      </c>
      <c r="C33" s="24">
        <v>0</v>
      </c>
      <c r="D33" s="24">
        <v>0</v>
      </c>
      <c r="E33" s="24">
        <v>0</v>
      </c>
      <c r="F33" s="24">
        <v>0</v>
      </c>
      <c r="G33" s="24">
        <v>0</v>
      </c>
    </row>
    <row r="34" spans="1:7" ht="20.100000000000001" customHeight="1" x14ac:dyDescent="0.2">
      <c r="A34" s="27" t="s">
        <v>36</v>
      </c>
      <c r="B34" s="23">
        <v>3300</v>
      </c>
      <c r="C34" s="24">
        <v>0</v>
      </c>
      <c r="D34" s="24">
        <v>0</v>
      </c>
      <c r="E34" s="24">
        <v>0</v>
      </c>
      <c r="F34" s="24">
        <v>0</v>
      </c>
      <c r="G34" s="24">
        <v>0</v>
      </c>
    </row>
    <row r="35" spans="1:7" ht="20.100000000000001" customHeight="1" x14ac:dyDescent="0.2">
      <c r="A35" s="27" t="s">
        <v>37</v>
      </c>
      <c r="B35" s="23">
        <v>3310</v>
      </c>
      <c r="C35" s="24">
        <v>0</v>
      </c>
      <c r="D35" s="24">
        <v>0</v>
      </c>
      <c r="E35" s="24">
        <v>0</v>
      </c>
      <c r="F35" s="24">
        <v>0</v>
      </c>
      <c r="G35" s="24">
        <v>0</v>
      </c>
    </row>
    <row r="36" spans="1:7" ht="20.100000000000001" customHeight="1" x14ac:dyDescent="0.2">
      <c r="A36" s="18" t="s">
        <v>38</v>
      </c>
      <c r="B36" s="23">
        <v>3320</v>
      </c>
      <c r="C36" s="24">
        <v>0</v>
      </c>
      <c r="D36" s="24">
        <v>0</v>
      </c>
      <c r="E36" s="24">
        <v>0</v>
      </c>
      <c r="F36" s="24">
        <v>0</v>
      </c>
      <c r="G36" s="24">
        <v>0</v>
      </c>
    </row>
    <row r="37" spans="1:7" ht="20.100000000000001" customHeight="1" x14ac:dyDescent="0.2">
      <c r="A37" s="19" t="s">
        <v>39</v>
      </c>
      <c r="B37" s="21"/>
      <c r="C37" s="21"/>
      <c r="D37" s="21"/>
      <c r="E37" s="21"/>
      <c r="F37" s="21"/>
      <c r="G37" s="20"/>
    </row>
    <row r="38" spans="1:7" ht="20.100000000000001" customHeight="1" x14ac:dyDescent="0.2">
      <c r="A38" s="18" t="s">
        <v>40</v>
      </c>
      <c r="B38" s="23"/>
      <c r="C38" s="28"/>
      <c r="D38" s="28"/>
      <c r="E38" s="28"/>
      <c r="F38" s="28"/>
      <c r="G38" s="28"/>
    </row>
    <row r="39" spans="1:7" ht="20.100000000000001" customHeight="1" x14ac:dyDescent="0.2">
      <c r="A39" s="22" t="s">
        <v>41</v>
      </c>
      <c r="B39" s="23">
        <v>3400</v>
      </c>
      <c r="C39" s="24">
        <v>0</v>
      </c>
      <c r="D39" s="24">
        <v>0</v>
      </c>
      <c r="E39" s="24">
        <v>0</v>
      </c>
      <c r="F39" s="24">
        <v>0</v>
      </c>
      <c r="G39" s="24">
        <v>0</v>
      </c>
    </row>
    <row r="40" spans="1:7" ht="20.100000000000001" customHeight="1" x14ac:dyDescent="0.2">
      <c r="A40" s="27" t="s">
        <v>42</v>
      </c>
      <c r="B40" s="29"/>
      <c r="C40" s="28"/>
      <c r="D40" s="28"/>
      <c r="E40" s="28"/>
      <c r="F40" s="28"/>
      <c r="G40" s="28"/>
    </row>
    <row r="41" spans="1:7" ht="20.100000000000001" customHeight="1" x14ac:dyDescent="0.2">
      <c r="A41" s="27" t="s">
        <v>43</v>
      </c>
      <c r="B41" s="23">
        <v>3410</v>
      </c>
      <c r="C41" s="24">
        <v>0</v>
      </c>
      <c r="D41" s="24">
        <v>0</v>
      </c>
      <c r="E41" s="24">
        <v>0</v>
      </c>
      <c r="F41" s="24">
        <v>0</v>
      </c>
      <c r="G41" s="24">
        <v>0</v>
      </c>
    </row>
    <row r="42" spans="1:7" ht="20.100000000000001" customHeight="1" x14ac:dyDescent="0.2">
      <c r="A42" s="27" t="s">
        <v>44</v>
      </c>
      <c r="B42" s="23">
        <v>3420</v>
      </c>
      <c r="C42" s="24">
        <v>0</v>
      </c>
      <c r="D42" s="24">
        <v>0</v>
      </c>
      <c r="E42" s="24">
        <v>0</v>
      </c>
      <c r="F42" s="24">
        <v>0</v>
      </c>
      <c r="G42" s="24">
        <v>0</v>
      </c>
    </row>
    <row r="43" spans="1:7" ht="20.100000000000001" customHeight="1" x14ac:dyDescent="0.2">
      <c r="A43" s="27" t="s">
        <v>45</v>
      </c>
      <c r="B43" s="23">
        <v>3430</v>
      </c>
      <c r="C43" s="24">
        <v>0</v>
      </c>
      <c r="D43" s="24">
        <v>0</v>
      </c>
      <c r="E43" s="24">
        <v>0</v>
      </c>
      <c r="F43" s="24">
        <v>0</v>
      </c>
      <c r="G43" s="24">
        <v>0</v>
      </c>
    </row>
    <row r="44" spans="1:7" ht="27.75" customHeight="1" x14ac:dyDescent="0.2">
      <c r="A44" s="27" t="s">
        <v>46</v>
      </c>
      <c r="B44" s="23"/>
      <c r="C44" s="28"/>
      <c r="D44" s="28"/>
      <c r="E44" s="28"/>
      <c r="F44" s="28"/>
      <c r="G44" s="28"/>
    </row>
    <row r="45" spans="1:7" ht="20.100000000000001" customHeight="1" x14ac:dyDescent="0.2">
      <c r="A45" s="27" t="s">
        <v>43</v>
      </c>
      <c r="B45" s="23">
        <v>3440</v>
      </c>
      <c r="C45" s="24">
        <v>0</v>
      </c>
      <c r="D45" s="24">
        <v>0</v>
      </c>
      <c r="E45" s="24">
        <v>0</v>
      </c>
      <c r="F45" s="24">
        <v>0</v>
      </c>
      <c r="G45" s="24">
        <v>0</v>
      </c>
    </row>
    <row r="46" spans="1:7" ht="20.100000000000001" customHeight="1" x14ac:dyDescent="0.2">
      <c r="A46" s="27" t="s">
        <v>44</v>
      </c>
      <c r="B46" s="23">
        <v>3450</v>
      </c>
      <c r="C46" s="24">
        <v>0</v>
      </c>
      <c r="D46" s="24">
        <v>0</v>
      </c>
      <c r="E46" s="24">
        <v>0</v>
      </c>
      <c r="F46" s="24">
        <v>0</v>
      </c>
      <c r="G46" s="24">
        <v>0</v>
      </c>
    </row>
    <row r="47" spans="1:7" ht="20.100000000000001" customHeight="1" x14ac:dyDescent="0.2">
      <c r="A47" s="27" t="s">
        <v>45</v>
      </c>
      <c r="B47" s="23">
        <v>3460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</row>
    <row r="48" spans="1:7" ht="20.100000000000001" customHeight="1" x14ac:dyDescent="0.2">
      <c r="A48" s="27" t="s">
        <v>47</v>
      </c>
      <c r="B48" s="23">
        <v>3470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</row>
    <row r="49" spans="1:7" ht="20.100000000000001" customHeight="1" x14ac:dyDescent="0.2">
      <c r="A49" s="27" t="s">
        <v>31</v>
      </c>
      <c r="B49" s="23">
        <v>3480</v>
      </c>
      <c r="C49" s="24">
        <v>0</v>
      </c>
      <c r="D49" s="24">
        <v>0</v>
      </c>
      <c r="E49" s="24">
        <v>0</v>
      </c>
      <c r="F49" s="24">
        <v>0</v>
      </c>
      <c r="G49" s="24">
        <v>0</v>
      </c>
    </row>
    <row r="50" spans="1:7" ht="20.100000000000001" customHeight="1" x14ac:dyDescent="0.2">
      <c r="A50" s="18" t="s">
        <v>32</v>
      </c>
      <c r="B50" s="23"/>
      <c r="C50" s="28"/>
      <c r="D50" s="28"/>
      <c r="E50" s="28"/>
      <c r="F50" s="28"/>
      <c r="G50" s="28"/>
    </row>
    <row r="51" spans="1:7" ht="34.5" customHeight="1" x14ac:dyDescent="0.2">
      <c r="A51" s="27" t="s">
        <v>48</v>
      </c>
      <c r="B51" s="23">
        <v>3490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</row>
    <row r="52" spans="1:7" ht="20.100000000000001" customHeight="1" x14ac:dyDescent="0.2">
      <c r="A52" s="27" t="s">
        <v>49</v>
      </c>
      <c r="B52" s="23">
        <v>3500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</row>
    <row r="53" spans="1:7" ht="20.100000000000001" customHeight="1" x14ac:dyDescent="0.2">
      <c r="A53" s="27" t="s">
        <v>50</v>
      </c>
      <c r="B53" s="23"/>
      <c r="C53" s="28"/>
      <c r="D53" s="28"/>
      <c r="E53" s="28"/>
      <c r="F53" s="28"/>
      <c r="G53" s="28"/>
    </row>
    <row r="54" spans="1:7" ht="20.100000000000001" customHeight="1" x14ac:dyDescent="0.2">
      <c r="A54" s="27" t="s">
        <v>43</v>
      </c>
      <c r="B54" s="23">
        <v>3510</v>
      </c>
      <c r="C54" s="24">
        <v>0</v>
      </c>
      <c r="D54" s="24">
        <v>0</v>
      </c>
      <c r="E54" s="24">
        <v>0</v>
      </c>
      <c r="F54" s="24">
        <v>0</v>
      </c>
      <c r="G54" s="24">
        <v>0</v>
      </c>
    </row>
    <row r="55" spans="1:7" ht="20.100000000000001" customHeight="1" x14ac:dyDescent="0.2">
      <c r="A55" s="27" t="s">
        <v>44</v>
      </c>
      <c r="B55" s="23">
        <v>3520</v>
      </c>
      <c r="C55" s="24">
        <v>0</v>
      </c>
      <c r="D55" s="24">
        <v>0</v>
      </c>
      <c r="E55" s="24">
        <v>0</v>
      </c>
      <c r="F55" s="24">
        <v>0</v>
      </c>
      <c r="G55" s="24">
        <v>0</v>
      </c>
    </row>
    <row r="56" spans="1:7" ht="20.100000000000001" customHeight="1" x14ac:dyDescent="0.2">
      <c r="A56" s="27" t="s">
        <v>45</v>
      </c>
      <c r="B56" s="23">
        <v>3530</v>
      </c>
      <c r="C56" s="24">
        <v>0</v>
      </c>
      <c r="D56" s="24">
        <v>0</v>
      </c>
      <c r="E56" s="24">
        <v>0</v>
      </c>
      <c r="F56" s="24">
        <v>0</v>
      </c>
      <c r="G56" s="24">
        <v>0</v>
      </c>
    </row>
    <row r="57" spans="1:7" ht="31.5" customHeight="1" x14ac:dyDescent="0.2">
      <c r="A57" s="27" t="s">
        <v>51</v>
      </c>
      <c r="B57" s="23"/>
      <c r="C57" s="28"/>
      <c r="D57" s="28"/>
      <c r="E57" s="28"/>
      <c r="F57" s="28"/>
      <c r="G57" s="28"/>
    </row>
    <row r="58" spans="1:7" ht="20.100000000000001" customHeight="1" x14ac:dyDescent="0.2">
      <c r="A58" s="27" t="s">
        <v>43</v>
      </c>
      <c r="B58" s="23">
        <v>3540</v>
      </c>
      <c r="C58" s="24">
        <v>0</v>
      </c>
      <c r="D58" s="24">
        <v>0</v>
      </c>
      <c r="E58" s="24">
        <v>0</v>
      </c>
      <c r="F58" s="24">
        <v>0</v>
      </c>
      <c r="G58" s="24">
        <v>0</v>
      </c>
    </row>
    <row r="59" spans="1:7" ht="20.100000000000001" customHeight="1" x14ac:dyDescent="0.2">
      <c r="A59" s="27" t="s">
        <v>44</v>
      </c>
      <c r="B59" s="23">
        <v>3550</v>
      </c>
      <c r="C59" s="24">
        <v>0</v>
      </c>
      <c r="D59" s="24">
        <v>0</v>
      </c>
      <c r="E59" s="24">
        <v>0</v>
      </c>
      <c r="F59" s="24">
        <v>0</v>
      </c>
      <c r="G59" s="24">
        <v>0</v>
      </c>
    </row>
    <row r="60" spans="1:7" ht="20.100000000000001" customHeight="1" x14ac:dyDescent="0.2">
      <c r="A60" s="27" t="s">
        <v>45</v>
      </c>
      <c r="B60" s="23">
        <v>3560</v>
      </c>
      <c r="C60" s="24">
        <v>0</v>
      </c>
      <c r="D60" s="24">
        <v>0</v>
      </c>
      <c r="E60" s="24">
        <v>0</v>
      </c>
      <c r="F60" s="24">
        <v>0</v>
      </c>
      <c r="G60" s="24">
        <v>0</v>
      </c>
    </row>
    <row r="61" spans="1:7" ht="20.100000000000001" customHeight="1" x14ac:dyDescent="0.2">
      <c r="A61" s="27" t="s">
        <v>37</v>
      </c>
      <c r="B61" s="23">
        <v>3570</v>
      </c>
      <c r="C61" s="24">
        <v>0</v>
      </c>
      <c r="D61" s="24">
        <v>0</v>
      </c>
      <c r="E61" s="24">
        <v>0</v>
      </c>
      <c r="F61" s="24">
        <v>0</v>
      </c>
      <c r="G61" s="24">
        <v>0</v>
      </c>
    </row>
    <row r="62" spans="1:7" ht="20.100000000000001" customHeight="1" x14ac:dyDescent="0.2">
      <c r="A62" s="18" t="s">
        <v>52</v>
      </c>
      <c r="B62" s="23">
        <v>3580</v>
      </c>
      <c r="C62" s="24">
        <v>0</v>
      </c>
      <c r="D62" s="24">
        <v>0</v>
      </c>
      <c r="E62" s="24">
        <v>0</v>
      </c>
      <c r="F62" s="24">
        <v>0</v>
      </c>
      <c r="G62" s="24">
        <v>0</v>
      </c>
    </row>
    <row r="63" spans="1:7" s="30" customFormat="1" ht="20.100000000000001" customHeight="1" x14ac:dyDescent="0.2">
      <c r="A63" s="27" t="s">
        <v>53</v>
      </c>
      <c r="B63" s="23"/>
      <c r="C63" s="28"/>
      <c r="D63" s="28"/>
      <c r="E63" s="28"/>
      <c r="F63" s="28"/>
      <c r="G63" s="28"/>
    </row>
    <row r="64" spans="1:7" s="31" customFormat="1" ht="20.100000000000001" customHeight="1" x14ac:dyDescent="0.2">
      <c r="A64" s="32" t="s">
        <v>54</v>
      </c>
      <c r="B64" s="33">
        <v>3600</v>
      </c>
      <c r="C64" s="34">
        <v>0</v>
      </c>
      <c r="D64" s="34">
        <v>0</v>
      </c>
      <c r="E64" s="34">
        <v>0</v>
      </c>
      <c r="F64" s="34">
        <v>0</v>
      </c>
      <c r="G64" s="34">
        <v>0</v>
      </c>
    </row>
    <row r="65" spans="1:7" s="30" customFormat="1" ht="20.100000000000001" customHeight="1" x14ac:dyDescent="0.2">
      <c r="A65" s="35" t="s">
        <v>55</v>
      </c>
      <c r="B65" s="23">
        <v>3610</v>
      </c>
      <c r="C65" s="24">
        <v>0</v>
      </c>
      <c r="D65" s="24">
        <v>0</v>
      </c>
      <c r="E65" s="24">
        <v>0</v>
      </c>
      <c r="F65" s="24">
        <v>0</v>
      </c>
      <c r="G65" s="24">
        <v>0</v>
      </c>
    </row>
    <row r="66" spans="1:7" s="31" customFormat="1" ht="20.100000000000001" customHeight="1" x14ac:dyDescent="0.2">
      <c r="A66" s="32" t="s">
        <v>56</v>
      </c>
      <c r="B66" s="33">
        <v>3620</v>
      </c>
      <c r="C66" s="34">
        <v>0</v>
      </c>
      <c r="D66" s="34">
        <v>0</v>
      </c>
      <c r="E66" s="34">
        <v>0</v>
      </c>
      <c r="F66" s="34">
        <v>0</v>
      </c>
      <c r="G66" s="34">
        <v>0</v>
      </c>
    </row>
    <row r="67" spans="1:7" s="30" customFormat="1" ht="24" customHeight="1" x14ac:dyDescent="0.2">
      <c r="A67" s="26" t="s">
        <v>57</v>
      </c>
      <c r="B67" s="23">
        <v>3630</v>
      </c>
      <c r="C67" s="24">
        <v>0</v>
      </c>
      <c r="D67" s="24">
        <v>0</v>
      </c>
      <c r="E67" s="24">
        <v>0</v>
      </c>
      <c r="F67" s="24">
        <v>0</v>
      </c>
      <c r="G67" s="24">
        <v>0</v>
      </c>
    </row>
    <row r="68" spans="1:7" s="30" customFormat="1" ht="20.100000000000001" customHeight="1" x14ac:dyDescent="0.2">
      <c r="A68" s="1"/>
      <c r="B68" s="2"/>
      <c r="C68" s="36"/>
      <c r="D68" s="37"/>
      <c r="E68" s="37"/>
      <c r="F68" s="37"/>
      <c r="G68" s="37"/>
    </row>
    <row r="69" spans="1:7" s="30" customFormat="1" ht="20.100000000000001" customHeight="1" x14ac:dyDescent="0.2">
      <c r="A69" s="1"/>
      <c r="B69" s="2"/>
      <c r="C69" s="36"/>
      <c r="D69" s="37"/>
      <c r="E69" s="37"/>
      <c r="F69" s="37"/>
      <c r="G69" s="37"/>
    </row>
    <row r="70" spans="1:7" s="30" customFormat="1" ht="20.100000000000001" customHeight="1" x14ac:dyDescent="0.2">
      <c r="A70" s="1"/>
      <c r="B70" s="2"/>
      <c r="C70" s="36"/>
      <c r="D70" s="37"/>
      <c r="E70" s="37"/>
      <c r="F70" s="37"/>
      <c r="G70" s="37"/>
    </row>
    <row r="71" spans="1:7" s="38" customFormat="1" ht="20.100000000000001" customHeight="1" x14ac:dyDescent="0.2">
      <c r="A71" s="39" t="s">
        <v>58</v>
      </c>
      <c r="B71" s="41" t="s">
        <v>59</v>
      </c>
      <c r="C71" s="42"/>
      <c r="D71" s="43"/>
      <c r="E71" s="45" t="s">
        <v>60</v>
      </c>
      <c r="F71" s="45"/>
      <c r="G71" s="45"/>
    </row>
    <row r="72" spans="1:7" ht="20.100000000000001" customHeight="1" x14ac:dyDescent="0.2">
      <c r="A72" s="46" t="s">
        <v>61</v>
      </c>
      <c r="B72" s="40" t="s">
        <v>62</v>
      </c>
      <c r="C72" s="40"/>
      <c r="D72" s="47"/>
      <c r="E72" s="49" t="s">
        <v>63</v>
      </c>
      <c r="F72" s="49"/>
      <c r="G72" s="49"/>
    </row>
  </sheetData>
  <mergeCells count="9">
    <mergeCell ref="A37:G37"/>
    <mergeCell ref="E71:G71"/>
    <mergeCell ref="E72:G72"/>
    <mergeCell ref="A2:G2"/>
    <mergeCell ref="A4:A5"/>
    <mergeCell ref="B4:B5"/>
    <mergeCell ref="C4:G4"/>
    <mergeCell ref="A7:G7"/>
    <mergeCell ref="A20:G20"/>
  </mergeCells>
  <pageMargins left="0.81" right="0.39370078740157483" top="0.31" bottom="0.23" header="0.19685039370078741" footer="0.23622047244094491"/>
  <pageSetup paperSize="9" scale="50" orientation="portrait" r:id="rId1"/>
  <headerFooter>
    <oddHeader xml:space="preserve">&amp;Ц&amp;"Times New Roman,обычный"&amp;14 
&amp;П&amp;"Times New Roman,обычный"&amp;14
Додаток 3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A1:G223"/>
  <sheetViews>
    <sheetView view="pageBreakPreview" zoomScale="75" zoomScaleNormal="60" zoomScaleSheetLayoutView="75" workbookViewId="0">
      <selection activeCell="A16" sqref="A16"/>
    </sheetView>
  </sheetViews>
  <sheetFormatPr defaultRowHeight="18.75" customHeight="1" x14ac:dyDescent="0.2"/>
  <cols>
    <col min="1" max="1" width="74.5703125" style="38" customWidth="1"/>
    <col min="2" max="2" width="15.28515625" style="40" customWidth="1"/>
    <col min="3" max="3" width="17.5703125" style="38" customWidth="1"/>
    <col min="4" max="4" width="18.42578125" style="38" customWidth="1"/>
    <col min="5" max="5" width="17.85546875" style="38" customWidth="1"/>
    <col min="6" max="6" width="19.140625" style="38" customWidth="1"/>
    <col min="7" max="7" width="10" style="38" customWidth="1"/>
    <col min="8" max="8" width="9.5703125" style="38" customWidth="1"/>
    <col min="9" max="10" width="9.140625" style="38"/>
    <col min="11" max="11" width="10.5703125" style="38" customWidth="1"/>
    <col min="12" max="16384" width="9.140625" style="38"/>
  </cols>
  <sheetData>
    <row r="1" spans="1:6" ht="20.100000000000001" customHeight="1" x14ac:dyDescent="0.2">
      <c r="B1" s="38"/>
    </row>
    <row r="2" spans="1:6" ht="20.100000000000001" customHeight="1" x14ac:dyDescent="0.2">
      <c r="B2" s="38"/>
    </row>
    <row r="3" spans="1:6" ht="20.100000000000001" customHeight="1" x14ac:dyDescent="0.2">
      <c r="B3" s="38"/>
    </row>
    <row r="4" spans="1:6" ht="20.100000000000001" customHeight="1" x14ac:dyDescent="0.2">
      <c r="B4" s="38"/>
    </row>
    <row r="5" spans="1:6" ht="19.5" customHeight="1" x14ac:dyDescent="0.2">
      <c r="A5" s="3" t="s">
        <v>64</v>
      </c>
      <c r="B5" s="3"/>
      <c r="C5" s="3"/>
      <c r="D5" s="3"/>
      <c r="E5" s="3"/>
      <c r="F5" s="3"/>
    </row>
    <row r="6" spans="1:6" ht="18.75" customHeight="1" x14ac:dyDescent="0.2">
      <c r="A6" s="3" t="s">
        <v>65</v>
      </c>
      <c r="B6" s="3"/>
      <c r="C6" s="3"/>
      <c r="D6" s="3"/>
      <c r="E6" s="3"/>
      <c r="F6" s="3"/>
    </row>
    <row r="7" spans="1:6" ht="18.75" customHeight="1" x14ac:dyDescent="0.2">
      <c r="A7" s="3" t="s">
        <v>66</v>
      </c>
      <c r="B7" s="3"/>
      <c r="C7" s="3"/>
      <c r="D7" s="3"/>
      <c r="E7" s="3"/>
      <c r="F7" s="3"/>
    </row>
    <row r="8" spans="1:6" ht="18.75" customHeight="1" x14ac:dyDescent="0.2">
      <c r="A8" s="3" t="s">
        <v>67</v>
      </c>
      <c r="B8" s="3"/>
      <c r="C8" s="3"/>
      <c r="D8" s="3"/>
      <c r="E8" s="3"/>
      <c r="F8" s="3"/>
    </row>
    <row r="9" spans="1:6" ht="14.25" customHeight="1" x14ac:dyDescent="0.2">
      <c r="A9" s="2"/>
      <c r="B9" s="2"/>
      <c r="C9" s="2"/>
      <c r="D9" s="2"/>
      <c r="E9" s="2"/>
      <c r="F9" s="2"/>
    </row>
    <row r="10" spans="1:6" ht="21.75" customHeight="1" x14ac:dyDescent="0.2">
      <c r="A10" s="3" t="s">
        <v>68</v>
      </c>
      <c r="B10" s="3"/>
      <c r="C10" s="3"/>
      <c r="D10" s="3"/>
      <c r="E10" s="3"/>
      <c r="F10" s="3"/>
    </row>
    <row r="11" spans="1:6" ht="12" customHeight="1" x14ac:dyDescent="0.2">
      <c r="B11" s="47"/>
      <c r="C11" s="47"/>
      <c r="D11" s="47"/>
      <c r="E11" s="47"/>
      <c r="F11" s="47"/>
    </row>
    <row r="12" spans="1:6" ht="31.5" customHeight="1" x14ac:dyDescent="0.2">
      <c r="A12" s="52" t="s">
        <v>1</v>
      </c>
      <c r="B12" s="55" t="s">
        <v>69</v>
      </c>
      <c r="C12" s="57" t="s">
        <v>3</v>
      </c>
      <c r="D12" s="59"/>
      <c r="E12" s="59"/>
      <c r="F12" s="59"/>
    </row>
    <row r="13" spans="1:6" ht="54.75" customHeight="1" x14ac:dyDescent="0.2">
      <c r="A13" s="53"/>
      <c r="B13" s="56"/>
      <c r="C13" s="60" t="s">
        <v>4</v>
      </c>
      <c r="D13" s="60" t="s">
        <v>5</v>
      </c>
      <c r="E13" s="60" t="s">
        <v>6</v>
      </c>
      <c r="F13" s="60" t="s">
        <v>7</v>
      </c>
    </row>
    <row r="14" spans="1:6" ht="20.100000000000001" customHeight="1" x14ac:dyDescent="0.2">
      <c r="A14" s="50">
        <v>1</v>
      </c>
      <c r="B14" s="54">
        <v>2</v>
      </c>
      <c r="C14" s="54">
        <v>3</v>
      </c>
      <c r="D14" s="54">
        <v>4</v>
      </c>
      <c r="E14" s="54">
        <v>5</v>
      </c>
      <c r="F14" s="54">
        <v>6</v>
      </c>
    </row>
    <row r="15" spans="1:6" ht="24.95" customHeight="1" x14ac:dyDescent="0.2">
      <c r="A15" s="62" t="s">
        <v>70</v>
      </c>
      <c r="B15" s="64"/>
      <c r="C15" s="64"/>
      <c r="D15" s="64"/>
      <c r="E15" s="64"/>
      <c r="F15" s="63"/>
    </row>
    <row r="16" spans="1:6" ht="20.100000000000001" customHeight="1" x14ac:dyDescent="0.2">
      <c r="A16" s="65" t="s">
        <v>71</v>
      </c>
      <c r="B16" s="50">
        <f>'1.Фінансовий результат'!B14</f>
        <v>1040</v>
      </c>
      <c r="C16" s="66">
        <f>'1.Фінансовий результат'!C14</f>
        <v>1770.1999999999998</v>
      </c>
      <c r="D16" s="66">
        <f>'1.Фінансовий результат'!D14</f>
        <v>1966.6</v>
      </c>
      <c r="E16" s="66">
        <f>'1.Фінансовий результат'!E14</f>
        <v>196.40000000000009</v>
      </c>
      <c r="F16" s="66">
        <f>'1.Фінансовий результат'!F14</f>
        <v>111.09479154897753</v>
      </c>
    </row>
    <row r="17" spans="1:6" ht="20.100000000000001" customHeight="1" x14ac:dyDescent="0.2">
      <c r="A17" s="65" t="s">
        <v>72</v>
      </c>
      <c r="B17" s="50">
        <f>'1.Фінансовий результат'!B15</f>
        <v>1050</v>
      </c>
      <c r="C17" s="66">
        <f>'1.Фінансовий результат'!C15</f>
        <v>512.4</v>
      </c>
      <c r="D17" s="66">
        <f>'1.Фінансовий результат'!D15</f>
        <v>774.6</v>
      </c>
      <c r="E17" s="66">
        <f>'1.Фінансовий результат'!E15</f>
        <v>262.20000000000005</v>
      </c>
      <c r="F17" s="66">
        <f>'1.Фінансовий результат'!F15</f>
        <v>151.17096018735364</v>
      </c>
    </row>
    <row r="18" spans="1:6" ht="37.5" customHeight="1" x14ac:dyDescent="0.2">
      <c r="A18" s="67" t="s">
        <v>73</v>
      </c>
      <c r="B18" s="68">
        <f>'1.Фінансовий результат'!B30</f>
        <v>1060</v>
      </c>
      <c r="C18" s="69">
        <f>'1.Фінансовий результат'!C30</f>
        <v>1257.7999999999997</v>
      </c>
      <c r="D18" s="69">
        <f>'1.Фінансовий результат'!D30</f>
        <v>1192</v>
      </c>
      <c r="E18" s="69">
        <f>'1.Фінансовий результат'!E30</f>
        <v>-65.799999999999727</v>
      </c>
      <c r="F18" s="69">
        <f>'1.Фінансовий результат'!F30</f>
        <v>94.768643663539535</v>
      </c>
    </row>
    <row r="19" spans="1:6" ht="20.100000000000001" customHeight="1" x14ac:dyDescent="0.2">
      <c r="A19" s="65" t="s">
        <v>74</v>
      </c>
      <c r="B19" s="50">
        <f>'1.Фінансовий результат'!B31</f>
        <v>1070</v>
      </c>
      <c r="C19" s="66">
        <f>'1.Фінансовий результат'!C31</f>
        <v>7</v>
      </c>
      <c r="D19" s="66">
        <f>'1.Фінансовий результат'!D31</f>
        <v>9.3000000000000007</v>
      </c>
      <c r="E19" s="66">
        <f>'1.Фінансовий результат'!E31</f>
        <v>2.3000000000000007</v>
      </c>
      <c r="F19" s="66">
        <f>'1.Фінансовий результат'!F31</f>
        <v>132.85714285714286</v>
      </c>
    </row>
    <row r="20" spans="1:6" ht="20.100000000000001" customHeight="1" x14ac:dyDescent="0.2">
      <c r="A20" s="65" t="s">
        <v>75</v>
      </c>
      <c r="B20" s="50">
        <f>'1.Фінансовий результат'!B33</f>
        <v>1080</v>
      </c>
      <c r="C20" s="66">
        <f>'1.Фінансовий результат'!C33</f>
        <v>1179.0999999999999</v>
      </c>
      <c r="D20" s="66">
        <f>'1.Фінансовий результат'!D33</f>
        <v>1178.8000000000002</v>
      </c>
      <c r="E20" s="66">
        <f>'1.Фінансовий результат'!E33</f>
        <v>-0.29999999999972715</v>
      </c>
      <c r="F20" s="66">
        <f>'1.Фінансовий результат'!F33</f>
        <v>99.974556865405845</v>
      </c>
    </row>
    <row r="21" spans="1:6" ht="19.5" customHeight="1" x14ac:dyDescent="0.2">
      <c r="A21" s="65" t="s">
        <v>76</v>
      </c>
      <c r="B21" s="50">
        <f>'1.Фінансовий результат'!B59</f>
        <v>1110</v>
      </c>
      <c r="C21" s="66">
        <f>'1.Фінансовий результат'!C59</f>
        <v>0</v>
      </c>
      <c r="D21" s="66">
        <f>'1.Фінансовий результат'!D59</f>
        <v>0</v>
      </c>
      <c r="E21" s="66">
        <f>'1.Фінансовий результат'!E59</f>
        <v>0</v>
      </c>
      <c r="F21" s="66">
        <f>'1.Фінансовий результат'!F59</f>
        <v>0</v>
      </c>
    </row>
    <row r="22" spans="1:6" ht="20.100000000000001" customHeight="1" x14ac:dyDescent="0.2">
      <c r="A22" s="65" t="s">
        <v>77</v>
      </c>
      <c r="B22" s="50">
        <f>'1.Фінансовий результат'!B66</f>
        <v>1120</v>
      </c>
      <c r="C22" s="66">
        <f>'1.Фінансовий результат'!C66</f>
        <v>19.100000000000001</v>
      </c>
      <c r="D22" s="66">
        <f>'1.Фінансовий результат'!D66</f>
        <v>18.3</v>
      </c>
      <c r="E22" s="66">
        <f>'1.Фінансовий результат'!E66</f>
        <v>-0.80000000000000071</v>
      </c>
      <c r="F22" s="66">
        <f>'1.Фінансовий результат'!F66</f>
        <v>95.81151832460732</v>
      </c>
    </row>
    <row r="23" spans="1:6" ht="38.25" customHeight="1" x14ac:dyDescent="0.2">
      <c r="A23" s="70" t="s">
        <v>78</v>
      </c>
      <c r="B23" s="71">
        <f>'1.Фінансовий результат'!B72</f>
        <v>1130</v>
      </c>
      <c r="C23" s="72">
        <f>'1.Фінансовий результат'!C72</f>
        <v>66.599999999999824</v>
      </c>
      <c r="D23" s="72">
        <f>'1.Фінансовий результат'!D72</f>
        <v>4.1999999999997719</v>
      </c>
      <c r="E23" s="72">
        <f>'1.Фінансовий результат'!E72</f>
        <v>-62.400000000000048</v>
      </c>
      <c r="F23" s="72">
        <f>'1.Фінансовий результат'!F72</f>
        <v>6.3063063063059808</v>
      </c>
    </row>
    <row r="24" spans="1:6" ht="20.100000000000001" customHeight="1" x14ac:dyDescent="0.2">
      <c r="A24" s="73" t="s">
        <v>79</v>
      </c>
      <c r="B24" s="50">
        <f>'1.Фінансовий результат'!B73</f>
        <v>1140</v>
      </c>
      <c r="C24" s="66">
        <f>'1.Фінансовий результат'!C73</f>
        <v>0</v>
      </c>
      <c r="D24" s="66">
        <f>'1.Фінансовий результат'!D73</f>
        <v>0</v>
      </c>
      <c r="E24" s="66">
        <f>'1.Фінансовий результат'!E73</f>
        <v>0</v>
      </c>
      <c r="F24" s="66">
        <f>'1.Фінансовий результат'!F73</f>
        <v>0</v>
      </c>
    </row>
    <row r="25" spans="1:6" ht="20.100000000000001" customHeight="1" x14ac:dyDescent="0.2">
      <c r="A25" s="73" t="s">
        <v>80</v>
      </c>
      <c r="B25" s="50">
        <f>'1.Фінансовий результат'!B74</f>
        <v>1150</v>
      </c>
      <c r="C25" s="66">
        <f>'1.Фінансовий результат'!C74</f>
        <v>0</v>
      </c>
      <c r="D25" s="66">
        <f>'1.Фінансовий результат'!D74</f>
        <v>0</v>
      </c>
      <c r="E25" s="66">
        <f>'1.Фінансовий результат'!E74</f>
        <v>0</v>
      </c>
      <c r="F25" s="66">
        <f>'1.Фінансовий результат'!F74</f>
        <v>0</v>
      </c>
    </row>
    <row r="26" spans="1:6" ht="20.100000000000001" customHeight="1" x14ac:dyDescent="0.2">
      <c r="A26" s="65" t="s">
        <v>81</v>
      </c>
      <c r="B26" s="50">
        <f>'1.Фінансовий результат'!B75</f>
        <v>1160</v>
      </c>
      <c r="C26" s="66">
        <f>'1.Фінансовий результат'!C75</f>
        <v>4</v>
      </c>
      <c r="D26" s="66">
        <f>'1.Фінансовий результат'!D75</f>
        <v>23.8</v>
      </c>
      <c r="E26" s="66">
        <f>'1.Фінансовий результат'!E75</f>
        <v>19.8</v>
      </c>
      <c r="F26" s="66">
        <f>'1.Фінансовий результат'!F75</f>
        <v>595</v>
      </c>
    </row>
    <row r="27" spans="1:6" ht="20.100000000000001" customHeight="1" x14ac:dyDescent="0.2">
      <c r="A27" s="65" t="s">
        <v>82</v>
      </c>
      <c r="B27" s="50">
        <f>'1.Фінансовий результат'!B78</f>
        <v>1170</v>
      </c>
      <c r="C27" s="66">
        <f>'1.Фінансовий результат'!C78</f>
        <v>0</v>
      </c>
      <c r="D27" s="66">
        <f>'1.Фінансовий результат'!D78</f>
        <v>0</v>
      </c>
      <c r="E27" s="66">
        <f>'1.Фінансовий результат'!E78</f>
        <v>0</v>
      </c>
      <c r="F27" s="66">
        <f>'1.Фінансовий результат'!F78</f>
        <v>0</v>
      </c>
    </row>
    <row r="28" spans="1:6" ht="43.5" customHeight="1" x14ac:dyDescent="0.2">
      <c r="A28" s="74" t="s">
        <v>83</v>
      </c>
      <c r="B28" s="68">
        <f>'1.Фінансовий результат'!B79</f>
        <v>1200</v>
      </c>
      <c r="C28" s="69">
        <f>'1.Фінансовий результат'!C79</f>
        <v>70.599999999999824</v>
      </c>
      <c r="D28" s="69">
        <f>'1.Фінансовий результат'!D79</f>
        <v>27.999999999999773</v>
      </c>
      <c r="E28" s="69">
        <f>'1.Фінансовий результат'!E79</f>
        <v>-42.600000000000051</v>
      </c>
      <c r="F28" s="69">
        <f>'1.Фінансовий результат'!F79</f>
        <v>0</v>
      </c>
    </row>
    <row r="29" spans="1:6" ht="20.100000000000001" customHeight="1" x14ac:dyDescent="0.2">
      <c r="A29" s="75" t="s">
        <v>84</v>
      </c>
      <c r="B29" s="50">
        <f>'1.Фінансовий результат'!B80</f>
        <v>1210</v>
      </c>
      <c r="C29" s="66">
        <f>'1.Фінансовий результат'!C80</f>
        <v>10</v>
      </c>
      <c r="D29" s="66">
        <f>'1.Фінансовий результат'!D80</f>
        <v>0</v>
      </c>
      <c r="E29" s="66">
        <f>'1.Фінансовий результат'!E80</f>
        <v>-10</v>
      </c>
      <c r="F29" s="66">
        <f>'1.Фінансовий результат'!F80</f>
        <v>0</v>
      </c>
    </row>
    <row r="30" spans="1:6" ht="35.25" customHeight="1" x14ac:dyDescent="0.2">
      <c r="A30" s="70" t="s">
        <v>85</v>
      </c>
      <c r="B30" s="71">
        <f>'1.Фінансовий результат'!B82</f>
        <v>1230</v>
      </c>
      <c r="C30" s="72">
        <f>'1.Фінансовий результат'!C82</f>
        <v>60.599999999999824</v>
      </c>
      <c r="D30" s="72">
        <f>'1.Фінансовий результат'!D82</f>
        <v>27.999999999999773</v>
      </c>
      <c r="E30" s="72">
        <f>'1.Фінансовий результат'!E82</f>
        <v>-32.600000000000051</v>
      </c>
      <c r="F30" s="72">
        <f>'1.Фінансовий результат'!F82</f>
        <v>0</v>
      </c>
    </row>
    <row r="31" spans="1:6" ht="24.95" customHeight="1" x14ac:dyDescent="0.2">
      <c r="A31" s="76" t="s">
        <v>86</v>
      </c>
      <c r="B31" s="78"/>
      <c r="C31" s="78"/>
      <c r="D31" s="78"/>
      <c r="E31" s="78"/>
      <c r="F31" s="77"/>
    </row>
    <row r="32" spans="1:6" ht="20.100000000000001" customHeight="1" x14ac:dyDescent="0.2">
      <c r="A32" s="79" t="s">
        <v>87</v>
      </c>
      <c r="B32" s="50">
        <f>'2. Розрахунки з бюджетом'!B18</f>
        <v>2100</v>
      </c>
      <c r="C32" s="66">
        <f>'2. Розрахунки з бюджетом'!C18</f>
        <v>9.1</v>
      </c>
      <c r="D32" s="66">
        <f>'2. Розрахунки з бюджетом'!D18</f>
        <v>0</v>
      </c>
      <c r="E32" s="66">
        <f>'2. Розрахунки з бюджетом'!E18</f>
        <v>0</v>
      </c>
      <c r="F32" s="66" t="str">
        <f>'2. Розрахунки з бюджетом'!F18</f>
        <v>-</v>
      </c>
    </row>
    <row r="33" spans="1:6" ht="20.100000000000001" customHeight="1" x14ac:dyDescent="0.2">
      <c r="A33" s="80" t="s">
        <v>88</v>
      </c>
      <c r="B33" s="50">
        <f>'2. Розрахунки з бюджетом'!B19</f>
        <v>2110</v>
      </c>
      <c r="C33" s="66">
        <f>'2. Розрахунки з бюджетом'!C19</f>
        <v>10</v>
      </c>
      <c r="D33" s="66">
        <f>'2. Розрахунки з бюджетом'!D19</f>
        <v>0</v>
      </c>
      <c r="E33" s="66">
        <f>'2. Розрахунки з бюджетом'!E19</f>
        <v>0</v>
      </c>
      <c r="F33" s="66" t="str">
        <f>'2. Розрахунки з бюджетом'!F19</f>
        <v>-</v>
      </c>
    </row>
    <row r="34" spans="1:6" ht="40.5" customHeight="1" x14ac:dyDescent="0.2">
      <c r="A34" s="80" t="s">
        <v>89</v>
      </c>
      <c r="B34" s="50">
        <f>'2. Розрахунки з бюджетом'!B20</f>
        <v>2120</v>
      </c>
      <c r="C34" s="66">
        <f>'2. Розрахунки з бюджетом'!C20</f>
        <v>27.6</v>
      </c>
      <c r="D34" s="66">
        <f>'2. Розрахунки з бюджетом'!D20</f>
        <v>79.599999999999994</v>
      </c>
      <c r="E34" s="66">
        <f>'2. Розрахунки з бюджетом'!E20</f>
        <v>51.999999999999993</v>
      </c>
      <c r="F34" s="66">
        <f>'2. Розрахунки з бюджетом'!F20</f>
        <v>288.40579710144925</v>
      </c>
    </row>
    <row r="35" spans="1:6" ht="39.75" customHeight="1" x14ac:dyDescent="0.2">
      <c r="A35" s="80" t="s">
        <v>90</v>
      </c>
      <c r="B35" s="50">
        <f>'2. Розрахунки з бюджетом'!B21</f>
        <v>2130</v>
      </c>
      <c r="C35" s="66">
        <f>'2. Розрахунки з бюджетом'!C21</f>
        <v>0</v>
      </c>
      <c r="D35" s="66">
        <f>'2. Розрахунки з бюджетом'!D21</f>
        <v>0</v>
      </c>
      <c r="E35" s="66">
        <f>'2. Розрахунки з бюджетом'!E21</f>
        <v>0</v>
      </c>
      <c r="F35" s="66">
        <f>'2. Розрахунки з бюджетом'!F21</f>
        <v>0</v>
      </c>
    </row>
    <row r="36" spans="1:6" ht="42.75" customHeight="1" x14ac:dyDescent="0.2">
      <c r="A36" s="79" t="s">
        <v>91</v>
      </c>
      <c r="B36" s="50">
        <f>'2. Розрахунки з бюджетом'!B22</f>
        <v>2140</v>
      </c>
      <c r="C36" s="66">
        <f>'2. Розрахунки з бюджетом'!C22</f>
        <v>192.9</v>
      </c>
      <c r="D36" s="66">
        <f>'2. Розрахунки з бюджетом'!D22</f>
        <v>209.9</v>
      </c>
      <c r="E36" s="66">
        <f>'2. Розрахунки з бюджетом'!E22</f>
        <v>17</v>
      </c>
      <c r="F36" s="66">
        <f>'2. Розрахунки з бюджетом'!F22</f>
        <v>108.81285640228097</v>
      </c>
    </row>
    <row r="37" spans="1:6" ht="39" customHeight="1" x14ac:dyDescent="0.2">
      <c r="A37" s="79" t="s">
        <v>92</v>
      </c>
      <c r="B37" s="50">
        <f>'2. Розрахунки з бюджетом'!B32</f>
        <v>2150</v>
      </c>
      <c r="C37" s="66">
        <f>'2. Розрахунки з бюджетом'!C32</f>
        <v>212.4</v>
      </c>
      <c r="D37" s="66">
        <f>'2. Розрахунки з бюджетом'!D32</f>
        <v>228.3</v>
      </c>
      <c r="E37" s="66">
        <f>'2. Розрахунки з бюджетом'!E32</f>
        <v>15.900000000000006</v>
      </c>
      <c r="F37" s="66">
        <f>'2. Розрахунки з бюджетом'!F32</f>
        <v>107.48587570621469</v>
      </c>
    </row>
    <row r="38" spans="1:6" ht="20.100000000000001" customHeight="1" x14ac:dyDescent="0.2">
      <c r="A38" s="81" t="s">
        <v>93</v>
      </c>
      <c r="B38" s="68">
        <f>'2. Розрахунки з бюджетом'!B33</f>
        <v>2200</v>
      </c>
      <c r="C38" s="69">
        <f>'2. Розрахунки з бюджетом'!C33</f>
        <v>452</v>
      </c>
      <c r="D38" s="69">
        <f>'2. Розрахунки з бюджетом'!D33</f>
        <v>517.79999999999995</v>
      </c>
      <c r="E38" s="69">
        <f>'2. Розрахунки з бюджетом'!E33</f>
        <v>65.799999999999955</v>
      </c>
      <c r="F38" s="69">
        <f>'2. Розрахунки з бюджетом'!F33</f>
        <v>114.55752212389379</v>
      </c>
    </row>
    <row r="39" spans="1:6" ht="24.95" customHeight="1" x14ac:dyDescent="0.2">
      <c r="A39" s="76" t="s">
        <v>0</v>
      </c>
      <c r="B39" s="78"/>
      <c r="C39" s="78"/>
      <c r="D39" s="78"/>
      <c r="E39" s="78"/>
      <c r="F39" s="77"/>
    </row>
    <row r="40" spans="1:6" ht="20.100000000000001" customHeight="1" x14ac:dyDescent="0.2">
      <c r="A40" s="81" t="s">
        <v>94</v>
      </c>
      <c r="B40" s="68">
        <f>'3. Рух грошових коштів'!B64</f>
        <v>3600</v>
      </c>
      <c r="C40" s="82">
        <f>'3. Рух грошових коштів'!C64</f>
        <v>0</v>
      </c>
      <c r="D40" s="82">
        <f>'3. Рух грошових коштів'!D64</f>
        <v>0</v>
      </c>
      <c r="E40" s="82">
        <f>'3. Рух грошових коштів'!E64</f>
        <v>0</v>
      </c>
      <c r="F40" s="82">
        <f>'3. Рух грошових коштів'!F64</f>
        <v>0</v>
      </c>
    </row>
    <row r="41" spans="1:6" ht="20.100000000000001" customHeight="1" x14ac:dyDescent="0.2">
      <c r="A41" s="79" t="s">
        <v>95</v>
      </c>
      <c r="B41" s="68">
        <f>'3. Рух грошових коштів'!B19</f>
        <v>3090</v>
      </c>
      <c r="C41" s="82">
        <f>'3. Рух грошових коштів'!C19</f>
        <v>0</v>
      </c>
      <c r="D41" s="82">
        <f>'3. Рух грошових коштів'!D19</f>
        <v>0</v>
      </c>
      <c r="E41" s="82">
        <f>'3. Рух грошових коштів'!E19</f>
        <v>0</v>
      </c>
      <c r="F41" s="82">
        <f>'3. Рух грошових коштів'!F19</f>
        <v>0</v>
      </c>
    </row>
    <row r="42" spans="1:6" ht="20.100000000000001" customHeight="1" x14ac:dyDescent="0.2">
      <c r="A42" s="79" t="s">
        <v>96</v>
      </c>
      <c r="B42" s="68">
        <f>'3. Рух грошових коштів'!B36</f>
        <v>3320</v>
      </c>
      <c r="C42" s="82">
        <f>'3. Рух грошових коштів'!C36</f>
        <v>0</v>
      </c>
      <c r="D42" s="82">
        <f>'3. Рух грошових коштів'!D36</f>
        <v>0</v>
      </c>
      <c r="E42" s="82">
        <f>'3. Рух грошових коштів'!E36</f>
        <v>0</v>
      </c>
      <c r="F42" s="82">
        <f>'3. Рух грошових коштів'!F36</f>
        <v>0</v>
      </c>
    </row>
    <row r="43" spans="1:6" ht="20.100000000000001" customHeight="1" x14ac:dyDescent="0.2">
      <c r="A43" s="79" t="s">
        <v>97</v>
      </c>
      <c r="B43" s="68">
        <f>'3. Рух грошових коштів'!B62</f>
        <v>3580</v>
      </c>
      <c r="C43" s="82">
        <f>'3. Рух грошових коштів'!C62</f>
        <v>0</v>
      </c>
      <c r="D43" s="82">
        <f>'3. Рух грошових коштів'!D62</f>
        <v>0</v>
      </c>
      <c r="E43" s="82">
        <f>'3. Рух грошових коштів'!E62</f>
        <v>0</v>
      </c>
      <c r="F43" s="82">
        <f>'3. Рух грошових коштів'!F62</f>
        <v>0</v>
      </c>
    </row>
    <row r="44" spans="1:6" ht="20.100000000000001" customHeight="1" x14ac:dyDescent="0.2">
      <c r="A44" s="79" t="s">
        <v>55</v>
      </c>
      <c r="B44" s="68">
        <f>'3. Рух грошових коштів'!B65</f>
        <v>3610</v>
      </c>
      <c r="C44" s="82">
        <f>'3. Рух грошових коштів'!C65</f>
        <v>0</v>
      </c>
      <c r="D44" s="82">
        <f>'3. Рух грошових коштів'!D65</f>
        <v>0</v>
      </c>
      <c r="E44" s="82">
        <f>'3. Рух грошових коштів'!E65</f>
        <v>0</v>
      </c>
      <c r="F44" s="82">
        <f>'3. Рух грошових коштів'!F65</f>
        <v>0</v>
      </c>
    </row>
    <row r="45" spans="1:6" ht="20.100000000000001" customHeight="1" x14ac:dyDescent="0.2">
      <c r="A45" s="81" t="s">
        <v>98</v>
      </c>
      <c r="B45" s="68">
        <f>'3. Рух грошових коштів'!B66</f>
        <v>3620</v>
      </c>
      <c r="C45" s="82">
        <f>'3. Рух грошових коштів'!C66</f>
        <v>0</v>
      </c>
      <c r="D45" s="82">
        <f>'3. Рух грошових коштів'!D66</f>
        <v>0</v>
      </c>
      <c r="E45" s="82">
        <f>'3. Рух грошових коштів'!E66</f>
        <v>0</v>
      </c>
      <c r="F45" s="82">
        <f>'3. Рух грошових коштів'!F66</f>
        <v>0</v>
      </c>
    </row>
    <row r="46" spans="1:6" ht="24.95" customHeight="1" x14ac:dyDescent="0.3">
      <c r="A46" s="83" t="s">
        <v>99</v>
      </c>
      <c r="B46" s="84"/>
      <c r="C46" s="84"/>
      <c r="D46" s="84"/>
      <c r="E46" s="84"/>
      <c r="F46" s="84"/>
    </row>
    <row r="47" spans="1:6" ht="20.100000000000001" customHeight="1" x14ac:dyDescent="0.2">
      <c r="A47" s="79" t="s">
        <v>100</v>
      </c>
      <c r="B47" s="50">
        <f>'4. Кап. інвестиції'!B9</f>
        <v>4000</v>
      </c>
      <c r="C47" s="66">
        <f>'4. Кап. інвестиції'!C9</f>
        <v>0</v>
      </c>
      <c r="D47" s="66">
        <f>'4. Кап. інвестиції'!D9</f>
        <v>150</v>
      </c>
      <c r="E47" s="66">
        <f>'4. Кап. інвестиції'!E9</f>
        <v>0</v>
      </c>
      <c r="F47" s="66">
        <f>'4. Кап. інвестиції'!F9</f>
        <v>0</v>
      </c>
    </row>
    <row r="48" spans="1:6" s="85" customFormat="1" ht="24.95" customHeight="1" x14ac:dyDescent="0.2">
      <c r="A48" s="86"/>
      <c r="B48" s="86"/>
      <c r="C48" s="86"/>
      <c r="D48" s="86"/>
      <c r="E48" s="86"/>
      <c r="F48" s="86"/>
    </row>
    <row r="49" spans="1:7" s="85" customFormat="1" ht="18.75" customHeight="1" x14ac:dyDescent="0.2">
      <c r="A49" s="87"/>
      <c r="B49" s="40"/>
      <c r="C49" s="88"/>
      <c r="D49" s="42"/>
      <c r="E49" s="42"/>
      <c r="F49" s="42"/>
    </row>
    <row r="50" spans="1:7" s="85" customFormat="1" ht="20.25" customHeight="1" x14ac:dyDescent="0.2">
      <c r="A50" s="87"/>
      <c r="B50" s="40"/>
      <c r="C50" s="88"/>
      <c r="D50" s="42"/>
      <c r="E50" s="42"/>
      <c r="F50" s="42"/>
    </row>
    <row r="51" spans="1:7" s="85" customFormat="1" ht="18" customHeight="1" x14ac:dyDescent="0.2">
      <c r="A51" s="87"/>
      <c r="B51" s="40"/>
      <c r="C51" s="88"/>
      <c r="D51" s="42"/>
      <c r="E51" s="42"/>
      <c r="F51" s="42"/>
    </row>
    <row r="52" spans="1:7" ht="24.95" customHeight="1" x14ac:dyDescent="0.2">
      <c r="A52" s="89"/>
      <c r="C52" s="90"/>
      <c r="D52" s="90"/>
      <c r="E52" s="90"/>
      <c r="F52" s="90"/>
    </row>
    <row r="53" spans="1:7" ht="19.5" customHeight="1" x14ac:dyDescent="0.2">
      <c r="A53" s="39" t="s">
        <v>101</v>
      </c>
      <c r="B53" s="91" t="s">
        <v>102</v>
      </c>
      <c r="C53" s="91"/>
      <c r="D53" s="92"/>
      <c r="E53" s="93" t="s">
        <v>103</v>
      </c>
      <c r="F53" s="93"/>
    </row>
    <row r="54" spans="1:7" ht="21" customHeight="1" x14ac:dyDescent="0.2">
      <c r="A54" s="94" t="s">
        <v>61</v>
      </c>
      <c r="B54" s="95" t="s">
        <v>62</v>
      </c>
      <c r="C54" s="95"/>
      <c r="D54" s="96"/>
      <c r="E54" s="97" t="s">
        <v>104</v>
      </c>
      <c r="F54" s="97"/>
      <c r="G54" s="97"/>
    </row>
    <row r="56" spans="1:7" ht="18.75" customHeight="1" x14ac:dyDescent="0.2">
      <c r="A56" s="98"/>
    </row>
    <row r="57" spans="1:7" ht="18.75" customHeight="1" x14ac:dyDescent="0.2">
      <c r="A57" s="98"/>
    </row>
    <row r="58" spans="1:7" ht="18.75" customHeight="1" x14ac:dyDescent="0.2">
      <c r="A58" s="98"/>
    </row>
    <row r="59" spans="1:7" s="40" customFormat="1" ht="18.75" customHeight="1" x14ac:dyDescent="0.2">
      <c r="A59" s="98"/>
      <c r="C59" s="38"/>
      <c r="D59" s="38"/>
      <c r="E59" s="38"/>
      <c r="F59" s="38"/>
    </row>
    <row r="60" spans="1:7" s="40" customFormat="1" ht="18.75" customHeight="1" x14ac:dyDescent="0.2">
      <c r="A60" s="98"/>
      <c r="C60" s="38"/>
      <c r="D60" s="38"/>
      <c r="E60" s="38"/>
      <c r="F60" s="38"/>
    </row>
    <row r="61" spans="1:7" s="40" customFormat="1" ht="18.75" customHeight="1" x14ac:dyDescent="0.2">
      <c r="A61" s="98"/>
      <c r="C61" s="38"/>
      <c r="D61" s="38"/>
      <c r="E61" s="38"/>
      <c r="F61" s="38"/>
    </row>
    <row r="62" spans="1:7" s="40" customFormat="1" ht="18.75" customHeight="1" x14ac:dyDescent="0.2">
      <c r="A62" s="98"/>
      <c r="C62" s="38"/>
      <c r="D62" s="38"/>
      <c r="E62" s="38"/>
      <c r="F62" s="38"/>
    </row>
    <row r="63" spans="1:7" s="40" customFormat="1" ht="18.75" customHeight="1" x14ac:dyDescent="0.2">
      <c r="A63" s="98"/>
      <c r="C63" s="38"/>
      <c r="D63" s="38"/>
      <c r="E63" s="38"/>
      <c r="F63" s="38"/>
    </row>
    <row r="64" spans="1:7" s="40" customFormat="1" ht="18.75" customHeight="1" x14ac:dyDescent="0.2">
      <c r="A64" s="98"/>
      <c r="C64" s="38"/>
      <c r="D64" s="38"/>
      <c r="E64" s="38"/>
      <c r="F64" s="38"/>
    </row>
    <row r="65" spans="1:6" s="40" customFormat="1" ht="18.75" customHeight="1" x14ac:dyDescent="0.2">
      <c r="A65" s="98"/>
      <c r="C65" s="38"/>
      <c r="D65" s="38"/>
      <c r="E65" s="38"/>
      <c r="F65" s="38"/>
    </row>
    <row r="66" spans="1:6" s="40" customFormat="1" ht="18.75" customHeight="1" x14ac:dyDescent="0.2">
      <c r="A66" s="98"/>
      <c r="C66" s="38"/>
      <c r="D66" s="38"/>
      <c r="E66" s="38"/>
      <c r="F66" s="38"/>
    </row>
    <row r="67" spans="1:6" s="40" customFormat="1" ht="18.75" customHeight="1" x14ac:dyDescent="0.2">
      <c r="A67" s="98"/>
      <c r="C67" s="38"/>
      <c r="D67" s="38"/>
      <c r="E67" s="38"/>
      <c r="F67" s="38"/>
    </row>
    <row r="68" spans="1:6" s="40" customFormat="1" ht="18.75" customHeight="1" x14ac:dyDescent="0.2">
      <c r="A68" s="98"/>
      <c r="C68" s="38"/>
      <c r="D68" s="38"/>
      <c r="E68" s="38"/>
      <c r="F68" s="38"/>
    </row>
    <row r="69" spans="1:6" s="40" customFormat="1" ht="18.75" customHeight="1" x14ac:dyDescent="0.2">
      <c r="A69" s="98"/>
      <c r="C69" s="38"/>
      <c r="D69" s="38"/>
      <c r="E69" s="38"/>
      <c r="F69" s="38"/>
    </row>
    <row r="70" spans="1:6" s="40" customFormat="1" ht="18.75" customHeight="1" x14ac:dyDescent="0.2">
      <c r="A70" s="98"/>
      <c r="C70" s="38"/>
      <c r="D70" s="38"/>
      <c r="E70" s="38"/>
      <c r="F70" s="38"/>
    </row>
    <row r="71" spans="1:6" s="40" customFormat="1" ht="18.75" customHeight="1" x14ac:dyDescent="0.2">
      <c r="A71" s="98"/>
      <c r="C71" s="38"/>
      <c r="D71" s="38"/>
      <c r="E71" s="38"/>
      <c r="F71" s="38"/>
    </row>
    <row r="72" spans="1:6" s="40" customFormat="1" ht="18.75" customHeight="1" x14ac:dyDescent="0.2">
      <c r="A72" s="98"/>
      <c r="C72" s="38"/>
      <c r="D72" s="38"/>
      <c r="E72" s="38"/>
      <c r="F72" s="38"/>
    </row>
    <row r="73" spans="1:6" s="40" customFormat="1" ht="18.75" customHeight="1" x14ac:dyDescent="0.2">
      <c r="A73" s="98"/>
      <c r="C73" s="38"/>
      <c r="D73" s="38"/>
      <c r="E73" s="38"/>
      <c r="F73" s="38"/>
    </row>
    <row r="74" spans="1:6" s="40" customFormat="1" ht="18.75" customHeight="1" x14ac:dyDescent="0.2">
      <c r="A74" s="98"/>
      <c r="C74" s="38"/>
      <c r="D74" s="38"/>
      <c r="E74" s="38"/>
      <c r="F74" s="38"/>
    </row>
    <row r="75" spans="1:6" s="40" customFormat="1" ht="18.75" customHeight="1" x14ac:dyDescent="0.2">
      <c r="A75" s="98"/>
      <c r="C75" s="38"/>
      <c r="D75" s="38"/>
      <c r="E75" s="38"/>
      <c r="F75" s="38"/>
    </row>
    <row r="76" spans="1:6" s="40" customFormat="1" ht="18.75" customHeight="1" x14ac:dyDescent="0.2">
      <c r="A76" s="98"/>
      <c r="C76" s="38"/>
      <c r="D76" s="38"/>
      <c r="E76" s="38"/>
      <c r="F76" s="38"/>
    </row>
    <row r="77" spans="1:6" s="40" customFormat="1" ht="18.75" customHeight="1" x14ac:dyDescent="0.2">
      <c r="A77" s="98"/>
      <c r="C77" s="38"/>
      <c r="D77" s="38"/>
      <c r="E77" s="38"/>
      <c r="F77" s="38"/>
    </row>
    <row r="78" spans="1:6" s="40" customFormat="1" ht="18.75" customHeight="1" x14ac:dyDescent="0.2">
      <c r="A78" s="98"/>
      <c r="C78" s="38"/>
      <c r="D78" s="38"/>
      <c r="E78" s="38"/>
      <c r="F78" s="38"/>
    </row>
    <row r="79" spans="1:6" s="40" customFormat="1" ht="18.75" customHeight="1" x14ac:dyDescent="0.2">
      <c r="A79" s="98"/>
      <c r="C79" s="38"/>
      <c r="D79" s="38"/>
      <c r="E79" s="38"/>
      <c r="F79" s="38"/>
    </row>
    <row r="80" spans="1:6" s="40" customFormat="1" ht="18.75" customHeight="1" x14ac:dyDescent="0.2">
      <c r="A80" s="98"/>
      <c r="C80" s="38"/>
      <c r="D80" s="38"/>
      <c r="E80" s="38"/>
      <c r="F80" s="38"/>
    </row>
    <row r="81" spans="1:6" s="40" customFormat="1" ht="18.75" customHeight="1" x14ac:dyDescent="0.2">
      <c r="A81" s="98"/>
      <c r="C81" s="38"/>
      <c r="D81" s="38"/>
      <c r="E81" s="38"/>
      <c r="F81" s="38"/>
    </row>
    <row r="82" spans="1:6" s="40" customFormat="1" ht="18.75" customHeight="1" x14ac:dyDescent="0.2">
      <c r="A82" s="98"/>
      <c r="C82" s="38"/>
      <c r="D82" s="38"/>
      <c r="E82" s="38"/>
      <c r="F82" s="38"/>
    </row>
    <row r="83" spans="1:6" s="40" customFormat="1" ht="18.75" customHeight="1" x14ac:dyDescent="0.2">
      <c r="A83" s="98"/>
      <c r="C83" s="38"/>
      <c r="D83" s="38"/>
      <c r="E83" s="38"/>
      <c r="F83" s="38"/>
    </row>
    <row r="84" spans="1:6" s="40" customFormat="1" ht="18.75" customHeight="1" x14ac:dyDescent="0.2">
      <c r="A84" s="98"/>
      <c r="C84" s="38"/>
      <c r="D84" s="38"/>
      <c r="E84" s="38"/>
      <c r="F84" s="38"/>
    </row>
    <row r="85" spans="1:6" s="40" customFormat="1" ht="18.75" customHeight="1" x14ac:dyDescent="0.2">
      <c r="A85" s="98"/>
      <c r="C85" s="38"/>
      <c r="D85" s="38"/>
      <c r="E85" s="38"/>
      <c r="F85" s="38"/>
    </row>
    <row r="86" spans="1:6" s="40" customFormat="1" ht="18.75" customHeight="1" x14ac:dyDescent="0.2">
      <c r="A86" s="98"/>
      <c r="C86" s="38"/>
      <c r="D86" s="38"/>
      <c r="E86" s="38"/>
      <c r="F86" s="38"/>
    </row>
    <row r="87" spans="1:6" s="40" customFormat="1" ht="18.75" customHeight="1" x14ac:dyDescent="0.2">
      <c r="A87" s="98"/>
      <c r="C87" s="38"/>
      <c r="D87" s="38"/>
      <c r="E87" s="38"/>
      <c r="F87" s="38"/>
    </row>
    <row r="88" spans="1:6" s="40" customFormat="1" ht="18.75" customHeight="1" x14ac:dyDescent="0.2">
      <c r="A88" s="98"/>
      <c r="C88" s="38"/>
      <c r="D88" s="38"/>
      <c r="E88" s="38"/>
      <c r="F88" s="38"/>
    </row>
    <row r="89" spans="1:6" s="40" customFormat="1" ht="18.75" customHeight="1" x14ac:dyDescent="0.2">
      <c r="A89" s="98"/>
      <c r="C89" s="38"/>
      <c r="D89" s="38"/>
      <c r="E89" s="38"/>
      <c r="F89" s="38"/>
    </row>
    <row r="90" spans="1:6" s="40" customFormat="1" ht="18.75" customHeight="1" x14ac:dyDescent="0.2">
      <c r="A90" s="98"/>
      <c r="C90" s="38"/>
      <c r="D90" s="38"/>
      <c r="E90" s="38"/>
      <c r="F90" s="38"/>
    </row>
    <row r="91" spans="1:6" s="40" customFormat="1" ht="18.75" customHeight="1" x14ac:dyDescent="0.2">
      <c r="A91" s="98"/>
      <c r="C91" s="38"/>
      <c r="D91" s="38"/>
      <c r="E91" s="38"/>
      <c r="F91" s="38"/>
    </row>
    <row r="92" spans="1:6" s="40" customFormat="1" ht="18.75" customHeight="1" x14ac:dyDescent="0.2">
      <c r="A92" s="98"/>
      <c r="C92" s="38"/>
      <c r="D92" s="38"/>
      <c r="E92" s="38"/>
      <c r="F92" s="38"/>
    </row>
    <row r="93" spans="1:6" s="40" customFormat="1" ht="18.75" customHeight="1" x14ac:dyDescent="0.2">
      <c r="A93" s="98"/>
      <c r="C93" s="38"/>
      <c r="D93" s="38"/>
      <c r="E93" s="38"/>
      <c r="F93" s="38"/>
    </row>
    <row r="94" spans="1:6" s="40" customFormat="1" ht="18.75" customHeight="1" x14ac:dyDescent="0.2">
      <c r="A94" s="98"/>
      <c r="C94" s="38"/>
      <c r="D94" s="38"/>
      <c r="E94" s="38"/>
      <c r="F94" s="38"/>
    </row>
    <row r="95" spans="1:6" s="40" customFormat="1" ht="18.75" customHeight="1" x14ac:dyDescent="0.2">
      <c r="A95" s="98"/>
      <c r="C95" s="38"/>
      <c r="D95" s="38"/>
      <c r="E95" s="38"/>
      <c r="F95" s="38"/>
    </row>
    <row r="96" spans="1:6" s="40" customFormat="1" ht="18.75" customHeight="1" x14ac:dyDescent="0.2">
      <c r="A96" s="98"/>
      <c r="C96" s="38"/>
      <c r="D96" s="38"/>
      <c r="E96" s="38"/>
      <c r="F96" s="38"/>
    </row>
    <row r="97" spans="1:6" s="40" customFormat="1" ht="18.75" customHeight="1" x14ac:dyDescent="0.2">
      <c r="A97" s="98"/>
      <c r="C97" s="38"/>
      <c r="D97" s="38"/>
      <c r="E97" s="38"/>
      <c r="F97" s="38"/>
    </row>
    <row r="98" spans="1:6" s="40" customFormat="1" ht="18.75" customHeight="1" x14ac:dyDescent="0.2">
      <c r="A98" s="98"/>
      <c r="C98" s="38"/>
      <c r="D98" s="38"/>
      <c r="E98" s="38"/>
      <c r="F98" s="38"/>
    </row>
    <row r="99" spans="1:6" s="40" customFormat="1" ht="18.75" customHeight="1" x14ac:dyDescent="0.2">
      <c r="A99" s="98"/>
      <c r="C99" s="38"/>
      <c r="D99" s="38"/>
      <c r="E99" s="38"/>
      <c r="F99" s="38"/>
    </row>
    <row r="100" spans="1:6" s="40" customFormat="1" ht="18.75" customHeight="1" x14ac:dyDescent="0.2">
      <c r="A100" s="98"/>
      <c r="C100" s="38"/>
      <c r="D100" s="38"/>
      <c r="E100" s="38"/>
      <c r="F100" s="38"/>
    </row>
    <row r="101" spans="1:6" s="40" customFormat="1" ht="18.75" customHeight="1" x14ac:dyDescent="0.2">
      <c r="A101" s="98"/>
      <c r="C101" s="38"/>
      <c r="D101" s="38"/>
      <c r="E101" s="38"/>
      <c r="F101" s="38"/>
    </row>
    <row r="102" spans="1:6" s="40" customFormat="1" ht="18.75" customHeight="1" x14ac:dyDescent="0.2">
      <c r="A102" s="98"/>
      <c r="C102" s="38"/>
      <c r="D102" s="38"/>
      <c r="E102" s="38"/>
      <c r="F102" s="38"/>
    </row>
    <row r="103" spans="1:6" s="40" customFormat="1" ht="18.75" customHeight="1" x14ac:dyDescent="0.2">
      <c r="A103" s="98"/>
      <c r="C103" s="38"/>
      <c r="D103" s="38"/>
      <c r="E103" s="38"/>
      <c r="F103" s="38"/>
    </row>
    <row r="104" spans="1:6" s="40" customFormat="1" ht="18.75" customHeight="1" x14ac:dyDescent="0.2">
      <c r="A104" s="98"/>
      <c r="C104" s="38"/>
      <c r="D104" s="38"/>
      <c r="E104" s="38"/>
      <c r="F104" s="38"/>
    </row>
    <row r="105" spans="1:6" s="40" customFormat="1" ht="18.75" customHeight="1" x14ac:dyDescent="0.2">
      <c r="A105" s="98"/>
      <c r="C105" s="38"/>
      <c r="D105" s="38"/>
      <c r="E105" s="38"/>
      <c r="F105" s="38"/>
    </row>
    <row r="106" spans="1:6" s="40" customFormat="1" ht="18.75" customHeight="1" x14ac:dyDescent="0.2">
      <c r="A106" s="98"/>
      <c r="C106" s="38"/>
      <c r="D106" s="38"/>
      <c r="E106" s="38"/>
      <c r="F106" s="38"/>
    </row>
    <row r="107" spans="1:6" s="40" customFormat="1" ht="18.75" customHeight="1" x14ac:dyDescent="0.2">
      <c r="A107" s="98"/>
      <c r="C107" s="38"/>
      <c r="D107" s="38"/>
      <c r="E107" s="38"/>
      <c r="F107" s="38"/>
    </row>
    <row r="108" spans="1:6" s="40" customFormat="1" ht="18.75" customHeight="1" x14ac:dyDescent="0.2">
      <c r="A108" s="98"/>
      <c r="C108" s="38"/>
      <c r="D108" s="38"/>
      <c r="E108" s="38"/>
      <c r="F108" s="38"/>
    </row>
    <row r="109" spans="1:6" s="40" customFormat="1" ht="18.75" customHeight="1" x14ac:dyDescent="0.2">
      <c r="A109" s="98"/>
      <c r="C109" s="38"/>
      <c r="D109" s="38"/>
      <c r="E109" s="38"/>
      <c r="F109" s="38"/>
    </row>
    <row r="110" spans="1:6" s="40" customFormat="1" ht="18.75" customHeight="1" x14ac:dyDescent="0.2">
      <c r="A110" s="98"/>
      <c r="C110" s="38"/>
      <c r="D110" s="38"/>
      <c r="E110" s="38"/>
      <c r="F110" s="38"/>
    </row>
    <row r="111" spans="1:6" s="40" customFormat="1" ht="18.75" customHeight="1" x14ac:dyDescent="0.2">
      <c r="A111" s="98"/>
      <c r="C111" s="38"/>
      <c r="D111" s="38"/>
      <c r="E111" s="38"/>
      <c r="F111" s="38"/>
    </row>
    <row r="112" spans="1:6" s="40" customFormat="1" ht="18.75" customHeight="1" x14ac:dyDescent="0.2">
      <c r="A112" s="98"/>
      <c r="C112" s="38"/>
      <c r="D112" s="38"/>
      <c r="E112" s="38"/>
      <c r="F112" s="38"/>
    </row>
    <row r="113" spans="1:6" s="40" customFormat="1" ht="18.75" customHeight="1" x14ac:dyDescent="0.2">
      <c r="A113" s="98"/>
      <c r="C113" s="38"/>
      <c r="D113" s="38"/>
      <c r="E113" s="38"/>
      <c r="F113" s="38"/>
    </row>
    <row r="114" spans="1:6" s="40" customFormat="1" ht="18.75" customHeight="1" x14ac:dyDescent="0.2">
      <c r="A114" s="98"/>
      <c r="C114" s="38"/>
      <c r="D114" s="38"/>
      <c r="E114" s="38"/>
      <c r="F114" s="38"/>
    </row>
    <row r="115" spans="1:6" s="40" customFormat="1" ht="18.75" customHeight="1" x14ac:dyDescent="0.2">
      <c r="A115" s="98"/>
      <c r="C115" s="38"/>
      <c r="D115" s="38"/>
      <c r="E115" s="38"/>
      <c r="F115" s="38"/>
    </row>
    <row r="116" spans="1:6" s="40" customFormat="1" ht="18.75" customHeight="1" x14ac:dyDescent="0.2">
      <c r="A116" s="98"/>
      <c r="C116" s="38"/>
      <c r="D116" s="38"/>
      <c r="E116" s="38"/>
      <c r="F116" s="38"/>
    </row>
    <row r="117" spans="1:6" s="40" customFormat="1" ht="18.75" customHeight="1" x14ac:dyDescent="0.2">
      <c r="A117" s="98"/>
      <c r="C117" s="38"/>
      <c r="D117" s="38"/>
      <c r="E117" s="38"/>
      <c r="F117" s="38"/>
    </row>
    <row r="118" spans="1:6" s="40" customFormat="1" ht="18.75" customHeight="1" x14ac:dyDescent="0.2">
      <c r="A118" s="98"/>
      <c r="C118" s="38"/>
      <c r="D118" s="38"/>
      <c r="E118" s="38"/>
      <c r="F118" s="38"/>
    </row>
    <row r="119" spans="1:6" s="40" customFormat="1" ht="18.75" customHeight="1" x14ac:dyDescent="0.2">
      <c r="A119" s="98"/>
      <c r="C119" s="38"/>
      <c r="D119" s="38"/>
      <c r="E119" s="38"/>
      <c r="F119" s="38"/>
    </row>
    <row r="120" spans="1:6" s="40" customFormat="1" ht="18.75" customHeight="1" x14ac:dyDescent="0.2">
      <c r="A120" s="98"/>
      <c r="C120" s="38"/>
      <c r="D120" s="38"/>
      <c r="E120" s="38"/>
      <c r="F120" s="38"/>
    </row>
    <row r="121" spans="1:6" s="40" customFormat="1" ht="18.75" customHeight="1" x14ac:dyDescent="0.2">
      <c r="A121" s="98"/>
      <c r="C121" s="38"/>
      <c r="D121" s="38"/>
      <c r="E121" s="38"/>
      <c r="F121" s="38"/>
    </row>
    <row r="122" spans="1:6" s="40" customFormat="1" ht="18.75" customHeight="1" x14ac:dyDescent="0.2">
      <c r="A122" s="98"/>
      <c r="C122" s="38"/>
      <c r="D122" s="38"/>
      <c r="E122" s="38"/>
      <c r="F122" s="38"/>
    </row>
    <row r="123" spans="1:6" s="40" customFormat="1" ht="18.75" customHeight="1" x14ac:dyDescent="0.2">
      <c r="A123" s="98"/>
      <c r="C123" s="38"/>
      <c r="D123" s="38"/>
      <c r="E123" s="38"/>
      <c r="F123" s="38"/>
    </row>
    <row r="124" spans="1:6" s="40" customFormat="1" ht="18.75" customHeight="1" x14ac:dyDescent="0.2">
      <c r="A124" s="98"/>
      <c r="C124" s="38"/>
      <c r="D124" s="38"/>
      <c r="E124" s="38"/>
      <c r="F124" s="38"/>
    </row>
    <row r="125" spans="1:6" s="40" customFormat="1" ht="18.75" customHeight="1" x14ac:dyDescent="0.2">
      <c r="A125" s="98"/>
      <c r="C125" s="38"/>
      <c r="D125" s="38"/>
      <c r="E125" s="38"/>
      <c r="F125" s="38"/>
    </row>
    <row r="126" spans="1:6" s="40" customFormat="1" ht="18.75" customHeight="1" x14ac:dyDescent="0.2">
      <c r="A126" s="98"/>
      <c r="C126" s="38"/>
      <c r="D126" s="38"/>
      <c r="E126" s="38"/>
      <c r="F126" s="38"/>
    </row>
    <row r="127" spans="1:6" s="40" customFormat="1" ht="18.75" customHeight="1" x14ac:dyDescent="0.2">
      <c r="A127" s="98"/>
      <c r="C127" s="38"/>
      <c r="D127" s="38"/>
      <c r="E127" s="38"/>
      <c r="F127" s="38"/>
    </row>
    <row r="128" spans="1:6" s="40" customFormat="1" ht="18.75" customHeight="1" x14ac:dyDescent="0.2">
      <c r="A128" s="98"/>
      <c r="C128" s="38"/>
      <c r="D128" s="38"/>
      <c r="E128" s="38"/>
      <c r="F128" s="38"/>
    </row>
    <row r="129" spans="1:6" s="40" customFormat="1" ht="18.75" customHeight="1" x14ac:dyDescent="0.2">
      <c r="A129" s="98"/>
      <c r="C129" s="38"/>
      <c r="D129" s="38"/>
      <c r="E129" s="38"/>
      <c r="F129" s="38"/>
    </row>
    <row r="130" spans="1:6" s="40" customFormat="1" ht="18.75" customHeight="1" x14ac:dyDescent="0.2">
      <c r="A130" s="98"/>
      <c r="C130" s="38"/>
      <c r="D130" s="38"/>
      <c r="E130" s="38"/>
      <c r="F130" s="38"/>
    </row>
    <row r="131" spans="1:6" s="40" customFormat="1" ht="18.75" customHeight="1" x14ac:dyDescent="0.2">
      <c r="A131" s="98"/>
      <c r="C131" s="38"/>
      <c r="D131" s="38"/>
      <c r="E131" s="38"/>
      <c r="F131" s="38"/>
    </row>
    <row r="132" spans="1:6" s="40" customFormat="1" ht="18.75" customHeight="1" x14ac:dyDescent="0.2">
      <c r="A132" s="98"/>
      <c r="C132" s="38"/>
      <c r="D132" s="38"/>
      <c r="E132" s="38"/>
      <c r="F132" s="38"/>
    </row>
    <row r="133" spans="1:6" s="40" customFormat="1" ht="18.75" customHeight="1" x14ac:dyDescent="0.2">
      <c r="A133" s="98"/>
      <c r="C133" s="38"/>
      <c r="D133" s="38"/>
      <c r="E133" s="38"/>
      <c r="F133" s="38"/>
    </row>
    <row r="134" spans="1:6" s="40" customFormat="1" ht="18.75" customHeight="1" x14ac:dyDescent="0.2">
      <c r="A134" s="98"/>
      <c r="C134" s="38"/>
      <c r="D134" s="38"/>
      <c r="E134" s="38"/>
      <c r="F134" s="38"/>
    </row>
    <row r="135" spans="1:6" s="40" customFormat="1" ht="18.75" customHeight="1" x14ac:dyDescent="0.2">
      <c r="A135" s="98"/>
      <c r="C135" s="38"/>
      <c r="D135" s="38"/>
      <c r="E135" s="38"/>
      <c r="F135" s="38"/>
    </row>
    <row r="136" spans="1:6" s="40" customFormat="1" ht="18.75" customHeight="1" x14ac:dyDescent="0.2">
      <c r="A136" s="98"/>
      <c r="C136" s="38"/>
      <c r="D136" s="38"/>
      <c r="E136" s="38"/>
      <c r="F136" s="38"/>
    </row>
    <row r="137" spans="1:6" s="40" customFormat="1" ht="18.75" customHeight="1" x14ac:dyDescent="0.2">
      <c r="A137" s="98"/>
      <c r="C137" s="38"/>
      <c r="D137" s="38"/>
      <c r="E137" s="38"/>
      <c r="F137" s="38"/>
    </row>
    <row r="138" spans="1:6" s="40" customFormat="1" ht="18.75" customHeight="1" x14ac:dyDescent="0.2">
      <c r="A138" s="98"/>
      <c r="C138" s="38"/>
      <c r="D138" s="38"/>
      <c r="E138" s="38"/>
      <c r="F138" s="38"/>
    </row>
    <row r="139" spans="1:6" s="40" customFormat="1" ht="18.75" customHeight="1" x14ac:dyDescent="0.2">
      <c r="A139" s="98"/>
      <c r="C139" s="38"/>
      <c r="D139" s="38"/>
      <c r="E139" s="38"/>
      <c r="F139" s="38"/>
    </row>
    <row r="140" spans="1:6" s="40" customFormat="1" ht="18.75" customHeight="1" x14ac:dyDescent="0.2">
      <c r="A140" s="98"/>
      <c r="C140" s="38"/>
      <c r="D140" s="38"/>
      <c r="E140" s="38"/>
      <c r="F140" s="38"/>
    </row>
    <row r="141" spans="1:6" s="40" customFormat="1" ht="18.75" customHeight="1" x14ac:dyDescent="0.2">
      <c r="A141" s="98"/>
      <c r="C141" s="38"/>
      <c r="D141" s="38"/>
      <c r="E141" s="38"/>
      <c r="F141" s="38"/>
    </row>
    <row r="142" spans="1:6" s="40" customFormat="1" ht="18.75" customHeight="1" x14ac:dyDescent="0.2">
      <c r="A142" s="98"/>
      <c r="C142" s="38"/>
      <c r="D142" s="38"/>
      <c r="E142" s="38"/>
      <c r="F142" s="38"/>
    </row>
    <row r="143" spans="1:6" s="40" customFormat="1" ht="18.75" customHeight="1" x14ac:dyDescent="0.2">
      <c r="A143" s="98"/>
      <c r="C143" s="38"/>
      <c r="D143" s="38"/>
      <c r="E143" s="38"/>
      <c r="F143" s="38"/>
    </row>
    <row r="144" spans="1:6" s="40" customFormat="1" ht="18.75" customHeight="1" x14ac:dyDescent="0.2">
      <c r="A144" s="98"/>
      <c r="C144" s="38"/>
      <c r="D144" s="38"/>
      <c r="E144" s="38"/>
      <c r="F144" s="38"/>
    </row>
    <row r="145" spans="1:6" s="40" customFormat="1" ht="18.75" customHeight="1" x14ac:dyDescent="0.2">
      <c r="A145" s="98"/>
      <c r="C145" s="38"/>
      <c r="D145" s="38"/>
      <c r="E145" s="38"/>
      <c r="F145" s="38"/>
    </row>
    <row r="146" spans="1:6" s="40" customFormat="1" ht="18.75" customHeight="1" x14ac:dyDescent="0.2">
      <c r="A146" s="98"/>
      <c r="C146" s="38"/>
      <c r="D146" s="38"/>
      <c r="E146" s="38"/>
      <c r="F146" s="38"/>
    </row>
    <row r="147" spans="1:6" s="40" customFormat="1" ht="18.75" customHeight="1" x14ac:dyDescent="0.2">
      <c r="A147" s="98"/>
      <c r="C147" s="38"/>
      <c r="D147" s="38"/>
      <c r="E147" s="38"/>
      <c r="F147" s="38"/>
    </row>
    <row r="148" spans="1:6" s="40" customFormat="1" ht="18.75" customHeight="1" x14ac:dyDescent="0.2">
      <c r="A148" s="98"/>
      <c r="C148" s="38"/>
      <c r="D148" s="38"/>
      <c r="E148" s="38"/>
      <c r="F148" s="38"/>
    </row>
    <row r="149" spans="1:6" s="40" customFormat="1" ht="18.75" customHeight="1" x14ac:dyDescent="0.2">
      <c r="A149" s="98"/>
      <c r="C149" s="38"/>
      <c r="D149" s="38"/>
      <c r="E149" s="38"/>
      <c r="F149" s="38"/>
    </row>
    <row r="150" spans="1:6" s="40" customFormat="1" ht="18.75" customHeight="1" x14ac:dyDescent="0.2">
      <c r="A150" s="98"/>
      <c r="C150" s="38"/>
      <c r="D150" s="38"/>
      <c r="E150" s="38"/>
      <c r="F150" s="38"/>
    </row>
    <row r="151" spans="1:6" s="40" customFormat="1" ht="18.75" customHeight="1" x14ac:dyDescent="0.2">
      <c r="A151" s="98"/>
      <c r="C151" s="38"/>
      <c r="D151" s="38"/>
      <c r="E151" s="38"/>
      <c r="F151" s="38"/>
    </row>
    <row r="152" spans="1:6" s="40" customFormat="1" ht="18.75" customHeight="1" x14ac:dyDescent="0.2">
      <c r="A152" s="98"/>
      <c r="C152" s="38"/>
      <c r="D152" s="38"/>
      <c r="E152" s="38"/>
      <c r="F152" s="38"/>
    </row>
    <row r="153" spans="1:6" s="40" customFormat="1" ht="18.75" customHeight="1" x14ac:dyDescent="0.2">
      <c r="A153" s="98"/>
      <c r="C153" s="38"/>
      <c r="D153" s="38"/>
      <c r="E153" s="38"/>
      <c r="F153" s="38"/>
    </row>
    <row r="154" spans="1:6" s="40" customFormat="1" ht="18.75" customHeight="1" x14ac:dyDescent="0.2">
      <c r="A154" s="98"/>
      <c r="C154" s="38"/>
      <c r="D154" s="38"/>
      <c r="E154" s="38"/>
      <c r="F154" s="38"/>
    </row>
    <row r="155" spans="1:6" s="40" customFormat="1" ht="18.75" customHeight="1" x14ac:dyDescent="0.2">
      <c r="A155" s="98"/>
      <c r="C155" s="38"/>
      <c r="D155" s="38"/>
      <c r="E155" s="38"/>
      <c r="F155" s="38"/>
    </row>
    <row r="156" spans="1:6" s="40" customFormat="1" ht="18.75" customHeight="1" x14ac:dyDescent="0.2">
      <c r="A156" s="98"/>
      <c r="C156" s="38"/>
      <c r="D156" s="38"/>
      <c r="E156" s="38"/>
      <c r="F156" s="38"/>
    </row>
    <row r="157" spans="1:6" s="40" customFormat="1" ht="18.75" customHeight="1" x14ac:dyDescent="0.2">
      <c r="A157" s="98"/>
      <c r="C157" s="38"/>
      <c r="D157" s="38"/>
      <c r="E157" s="38"/>
      <c r="F157" s="38"/>
    </row>
    <row r="158" spans="1:6" s="40" customFormat="1" ht="18.75" customHeight="1" x14ac:dyDescent="0.2">
      <c r="A158" s="98"/>
      <c r="C158" s="38"/>
      <c r="D158" s="38"/>
      <c r="E158" s="38"/>
      <c r="F158" s="38"/>
    </row>
    <row r="159" spans="1:6" s="40" customFormat="1" ht="18.75" customHeight="1" x14ac:dyDescent="0.2">
      <c r="A159" s="98"/>
      <c r="C159" s="38"/>
      <c r="D159" s="38"/>
      <c r="E159" s="38"/>
      <c r="F159" s="38"/>
    </row>
    <row r="160" spans="1:6" s="40" customFormat="1" ht="18.75" customHeight="1" x14ac:dyDescent="0.2">
      <c r="A160" s="98"/>
      <c r="C160" s="38"/>
      <c r="D160" s="38"/>
      <c r="E160" s="38"/>
      <c r="F160" s="38"/>
    </row>
    <row r="161" spans="1:6" s="40" customFormat="1" ht="18.75" customHeight="1" x14ac:dyDescent="0.2">
      <c r="A161" s="98"/>
      <c r="C161" s="38"/>
      <c r="D161" s="38"/>
      <c r="E161" s="38"/>
      <c r="F161" s="38"/>
    </row>
    <row r="162" spans="1:6" s="40" customFormat="1" ht="18.75" customHeight="1" x14ac:dyDescent="0.2">
      <c r="A162" s="98"/>
      <c r="C162" s="38"/>
      <c r="D162" s="38"/>
      <c r="E162" s="38"/>
      <c r="F162" s="38"/>
    </row>
    <row r="163" spans="1:6" s="40" customFormat="1" ht="18.75" customHeight="1" x14ac:dyDescent="0.2">
      <c r="A163" s="98"/>
      <c r="C163" s="38"/>
      <c r="D163" s="38"/>
      <c r="E163" s="38"/>
      <c r="F163" s="38"/>
    </row>
    <row r="164" spans="1:6" s="40" customFormat="1" ht="18.75" customHeight="1" x14ac:dyDescent="0.2">
      <c r="A164" s="98"/>
      <c r="C164" s="38"/>
      <c r="D164" s="38"/>
      <c r="E164" s="38"/>
      <c r="F164" s="38"/>
    </row>
    <row r="165" spans="1:6" s="40" customFormat="1" ht="18.75" customHeight="1" x14ac:dyDescent="0.2">
      <c r="A165" s="98"/>
      <c r="C165" s="38"/>
      <c r="D165" s="38"/>
      <c r="E165" s="38"/>
      <c r="F165" s="38"/>
    </row>
    <row r="166" spans="1:6" s="40" customFormat="1" ht="18.75" customHeight="1" x14ac:dyDescent="0.2">
      <c r="A166" s="98"/>
      <c r="C166" s="38"/>
      <c r="D166" s="38"/>
      <c r="E166" s="38"/>
      <c r="F166" s="38"/>
    </row>
    <row r="167" spans="1:6" s="40" customFormat="1" ht="18.75" customHeight="1" x14ac:dyDescent="0.2">
      <c r="A167" s="98"/>
      <c r="C167" s="38"/>
      <c r="D167" s="38"/>
      <c r="E167" s="38"/>
      <c r="F167" s="38"/>
    </row>
    <row r="168" spans="1:6" s="40" customFormat="1" ht="18.75" customHeight="1" x14ac:dyDescent="0.2">
      <c r="A168" s="98"/>
      <c r="C168" s="38"/>
      <c r="D168" s="38"/>
      <c r="E168" s="38"/>
      <c r="F168" s="38"/>
    </row>
    <row r="169" spans="1:6" s="40" customFormat="1" ht="18.75" customHeight="1" x14ac:dyDescent="0.2">
      <c r="A169" s="98"/>
      <c r="C169" s="38"/>
      <c r="D169" s="38"/>
      <c r="E169" s="38"/>
      <c r="F169" s="38"/>
    </row>
    <row r="170" spans="1:6" s="40" customFormat="1" ht="18.75" customHeight="1" x14ac:dyDescent="0.2">
      <c r="A170" s="98"/>
      <c r="C170" s="38"/>
      <c r="D170" s="38"/>
      <c r="E170" s="38"/>
      <c r="F170" s="38"/>
    </row>
    <row r="171" spans="1:6" s="40" customFormat="1" ht="18.75" customHeight="1" x14ac:dyDescent="0.2">
      <c r="A171" s="98"/>
      <c r="C171" s="38"/>
      <c r="D171" s="38"/>
      <c r="E171" s="38"/>
      <c r="F171" s="38"/>
    </row>
    <row r="172" spans="1:6" s="40" customFormat="1" ht="18.75" customHeight="1" x14ac:dyDescent="0.2">
      <c r="A172" s="98"/>
      <c r="C172" s="38"/>
      <c r="D172" s="38"/>
      <c r="E172" s="38"/>
      <c r="F172" s="38"/>
    </row>
    <row r="173" spans="1:6" s="40" customFormat="1" ht="18.75" customHeight="1" x14ac:dyDescent="0.2">
      <c r="A173" s="98"/>
      <c r="C173" s="38"/>
      <c r="D173" s="38"/>
      <c r="E173" s="38"/>
      <c r="F173" s="38"/>
    </row>
    <row r="174" spans="1:6" s="40" customFormat="1" ht="18.75" customHeight="1" x14ac:dyDescent="0.2">
      <c r="A174" s="98"/>
      <c r="C174" s="38"/>
      <c r="D174" s="38"/>
      <c r="E174" s="38"/>
      <c r="F174" s="38"/>
    </row>
    <row r="175" spans="1:6" s="40" customFormat="1" ht="18.75" customHeight="1" x14ac:dyDescent="0.2">
      <c r="A175" s="98"/>
      <c r="C175" s="38"/>
      <c r="D175" s="38"/>
      <c r="E175" s="38"/>
      <c r="F175" s="38"/>
    </row>
    <row r="176" spans="1:6" s="40" customFormat="1" ht="18.75" customHeight="1" x14ac:dyDescent="0.2">
      <c r="A176" s="98"/>
      <c r="C176" s="38"/>
      <c r="D176" s="38"/>
      <c r="E176" s="38"/>
      <c r="F176" s="38"/>
    </row>
    <row r="177" spans="1:6" s="40" customFormat="1" ht="18.75" customHeight="1" x14ac:dyDescent="0.2">
      <c r="A177" s="98"/>
      <c r="C177" s="38"/>
      <c r="D177" s="38"/>
      <c r="E177" s="38"/>
      <c r="F177" s="38"/>
    </row>
    <row r="178" spans="1:6" s="40" customFormat="1" ht="18.75" customHeight="1" x14ac:dyDescent="0.2">
      <c r="A178" s="98"/>
      <c r="C178" s="38"/>
      <c r="D178" s="38"/>
      <c r="E178" s="38"/>
      <c r="F178" s="38"/>
    </row>
    <row r="179" spans="1:6" s="40" customFormat="1" ht="18.75" customHeight="1" x14ac:dyDescent="0.2">
      <c r="A179" s="98"/>
      <c r="C179" s="38"/>
      <c r="D179" s="38"/>
      <c r="E179" s="38"/>
      <c r="F179" s="38"/>
    </row>
    <row r="180" spans="1:6" s="40" customFormat="1" ht="18.75" customHeight="1" x14ac:dyDescent="0.2">
      <c r="A180" s="98"/>
      <c r="C180" s="38"/>
      <c r="D180" s="38"/>
      <c r="E180" s="38"/>
      <c r="F180" s="38"/>
    </row>
    <row r="181" spans="1:6" s="40" customFormat="1" ht="18.75" customHeight="1" x14ac:dyDescent="0.2">
      <c r="A181" s="98"/>
      <c r="C181" s="38"/>
      <c r="D181" s="38"/>
      <c r="E181" s="38"/>
      <c r="F181" s="38"/>
    </row>
    <row r="182" spans="1:6" s="40" customFormat="1" ht="18.75" customHeight="1" x14ac:dyDescent="0.2">
      <c r="A182" s="98"/>
      <c r="C182" s="38"/>
      <c r="D182" s="38"/>
      <c r="E182" s="38"/>
      <c r="F182" s="38"/>
    </row>
    <row r="183" spans="1:6" s="40" customFormat="1" ht="18.75" customHeight="1" x14ac:dyDescent="0.2">
      <c r="A183" s="98"/>
      <c r="C183" s="38"/>
      <c r="D183" s="38"/>
      <c r="E183" s="38"/>
      <c r="F183" s="38"/>
    </row>
    <row r="184" spans="1:6" s="40" customFormat="1" ht="18.75" customHeight="1" x14ac:dyDescent="0.2">
      <c r="A184" s="98"/>
      <c r="C184" s="38"/>
      <c r="D184" s="38"/>
      <c r="E184" s="38"/>
      <c r="F184" s="38"/>
    </row>
    <row r="185" spans="1:6" s="40" customFormat="1" ht="18.75" customHeight="1" x14ac:dyDescent="0.2">
      <c r="A185" s="98"/>
      <c r="C185" s="38"/>
      <c r="D185" s="38"/>
      <c r="E185" s="38"/>
      <c r="F185" s="38"/>
    </row>
    <row r="186" spans="1:6" s="40" customFormat="1" ht="18.75" customHeight="1" x14ac:dyDescent="0.2">
      <c r="A186" s="98"/>
      <c r="C186" s="38"/>
      <c r="D186" s="38"/>
      <c r="E186" s="38"/>
      <c r="F186" s="38"/>
    </row>
    <row r="187" spans="1:6" s="40" customFormat="1" ht="18.75" customHeight="1" x14ac:dyDescent="0.2">
      <c r="A187" s="98"/>
      <c r="C187" s="38"/>
      <c r="D187" s="38"/>
      <c r="E187" s="38"/>
      <c r="F187" s="38"/>
    </row>
    <row r="188" spans="1:6" s="40" customFormat="1" ht="18.75" customHeight="1" x14ac:dyDescent="0.2">
      <c r="A188" s="98"/>
      <c r="C188" s="38"/>
      <c r="D188" s="38"/>
      <c r="E188" s="38"/>
      <c r="F188" s="38"/>
    </row>
    <row r="189" spans="1:6" s="40" customFormat="1" ht="18.75" customHeight="1" x14ac:dyDescent="0.2">
      <c r="A189" s="98"/>
      <c r="C189" s="38"/>
      <c r="D189" s="38"/>
      <c r="E189" s="38"/>
      <c r="F189" s="38"/>
    </row>
    <row r="190" spans="1:6" s="40" customFormat="1" ht="18.75" customHeight="1" x14ac:dyDescent="0.2">
      <c r="A190" s="98"/>
      <c r="C190" s="38"/>
      <c r="D190" s="38"/>
      <c r="E190" s="38"/>
      <c r="F190" s="38"/>
    </row>
    <row r="191" spans="1:6" s="40" customFormat="1" ht="18.75" customHeight="1" x14ac:dyDescent="0.2">
      <c r="A191" s="98"/>
      <c r="C191" s="38"/>
      <c r="D191" s="38"/>
      <c r="E191" s="38"/>
      <c r="F191" s="38"/>
    </row>
    <row r="192" spans="1:6" s="40" customFormat="1" ht="18.75" customHeight="1" x14ac:dyDescent="0.2">
      <c r="A192" s="98"/>
      <c r="C192" s="38"/>
      <c r="D192" s="38"/>
      <c r="E192" s="38"/>
      <c r="F192" s="38"/>
    </row>
    <row r="193" spans="1:6" s="40" customFormat="1" ht="18.75" customHeight="1" x14ac:dyDescent="0.2">
      <c r="A193" s="98"/>
      <c r="C193" s="38"/>
      <c r="D193" s="38"/>
      <c r="E193" s="38"/>
      <c r="F193" s="38"/>
    </row>
    <row r="194" spans="1:6" s="40" customFormat="1" ht="18.75" customHeight="1" x14ac:dyDescent="0.2">
      <c r="A194" s="98"/>
      <c r="C194" s="38"/>
      <c r="D194" s="38"/>
      <c r="E194" s="38"/>
      <c r="F194" s="38"/>
    </row>
    <row r="195" spans="1:6" s="40" customFormat="1" ht="18.75" customHeight="1" x14ac:dyDescent="0.2">
      <c r="A195" s="98"/>
      <c r="C195" s="38"/>
      <c r="D195" s="38"/>
      <c r="E195" s="38"/>
      <c r="F195" s="38"/>
    </row>
    <row r="196" spans="1:6" s="40" customFormat="1" ht="18.75" customHeight="1" x14ac:dyDescent="0.2">
      <c r="A196" s="98"/>
      <c r="C196" s="38"/>
      <c r="D196" s="38"/>
      <c r="E196" s="38"/>
      <c r="F196" s="38"/>
    </row>
    <row r="197" spans="1:6" s="40" customFormat="1" ht="18.75" customHeight="1" x14ac:dyDescent="0.2">
      <c r="A197" s="98"/>
      <c r="C197" s="38"/>
      <c r="D197" s="38"/>
      <c r="E197" s="38"/>
      <c r="F197" s="38"/>
    </row>
    <row r="198" spans="1:6" s="40" customFormat="1" ht="18.75" customHeight="1" x14ac:dyDescent="0.2">
      <c r="A198" s="98"/>
      <c r="C198" s="38"/>
      <c r="D198" s="38"/>
      <c r="E198" s="38"/>
      <c r="F198" s="38"/>
    </row>
    <row r="199" spans="1:6" s="40" customFormat="1" ht="18.75" customHeight="1" x14ac:dyDescent="0.2">
      <c r="A199" s="98"/>
      <c r="C199" s="38"/>
      <c r="D199" s="38"/>
      <c r="E199" s="38"/>
      <c r="F199" s="38"/>
    </row>
    <row r="200" spans="1:6" s="40" customFormat="1" ht="18.75" customHeight="1" x14ac:dyDescent="0.2">
      <c r="A200" s="98"/>
      <c r="C200" s="38"/>
      <c r="D200" s="38"/>
      <c r="E200" s="38"/>
      <c r="F200" s="38"/>
    </row>
    <row r="201" spans="1:6" s="40" customFormat="1" ht="18.75" customHeight="1" x14ac:dyDescent="0.2">
      <c r="A201" s="98"/>
      <c r="C201" s="38"/>
      <c r="D201" s="38"/>
      <c r="E201" s="38"/>
      <c r="F201" s="38"/>
    </row>
    <row r="202" spans="1:6" s="40" customFormat="1" ht="18.75" customHeight="1" x14ac:dyDescent="0.2">
      <c r="A202" s="98"/>
      <c r="C202" s="38"/>
      <c r="D202" s="38"/>
      <c r="E202" s="38"/>
      <c r="F202" s="38"/>
    </row>
    <row r="203" spans="1:6" s="40" customFormat="1" ht="18.75" customHeight="1" x14ac:dyDescent="0.2">
      <c r="A203" s="98"/>
      <c r="C203" s="38"/>
      <c r="D203" s="38"/>
      <c r="E203" s="38"/>
      <c r="F203" s="38"/>
    </row>
    <row r="204" spans="1:6" s="40" customFormat="1" ht="18.75" customHeight="1" x14ac:dyDescent="0.2">
      <c r="A204" s="98"/>
      <c r="C204" s="38"/>
      <c r="D204" s="38"/>
      <c r="E204" s="38"/>
      <c r="F204" s="38"/>
    </row>
    <row r="205" spans="1:6" s="40" customFormat="1" ht="18.75" customHeight="1" x14ac:dyDescent="0.2">
      <c r="A205" s="98"/>
      <c r="C205" s="38"/>
      <c r="D205" s="38"/>
      <c r="E205" s="38"/>
      <c r="F205" s="38"/>
    </row>
    <row r="206" spans="1:6" s="40" customFormat="1" ht="18.75" customHeight="1" x14ac:dyDescent="0.2">
      <c r="A206" s="98"/>
      <c r="C206" s="38"/>
      <c r="D206" s="38"/>
      <c r="E206" s="38"/>
      <c r="F206" s="38"/>
    </row>
    <row r="207" spans="1:6" s="40" customFormat="1" ht="18.75" customHeight="1" x14ac:dyDescent="0.2">
      <c r="A207" s="98"/>
      <c r="C207" s="38"/>
      <c r="D207" s="38"/>
      <c r="E207" s="38"/>
      <c r="F207" s="38"/>
    </row>
    <row r="208" spans="1:6" s="40" customFormat="1" ht="18.75" customHeight="1" x14ac:dyDescent="0.2">
      <c r="A208" s="98"/>
      <c r="C208" s="38"/>
      <c r="D208" s="38"/>
      <c r="E208" s="38"/>
      <c r="F208" s="38"/>
    </row>
    <row r="209" spans="1:6" s="40" customFormat="1" ht="18.75" customHeight="1" x14ac:dyDescent="0.2">
      <c r="A209" s="98"/>
      <c r="C209" s="38"/>
      <c r="D209" s="38"/>
      <c r="E209" s="38"/>
      <c r="F209" s="38"/>
    </row>
    <row r="210" spans="1:6" s="40" customFormat="1" ht="18.75" customHeight="1" x14ac:dyDescent="0.2">
      <c r="A210" s="98"/>
      <c r="C210" s="38"/>
      <c r="D210" s="38"/>
      <c r="E210" s="38"/>
      <c r="F210" s="38"/>
    </row>
    <row r="211" spans="1:6" s="40" customFormat="1" ht="18.75" customHeight="1" x14ac:dyDescent="0.2">
      <c r="A211" s="98"/>
      <c r="C211" s="38"/>
      <c r="D211" s="38"/>
      <c r="E211" s="38"/>
      <c r="F211" s="38"/>
    </row>
    <row r="212" spans="1:6" s="40" customFormat="1" ht="18.75" customHeight="1" x14ac:dyDescent="0.2">
      <c r="A212" s="98"/>
      <c r="C212" s="38"/>
      <c r="D212" s="38"/>
      <c r="E212" s="38"/>
      <c r="F212" s="38"/>
    </row>
    <row r="213" spans="1:6" s="40" customFormat="1" ht="18.75" customHeight="1" x14ac:dyDescent="0.2">
      <c r="A213" s="98"/>
      <c r="C213" s="38"/>
      <c r="D213" s="38"/>
      <c r="E213" s="38"/>
      <c r="F213" s="38"/>
    </row>
    <row r="214" spans="1:6" s="40" customFormat="1" ht="18.75" customHeight="1" x14ac:dyDescent="0.2">
      <c r="A214" s="98"/>
      <c r="C214" s="38"/>
      <c r="D214" s="38"/>
      <c r="E214" s="38"/>
      <c r="F214" s="38"/>
    </row>
    <row r="215" spans="1:6" s="40" customFormat="1" ht="18.75" customHeight="1" x14ac:dyDescent="0.2">
      <c r="A215" s="98"/>
      <c r="C215" s="38"/>
      <c r="D215" s="38"/>
      <c r="E215" s="38"/>
      <c r="F215" s="38"/>
    </row>
    <row r="216" spans="1:6" s="40" customFormat="1" ht="18.75" customHeight="1" x14ac:dyDescent="0.2">
      <c r="A216" s="98"/>
      <c r="C216" s="38"/>
      <c r="D216" s="38"/>
      <c r="E216" s="38"/>
      <c r="F216" s="38"/>
    </row>
    <row r="217" spans="1:6" s="40" customFormat="1" ht="18.75" customHeight="1" x14ac:dyDescent="0.2">
      <c r="A217" s="98"/>
      <c r="C217" s="38"/>
      <c r="D217" s="38"/>
      <c r="E217" s="38"/>
      <c r="F217" s="38"/>
    </row>
    <row r="218" spans="1:6" s="40" customFormat="1" ht="18.75" customHeight="1" x14ac:dyDescent="0.2">
      <c r="A218" s="98"/>
      <c r="C218" s="38"/>
      <c r="D218" s="38"/>
      <c r="E218" s="38"/>
      <c r="F218" s="38"/>
    </row>
    <row r="219" spans="1:6" s="40" customFormat="1" ht="18.75" customHeight="1" x14ac:dyDescent="0.2">
      <c r="A219" s="98"/>
      <c r="C219" s="38"/>
      <c r="D219" s="38"/>
      <c r="E219" s="38"/>
      <c r="F219" s="38"/>
    </row>
    <row r="220" spans="1:6" s="40" customFormat="1" ht="18.75" customHeight="1" x14ac:dyDescent="0.2">
      <c r="A220" s="98"/>
      <c r="C220" s="38"/>
      <c r="D220" s="38"/>
      <c r="E220" s="38"/>
      <c r="F220" s="38"/>
    </row>
    <row r="221" spans="1:6" s="40" customFormat="1" ht="18.75" customHeight="1" x14ac:dyDescent="0.2">
      <c r="A221" s="98"/>
      <c r="C221" s="38"/>
      <c r="D221" s="38"/>
      <c r="E221" s="38"/>
      <c r="F221" s="38"/>
    </row>
    <row r="222" spans="1:6" s="40" customFormat="1" ht="18.75" customHeight="1" x14ac:dyDescent="0.2">
      <c r="A222" s="98"/>
      <c r="C222" s="38"/>
      <c r="D222" s="38"/>
      <c r="E222" s="38"/>
      <c r="F222" s="38"/>
    </row>
    <row r="223" spans="1:6" s="40" customFormat="1" ht="18.75" customHeight="1" x14ac:dyDescent="0.2">
      <c r="A223" s="98"/>
      <c r="C223" s="38"/>
      <c r="D223" s="38"/>
      <c r="E223" s="38"/>
      <c r="F223" s="38"/>
    </row>
  </sheetData>
  <mergeCells count="16">
    <mergeCell ref="B54:C54"/>
    <mergeCell ref="E54:G54"/>
    <mergeCell ref="A15:F15"/>
    <mergeCell ref="A31:F31"/>
    <mergeCell ref="A39:F39"/>
    <mergeCell ref="A46:F46"/>
    <mergeCell ref="A48:F48"/>
    <mergeCell ref="B53:C53"/>
    <mergeCell ref="A5:F5"/>
    <mergeCell ref="A6:F6"/>
    <mergeCell ref="A7:F7"/>
    <mergeCell ref="A8:F8"/>
    <mergeCell ref="A10:F10"/>
    <mergeCell ref="A12:A13"/>
    <mergeCell ref="B12:B13"/>
    <mergeCell ref="C12:F12"/>
  </mergeCells>
  <pageMargins left="0.78740157480314965" right="0.39370078740157483" top="0.78740157480314965" bottom="0.78740157480314965" header="0.39370078740157483" footer="0.19685039370078741"/>
  <pageSetup paperSize="9" scale="55" orientation="portrait" verticalDpi="300" r:id="rId1"/>
  <headerFooter>
    <oddHeader xml:space="preserve">&amp;Ц&amp;"Times New Roman,обычный"&amp;14
&amp;П&amp;"Times New Roman,обычный"&amp;14 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</sheetPr>
  <dimension ref="A2:G324"/>
  <sheetViews>
    <sheetView topLeftCell="A66" zoomScale="75" zoomScaleSheetLayoutView="75" workbookViewId="0">
      <selection activeCell="D107" sqref="D107"/>
    </sheetView>
  </sheetViews>
  <sheetFormatPr defaultRowHeight="18.75" customHeight="1" x14ac:dyDescent="0.2"/>
  <cols>
    <col min="1" max="1" width="81.140625" style="38" customWidth="1"/>
    <col min="2" max="2" width="13.7109375" style="40" customWidth="1"/>
    <col min="3" max="3" width="15.140625" style="40" customWidth="1"/>
    <col min="4" max="4" width="15.28515625" style="40" customWidth="1"/>
    <col min="5" max="5" width="17.42578125" style="40" customWidth="1"/>
    <col min="6" max="6" width="16.7109375" style="40" customWidth="1"/>
    <col min="7" max="7" width="19.85546875" style="38" customWidth="1"/>
    <col min="8" max="16384" width="9.140625" style="38"/>
  </cols>
  <sheetData>
    <row r="2" spans="1:7" ht="18.75" customHeight="1" x14ac:dyDescent="0.2">
      <c r="A2" s="100" t="s">
        <v>105</v>
      </c>
      <c r="B2" s="100"/>
      <c r="C2" s="100"/>
      <c r="D2" s="100"/>
      <c r="E2" s="100"/>
      <c r="F2" s="100"/>
      <c r="G2" s="100"/>
    </row>
    <row r="3" spans="1:7" ht="18.75" customHeight="1" x14ac:dyDescent="0.2">
      <c r="A3" s="99"/>
      <c r="B3" s="101"/>
      <c r="C3" s="99"/>
      <c r="D3" s="99"/>
      <c r="E3" s="99"/>
      <c r="F3" s="99"/>
      <c r="G3" s="99"/>
    </row>
    <row r="4" spans="1:7" ht="36" customHeight="1" x14ac:dyDescent="0.2">
      <c r="A4" s="52" t="s">
        <v>1</v>
      </c>
      <c r="B4" s="55" t="s">
        <v>69</v>
      </c>
      <c r="C4" s="57" t="s">
        <v>3</v>
      </c>
      <c r="D4" s="59"/>
      <c r="E4" s="59"/>
      <c r="F4" s="59"/>
      <c r="G4" s="102"/>
    </row>
    <row r="5" spans="1:7" ht="91.5" customHeight="1" x14ac:dyDescent="0.2">
      <c r="A5" s="53"/>
      <c r="B5" s="56"/>
      <c r="C5" s="60" t="s">
        <v>4</v>
      </c>
      <c r="D5" s="60" t="s">
        <v>5</v>
      </c>
      <c r="E5" s="60" t="s">
        <v>6</v>
      </c>
      <c r="F5" s="60" t="s">
        <v>7</v>
      </c>
      <c r="G5" s="60" t="s">
        <v>8</v>
      </c>
    </row>
    <row r="6" spans="1:7" s="103" customFormat="1" ht="18" customHeight="1" x14ac:dyDescent="0.2">
      <c r="A6" s="104">
        <v>1</v>
      </c>
      <c r="B6" s="105">
        <v>2</v>
      </c>
      <c r="C6" s="105">
        <v>3</v>
      </c>
      <c r="D6" s="105">
        <v>4</v>
      </c>
      <c r="E6" s="105">
        <v>5</v>
      </c>
      <c r="F6" s="105">
        <v>6</v>
      </c>
      <c r="G6" s="105">
        <v>7</v>
      </c>
    </row>
    <row r="7" spans="1:7" s="85" customFormat="1" ht="20.100000000000001" customHeight="1" x14ac:dyDescent="0.2">
      <c r="A7" s="107" t="s">
        <v>106</v>
      </c>
      <c r="B7" s="109"/>
      <c r="C7" s="109"/>
      <c r="D7" s="109"/>
      <c r="E7" s="109"/>
      <c r="F7" s="109"/>
      <c r="G7" s="108"/>
    </row>
    <row r="8" spans="1:7" s="85" customFormat="1" ht="18.75" customHeight="1" x14ac:dyDescent="0.2">
      <c r="A8" s="106" t="s">
        <v>107</v>
      </c>
      <c r="B8" s="61">
        <v>1000</v>
      </c>
      <c r="C8" s="110">
        <f>SUM(C9:C11)</f>
        <v>1888.3999999999999</v>
      </c>
      <c r="D8" s="110">
        <f>SUM(D9:D11)</f>
        <v>2131.6999999999998</v>
      </c>
      <c r="E8" s="110">
        <f>D8-C8</f>
        <v>243.29999999999995</v>
      </c>
      <c r="F8" s="110">
        <f>(D8/C8)*100</f>
        <v>112.88392289769116</v>
      </c>
      <c r="G8" s="110"/>
    </row>
    <row r="9" spans="1:7" s="85" customFormat="1" ht="20.100000000000001" customHeight="1" x14ac:dyDescent="0.2">
      <c r="A9" s="111" t="s">
        <v>108</v>
      </c>
      <c r="B9" s="54">
        <v>1010</v>
      </c>
      <c r="C9" s="112">
        <f>432.8+276.5</f>
        <v>709.3</v>
      </c>
      <c r="D9" s="112">
        <v>966.9</v>
      </c>
      <c r="E9" s="112">
        <f>D9-C9</f>
        <v>257.60000000000002</v>
      </c>
      <c r="F9" s="112">
        <f>(D9/C9)*100</f>
        <v>136.31749612293811</v>
      </c>
      <c r="G9" s="113"/>
    </row>
    <row r="10" spans="1:7" s="85" customFormat="1" ht="20.100000000000001" customHeight="1" x14ac:dyDescent="0.2">
      <c r="A10" s="111" t="s">
        <v>109</v>
      </c>
      <c r="B10" s="54">
        <v>1011</v>
      </c>
      <c r="C10" s="112"/>
      <c r="D10" s="112"/>
      <c r="E10" s="112"/>
      <c r="F10" s="112"/>
      <c r="G10" s="113"/>
    </row>
    <row r="11" spans="1:7" s="85" customFormat="1" ht="20.100000000000001" customHeight="1" x14ac:dyDescent="0.2">
      <c r="A11" s="111" t="s">
        <v>110</v>
      </c>
      <c r="B11" s="54">
        <v>1012</v>
      </c>
      <c r="C11" s="112">
        <f>615.8+563.3</f>
        <v>1179.0999999999999</v>
      </c>
      <c r="D11" s="112">
        <v>1164.8</v>
      </c>
      <c r="E11" s="112">
        <f>D11-C11</f>
        <v>-14.299999999999955</v>
      </c>
      <c r="F11" s="112">
        <f>(D11/C11)*100</f>
        <v>98.787210584343995</v>
      </c>
      <c r="G11" s="113"/>
    </row>
    <row r="12" spans="1:7" s="85" customFormat="1" ht="20.100000000000001" customHeight="1" x14ac:dyDescent="0.2">
      <c r="A12" s="111" t="s">
        <v>111</v>
      </c>
      <c r="B12" s="54">
        <v>1020</v>
      </c>
      <c r="C12" s="112">
        <f>72.1+46.1</f>
        <v>118.19999999999999</v>
      </c>
      <c r="D12" s="112">
        <v>165.1</v>
      </c>
      <c r="E12" s="112">
        <f>D12-C12</f>
        <v>46.900000000000006</v>
      </c>
      <c r="F12" s="112">
        <f>(D12/C12)*100</f>
        <v>139.67851099830796</v>
      </c>
      <c r="G12" s="113"/>
    </row>
    <row r="13" spans="1:7" s="85" customFormat="1" ht="20.100000000000001" customHeight="1" x14ac:dyDescent="0.2">
      <c r="A13" s="111" t="s">
        <v>112</v>
      </c>
      <c r="B13" s="54">
        <v>1030</v>
      </c>
      <c r="C13" s="112"/>
      <c r="D13" s="112"/>
      <c r="E13" s="112"/>
      <c r="F13" s="112"/>
      <c r="G13" s="113"/>
    </row>
    <row r="14" spans="1:7" s="85" customFormat="1" ht="24.75" customHeight="1" x14ac:dyDescent="0.2">
      <c r="A14" s="106" t="s">
        <v>71</v>
      </c>
      <c r="B14" s="68">
        <v>1040</v>
      </c>
      <c r="C14" s="110">
        <f>C8-(C12+C13)</f>
        <v>1770.1999999999998</v>
      </c>
      <c r="D14" s="110">
        <f>D8-(D12+D13)</f>
        <v>1966.6</v>
      </c>
      <c r="E14" s="110">
        <f>D14-C14</f>
        <v>196.40000000000009</v>
      </c>
      <c r="F14" s="110">
        <f>(D14/C14)*100</f>
        <v>111.09479154897753</v>
      </c>
      <c r="G14" s="110"/>
    </row>
    <row r="15" spans="1:7" ht="37.5" customHeight="1" x14ac:dyDescent="0.2">
      <c r="A15" s="106" t="s">
        <v>113</v>
      </c>
      <c r="B15" s="68">
        <v>1050</v>
      </c>
      <c r="C15" s="110">
        <f>SUM(C16:C23)</f>
        <v>512.4</v>
      </c>
      <c r="D15" s="110">
        <f>SUM(D16:D23)</f>
        <v>774.6</v>
      </c>
      <c r="E15" s="110">
        <f>D15-C15</f>
        <v>262.20000000000005</v>
      </c>
      <c r="F15" s="110">
        <f>(D15/C15)*100</f>
        <v>151.17096018735364</v>
      </c>
      <c r="G15" s="110"/>
    </row>
    <row r="16" spans="1:7" ht="20.100000000000001" customHeight="1" x14ac:dyDescent="0.2">
      <c r="A16" s="114" t="s">
        <v>114</v>
      </c>
      <c r="B16" s="50">
        <v>1051</v>
      </c>
      <c r="C16" s="112"/>
      <c r="D16" s="112"/>
      <c r="E16" s="112"/>
      <c r="F16" s="112"/>
      <c r="G16" s="115"/>
    </row>
    <row r="17" spans="1:7" ht="20.100000000000001" customHeight="1" x14ac:dyDescent="0.2">
      <c r="A17" s="114" t="s">
        <v>115</v>
      </c>
      <c r="B17" s="50">
        <v>1052</v>
      </c>
      <c r="C17" s="112">
        <f>127.1+13.9</f>
        <v>141</v>
      </c>
      <c r="D17" s="112">
        <v>52.2</v>
      </c>
      <c r="E17" s="112">
        <f t="shared" ref="E17:E27" si="0">D17-C17</f>
        <v>-88.8</v>
      </c>
      <c r="F17" s="112">
        <f t="shared" ref="F17:F27" si="1">(D17/C17)*100</f>
        <v>37.021276595744688</v>
      </c>
      <c r="G17" s="115"/>
    </row>
    <row r="18" spans="1:7" ht="20.100000000000001" customHeight="1" x14ac:dyDescent="0.2">
      <c r="A18" s="114" t="s">
        <v>116</v>
      </c>
      <c r="B18" s="50">
        <v>1053</v>
      </c>
      <c r="C18" s="112">
        <f>48.5+45.2</f>
        <v>93.7</v>
      </c>
      <c r="D18" s="112">
        <v>102.2</v>
      </c>
      <c r="E18" s="112">
        <f t="shared" si="0"/>
        <v>8.5</v>
      </c>
      <c r="F18" s="112">
        <f t="shared" si="1"/>
        <v>109.07150480256136</v>
      </c>
      <c r="G18" s="115"/>
    </row>
    <row r="19" spans="1:7" ht="20.100000000000001" customHeight="1" x14ac:dyDescent="0.2">
      <c r="A19" s="114" t="s">
        <v>117</v>
      </c>
      <c r="B19" s="50">
        <v>1054</v>
      </c>
      <c r="C19" s="112">
        <f>62.1+62</f>
        <v>124.1</v>
      </c>
      <c r="D19" s="112">
        <v>236.4</v>
      </c>
      <c r="E19" s="112">
        <f t="shared" si="0"/>
        <v>112.30000000000001</v>
      </c>
      <c r="F19" s="112">
        <f t="shared" si="1"/>
        <v>190.49153908138598</v>
      </c>
      <c r="G19" s="115"/>
    </row>
    <row r="20" spans="1:7" ht="20.100000000000001" customHeight="1" x14ac:dyDescent="0.2">
      <c r="A20" s="114" t="s">
        <v>118</v>
      </c>
      <c r="B20" s="50">
        <v>1055</v>
      </c>
      <c r="C20" s="112">
        <f>13.6+13.7</f>
        <v>27.299999999999997</v>
      </c>
      <c r="D20" s="112">
        <v>51.6</v>
      </c>
      <c r="E20" s="112">
        <f t="shared" si="0"/>
        <v>24.300000000000004</v>
      </c>
      <c r="F20" s="112">
        <f t="shared" si="1"/>
        <v>189.01098901098902</v>
      </c>
      <c r="G20" s="115"/>
    </row>
    <row r="21" spans="1:7" ht="54.75" customHeight="1" x14ac:dyDescent="0.2">
      <c r="A21" s="114" t="s">
        <v>119</v>
      </c>
      <c r="B21" s="50">
        <v>1056</v>
      </c>
      <c r="C21" s="112">
        <f>6.8+37.6</f>
        <v>44.4</v>
      </c>
      <c r="D21" s="112">
        <v>215.2</v>
      </c>
      <c r="E21" s="112">
        <f t="shared" si="0"/>
        <v>170.79999999999998</v>
      </c>
      <c r="F21" s="112">
        <f t="shared" si="1"/>
        <v>484.68468468468473</v>
      </c>
      <c r="G21" s="115"/>
    </row>
    <row r="22" spans="1:7" ht="20.100000000000001" customHeight="1" x14ac:dyDescent="0.2">
      <c r="A22" s="114" t="s">
        <v>120</v>
      </c>
      <c r="B22" s="50">
        <v>1057</v>
      </c>
      <c r="C22" s="112">
        <v>75</v>
      </c>
      <c r="D22" s="112">
        <v>105.5</v>
      </c>
      <c r="E22" s="112">
        <f t="shared" si="0"/>
        <v>30.5</v>
      </c>
      <c r="F22" s="112">
        <f t="shared" si="1"/>
        <v>140.66666666666669</v>
      </c>
      <c r="G22" s="115"/>
    </row>
    <row r="23" spans="1:7" ht="20.100000000000001" customHeight="1" x14ac:dyDescent="0.2">
      <c r="A23" s="114" t="s">
        <v>121</v>
      </c>
      <c r="B23" s="50">
        <v>1058</v>
      </c>
      <c r="C23" s="112">
        <f>SUM(C24:C29)</f>
        <v>6.8999999999999995</v>
      </c>
      <c r="D23" s="112">
        <f>SUM(D24:D29)</f>
        <v>11.5</v>
      </c>
      <c r="E23" s="112">
        <f t="shared" si="0"/>
        <v>4.6000000000000005</v>
      </c>
      <c r="F23" s="112">
        <f t="shared" si="1"/>
        <v>166.66666666666669</v>
      </c>
      <c r="G23" s="115"/>
    </row>
    <row r="24" spans="1:7" ht="20.100000000000001" customHeight="1" x14ac:dyDescent="0.2">
      <c r="A24" s="114" t="s">
        <v>122</v>
      </c>
      <c r="B24" s="50" t="s">
        <v>123</v>
      </c>
      <c r="C24" s="66">
        <f>1.4</f>
        <v>1.4</v>
      </c>
      <c r="D24" s="112">
        <v>1.2</v>
      </c>
      <c r="E24" s="112">
        <f t="shared" si="0"/>
        <v>-0.19999999999999996</v>
      </c>
      <c r="F24" s="112">
        <f t="shared" si="1"/>
        <v>85.714285714285722</v>
      </c>
      <c r="G24" s="115"/>
    </row>
    <row r="25" spans="1:7" ht="20.100000000000001" customHeight="1" x14ac:dyDescent="0.2">
      <c r="A25" s="114" t="s">
        <v>124</v>
      </c>
      <c r="B25" s="50" t="s">
        <v>125</v>
      </c>
      <c r="C25" s="66">
        <v>2.8</v>
      </c>
      <c r="D25" s="112">
        <v>7.1</v>
      </c>
      <c r="E25" s="112">
        <f t="shared" si="0"/>
        <v>4.3</v>
      </c>
      <c r="F25" s="112">
        <f t="shared" si="1"/>
        <v>253.57142857142856</v>
      </c>
      <c r="G25" s="115"/>
    </row>
    <row r="26" spans="1:7" ht="20.100000000000001" customHeight="1" x14ac:dyDescent="0.2">
      <c r="A26" s="114" t="s">
        <v>126</v>
      </c>
      <c r="B26" s="50" t="s">
        <v>127</v>
      </c>
      <c r="C26" s="66">
        <v>1.2</v>
      </c>
      <c r="D26" s="112">
        <v>1.4</v>
      </c>
      <c r="E26" s="112">
        <f t="shared" si="0"/>
        <v>0.19999999999999996</v>
      </c>
      <c r="F26" s="112">
        <f t="shared" si="1"/>
        <v>116.66666666666667</v>
      </c>
      <c r="G26" s="115"/>
    </row>
    <row r="27" spans="1:7" ht="20.100000000000001" customHeight="1" x14ac:dyDescent="0.2">
      <c r="A27" s="114" t="s">
        <v>128</v>
      </c>
      <c r="B27" s="50" t="s">
        <v>129</v>
      </c>
      <c r="C27" s="66">
        <v>1.5</v>
      </c>
      <c r="D27" s="112">
        <v>1.8</v>
      </c>
      <c r="E27" s="112">
        <f t="shared" si="0"/>
        <v>0.30000000000000004</v>
      </c>
      <c r="F27" s="112">
        <f t="shared" si="1"/>
        <v>120</v>
      </c>
      <c r="G27" s="115"/>
    </row>
    <row r="28" spans="1:7" ht="20.100000000000001" customHeight="1" x14ac:dyDescent="0.2">
      <c r="A28" s="114" t="s">
        <v>130</v>
      </c>
      <c r="B28" s="50" t="s">
        <v>131</v>
      </c>
      <c r="C28" s="66"/>
      <c r="D28" s="112"/>
      <c r="E28" s="112"/>
      <c r="F28" s="112"/>
      <c r="G28" s="115"/>
    </row>
    <row r="29" spans="1:7" ht="20.100000000000001" customHeight="1" x14ac:dyDescent="0.2">
      <c r="A29" s="114" t="s">
        <v>132</v>
      </c>
      <c r="B29" s="50" t="s">
        <v>133</v>
      </c>
      <c r="C29" s="66"/>
      <c r="D29" s="112"/>
      <c r="E29" s="112">
        <f>D29-C29</f>
        <v>0</v>
      </c>
      <c r="F29" s="112">
        <v>0</v>
      </c>
      <c r="G29" s="115"/>
    </row>
    <row r="30" spans="1:7" s="85" customFormat="1" ht="23.25" customHeight="1" x14ac:dyDescent="0.2">
      <c r="A30" s="116" t="s">
        <v>134</v>
      </c>
      <c r="B30" s="117">
        <v>1060</v>
      </c>
      <c r="C30" s="118">
        <f>C14-C15</f>
        <v>1257.7999999999997</v>
      </c>
      <c r="D30" s="118">
        <f>D14-D15</f>
        <v>1192</v>
      </c>
      <c r="E30" s="118">
        <f>D30-C30</f>
        <v>-65.799999999999727</v>
      </c>
      <c r="F30" s="118">
        <f>(D30/C30)*100</f>
        <v>94.768643663539535</v>
      </c>
      <c r="G30" s="118"/>
    </row>
    <row r="31" spans="1:7" ht="20.100000000000001" customHeight="1" x14ac:dyDescent="0.2">
      <c r="A31" s="106" t="s">
        <v>135</v>
      </c>
      <c r="B31" s="68">
        <v>1070</v>
      </c>
      <c r="C31" s="110">
        <f>C32</f>
        <v>7</v>
      </c>
      <c r="D31" s="110">
        <f>D32</f>
        <v>9.3000000000000007</v>
      </c>
      <c r="E31" s="110">
        <f>D31-C31</f>
        <v>2.3000000000000007</v>
      </c>
      <c r="F31" s="110">
        <f>(D31/C31)*100</f>
        <v>132.85714285714286</v>
      </c>
      <c r="G31" s="110"/>
    </row>
    <row r="32" spans="1:7" ht="20.100000000000001" customHeight="1" x14ac:dyDescent="0.2">
      <c r="A32" s="111" t="s">
        <v>136</v>
      </c>
      <c r="B32" s="50" t="s">
        <v>137</v>
      </c>
      <c r="C32" s="112">
        <f>3.3+3.7</f>
        <v>7</v>
      </c>
      <c r="D32" s="112">
        <v>9.3000000000000007</v>
      </c>
      <c r="E32" s="112">
        <f>D32-C32</f>
        <v>2.3000000000000007</v>
      </c>
      <c r="F32" s="112">
        <f>(D32/C32)*100</f>
        <v>132.85714285714286</v>
      </c>
      <c r="G32" s="110"/>
    </row>
    <row r="33" spans="1:7" ht="20.100000000000001" customHeight="1" x14ac:dyDescent="0.2">
      <c r="A33" s="106" t="s">
        <v>138</v>
      </c>
      <c r="B33" s="68">
        <v>1080</v>
      </c>
      <c r="C33" s="110">
        <f>SUM(C34:C55)</f>
        <v>1179.0999999999999</v>
      </c>
      <c r="D33" s="110">
        <f>SUM(D34:D55)</f>
        <v>1178.8000000000002</v>
      </c>
      <c r="E33" s="110">
        <f>D33-C33</f>
        <v>-0.29999999999972715</v>
      </c>
      <c r="F33" s="110">
        <f>(D33/C33)*100</f>
        <v>99.974556865405845</v>
      </c>
      <c r="G33" s="110"/>
    </row>
    <row r="34" spans="1:7" ht="20.100000000000001" customHeight="1" x14ac:dyDescent="0.2">
      <c r="A34" s="114" t="s">
        <v>139</v>
      </c>
      <c r="B34" s="50">
        <v>1081</v>
      </c>
      <c r="C34" s="112"/>
      <c r="D34" s="119"/>
      <c r="E34" s="112"/>
      <c r="F34" s="112"/>
      <c r="G34" s="119"/>
    </row>
    <row r="35" spans="1:7" ht="20.100000000000001" customHeight="1" x14ac:dyDescent="0.2">
      <c r="A35" s="114" t="s">
        <v>140</v>
      </c>
      <c r="B35" s="50">
        <v>1082</v>
      </c>
      <c r="C35" s="112"/>
      <c r="D35" s="119"/>
      <c r="E35" s="112"/>
      <c r="F35" s="112"/>
      <c r="G35" s="119"/>
    </row>
    <row r="36" spans="1:7" ht="20.100000000000001" customHeight="1" x14ac:dyDescent="0.2">
      <c r="A36" s="114" t="s">
        <v>141</v>
      </c>
      <c r="B36" s="50">
        <v>1083</v>
      </c>
      <c r="C36" s="112"/>
      <c r="D36" s="119"/>
      <c r="E36" s="112"/>
      <c r="F36" s="112"/>
      <c r="G36" s="119"/>
    </row>
    <row r="37" spans="1:7" ht="20.100000000000001" customHeight="1" x14ac:dyDescent="0.2">
      <c r="A37" s="114" t="s">
        <v>142</v>
      </c>
      <c r="B37" s="50">
        <v>1084</v>
      </c>
      <c r="C37" s="112"/>
      <c r="D37" s="119"/>
      <c r="E37" s="112"/>
      <c r="F37" s="112"/>
      <c r="G37" s="119"/>
    </row>
    <row r="38" spans="1:7" ht="20.100000000000001" customHeight="1" x14ac:dyDescent="0.2">
      <c r="A38" s="114" t="s">
        <v>143</v>
      </c>
      <c r="B38" s="50">
        <v>1085</v>
      </c>
      <c r="C38" s="112"/>
      <c r="D38" s="119">
        <v>14</v>
      </c>
      <c r="E38" s="112"/>
      <c r="F38" s="112"/>
      <c r="G38" s="119"/>
    </row>
    <row r="39" spans="1:7" ht="20.100000000000001" customHeight="1" x14ac:dyDescent="0.2">
      <c r="A39" s="114" t="s">
        <v>144</v>
      </c>
      <c r="B39" s="50">
        <v>1086</v>
      </c>
      <c r="C39" s="112"/>
      <c r="D39" s="112"/>
      <c r="E39" s="112"/>
      <c r="F39" s="112"/>
      <c r="G39" s="115"/>
    </row>
    <row r="40" spans="1:7" ht="20.100000000000001" customHeight="1" x14ac:dyDescent="0.2">
      <c r="A40" s="114" t="s">
        <v>145</v>
      </c>
      <c r="B40" s="50">
        <v>1087</v>
      </c>
      <c r="C40" s="112"/>
      <c r="D40" s="112"/>
      <c r="E40" s="112"/>
      <c r="F40" s="112"/>
      <c r="G40" s="115"/>
    </row>
    <row r="41" spans="1:7" ht="20.100000000000001" customHeight="1" x14ac:dyDescent="0.2">
      <c r="A41" s="114" t="s">
        <v>117</v>
      </c>
      <c r="B41" s="50">
        <v>1088</v>
      </c>
      <c r="C41" s="112">
        <f>420.6+420.6</f>
        <v>841.2</v>
      </c>
      <c r="D41" s="112">
        <v>840.9</v>
      </c>
      <c r="E41" s="112">
        <f>D41-C41</f>
        <v>-0.30000000000006821</v>
      </c>
      <c r="F41" s="112">
        <f>(D41/C41)*100</f>
        <v>99.964336661911545</v>
      </c>
      <c r="G41" s="115"/>
    </row>
    <row r="42" spans="1:7" ht="20.100000000000001" customHeight="1" x14ac:dyDescent="0.2">
      <c r="A42" s="114" t="s">
        <v>118</v>
      </c>
      <c r="B42" s="50">
        <v>1089</v>
      </c>
      <c r="C42" s="112">
        <f>92.6+92.5</f>
        <v>185.1</v>
      </c>
      <c r="D42" s="112">
        <v>178.5</v>
      </c>
      <c r="E42" s="112">
        <f>D42-C42</f>
        <v>-6.5999999999999943</v>
      </c>
      <c r="F42" s="112">
        <f>(D42/C42)*100</f>
        <v>96.434359805510539</v>
      </c>
      <c r="G42" s="115"/>
    </row>
    <row r="43" spans="1:7" ht="42" customHeight="1" x14ac:dyDescent="0.2">
      <c r="A43" s="114" t="s">
        <v>146</v>
      </c>
      <c r="B43" s="50">
        <v>1090</v>
      </c>
      <c r="C43" s="112"/>
      <c r="D43" s="112"/>
      <c r="E43" s="112"/>
      <c r="F43" s="112"/>
      <c r="G43" s="115"/>
    </row>
    <row r="44" spans="1:7" ht="42" customHeight="1" x14ac:dyDescent="0.2">
      <c r="A44" s="114" t="s">
        <v>147</v>
      </c>
      <c r="B44" s="50">
        <v>1091</v>
      </c>
      <c r="C44" s="112"/>
      <c r="D44" s="112"/>
      <c r="E44" s="112"/>
      <c r="F44" s="112"/>
      <c r="G44" s="115"/>
    </row>
    <row r="45" spans="1:7" ht="20.100000000000001" customHeight="1" x14ac:dyDescent="0.2">
      <c r="A45" s="114" t="s">
        <v>148</v>
      </c>
      <c r="B45" s="50">
        <v>1092</v>
      </c>
      <c r="C45" s="112"/>
      <c r="D45" s="112"/>
      <c r="E45" s="112"/>
      <c r="F45" s="112"/>
      <c r="G45" s="115"/>
    </row>
    <row r="46" spans="1:7" ht="20.100000000000001" customHeight="1" x14ac:dyDescent="0.2">
      <c r="A46" s="114" t="s">
        <v>149</v>
      </c>
      <c r="B46" s="50">
        <v>1093</v>
      </c>
      <c r="C46" s="112"/>
      <c r="D46" s="112"/>
      <c r="E46" s="112"/>
      <c r="F46" s="112"/>
      <c r="G46" s="115"/>
    </row>
    <row r="47" spans="1:7" ht="20.100000000000001" customHeight="1" x14ac:dyDescent="0.2">
      <c r="A47" s="114" t="s">
        <v>150</v>
      </c>
      <c r="B47" s="50">
        <v>1094</v>
      </c>
      <c r="C47" s="112"/>
      <c r="D47" s="112"/>
      <c r="E47" s="112"/>
      <c r="F47" s="112"/>
      <c r="G47" s="115"/>
    </row>
    <row r="48" spans="1:7" ht="20.100000000000001" customHeight="1" x14ac:dyDescent="0.2">
      <c r="A48" s="114" t="s">
        <v>124</v>
      </c>
      <c r="B48" s="50">
        <v>1095</v>
      </c>
      <c r="C48" s="112"/>
      <c r="D48" s="112"/>
      <c r="E48" s="112"/>
      <c r="F48" s="112"/>
      <c r="G48" s="115"/>
    </row>
    <row r="49" spans="1:7" ht="20.100000000000001" customHeight="1" x14ac:dyDescent="0.2">
      <c r="A49" s="114" t="s">
        <v>151</v>
      </c>
      <c r="B49" s="50">
        <v>1096</v>
      </c>
      <c r="C49" s="112"/>
      <c r="D49" s="112"/>
      <c r="E49" s="112"/>
      <c r="F49" s="112"/>
      <c r="G49" s="115"/>
    </row>
    <row r="50" spans="1:7" ht="20.100000000000001" customHeight="1" x14ac:dyDescent="0.2">
      <c r="A50" s="114" t="s">
        <v>152</v>
      </c>
      <c r="B50" s="50">
        <v>1097</v>
      </c>
      <c r="C50" s="112"/>
      <c r="D50" s="112"/>
      <c r="E50" s="112"/>
      <c r="F50" s="112"/>
      <c r="G50" s="115"/>
    </row>
    <row r="51" spans="1:7" ht="20.100000000000001" customHeight="1" x14ac:dyDescent="0.2">
      <c r="A51" s="114" t="s">
        <v>153</v>
      </c>
      <c r="B51" s="50">
        <v>1098</v>
      </c>
      <c r="C51" s="112"/>
      <c r="D51" s="112"/>
      <c r="E51" s="112"/>
      <c r="F51" s="112"/>
      <c r="G51" s="115"/>
    </row>
    <row r="52" spans="1:7" ht="20.100000000000001" customHeight="1" x14ac:dyDescent="0.2">
      <c r="A52" s="114" t="s">
        <v>154</v>
      </c>
      <c r="B52" s="50">
        <v>1099</v>
      </c>
      <c r="C52" s="112"/>
      <c r="D52" s="112"/>
      <c r="E52" s="112"/>
      <c r="F52" s="112"/>
      <c r="G52" s="115"/>
    </row>
    <row r="53" spans="1:7" ht="42.75" customHeight="1" x14ac:dyDescent="0.2">
      <c r="A53" s="114" t="s">
        <v>155</v>
      </c>
      <c r="B53" s="50">
        <v>1100</v>
      </c>
      <c r="C53" s="112"/>
      <c r="D53" s="112"/>
      <c r="E53" s="112"/>
      <c r="F53" s="112"/>
      <c r="G53" s="115"/>
    </row>
    <row r="54" spans="1:7" ht="20.100000000000001" customHeight="1" x14ac:dyDescent="0.2">
      <c r="A54" s="114" t="s">
        <v>156</v>
      </c>
      <c r="B54" s="50">
        <v>1101</v>
      </c>
      <c r="C54" s="112"/>
      <c r="D54" s="112"/>
      <c r="E54" s="112"/>
      <c r="F54" s="112"/>
      <c r="G54" s="115"/>
    </row>
    <row r="55" spans="1:7" ht="16.5" customHeight="1" x14ac:dyDescent="0.2">
      <c r="A55" s="114" t="s">
        <v>157</v>
      </c>
      <c r="B55" s="50">
        <v>1102</v>
      </c>
      <c r="C55" s="112">
        <f>C57+C56+C58</f>
        <v>152.80000000000001</v>
      </c>
      <c r="D55" s="112">
        <f>D57+D56+D58</f>
        <v>145.4</v>
      </c>
      <c r="E55" s="112">
        <f>D55-C55</f>
        <v>-7.4000000000000057</v>
      </c>
      <c r="F55" s="112">
        <f>(D55/C55)*100</f>
        <v>95.157068062827221</v>
      </c>
      <c r="G55" s="115"/>
    </row>
    <row r="56" spans="1:7" ht="17.25" customHeight="1" x14ac:dyDescent="0.2">
      <c r="A56" s="114" t="s">
        <v>115</v>
      </c>
      <c r="B56" s="50" t="s">
        <v>158</v>
      </c>
      <c r="C56" s="112">
        <f>78.4+35.5</f>
        <v>113.9</v>
      </c>
      <c r="D56" s="112">
        <v>108</v>
      </c>
      <c r="E56" s="112">
        <f>D56-C56</f>
        <v>-5.9000000000000057</v>
      </c>
      <c r="F56" s="112">
        <f>(D56/C56)*100</f>
        <v>94.82001755926251</v>
      </c>
      <c r="G56" s="115"/>
    </row>
    <row r="57" spans="1:7" ht="16.5" customHeight="1" x14ac:dyDescent="0.2">
      <c r="A57" s="114" t="s">
        <v>116</v>
      </c>
      <c r="B57" s="50" t="s">
        <v>159</v>
      </c>
      <c r="C57" s="112">
        <f>23.2+13.2</f>
        <v>36.4</v>
      </c>
      <c r="D57" s="112">
        <v>35.5</v>
      </c>
      <c r="E57" s="112">
        <f>D57-C57</f>
        <v>-0.89999999999999858</v>
      </c>
      <c r="F57" s="112">
        <f>(D57/C57)*100</f>
        <v>97.52747252747254</v>
      </c>
      <c r="G57" s="115"/>
    </row>
    <row r="58" spans="1:7" ht="16.5" customHeight="1" x14ac:dyDescent="0.2">
      <c r="A58" s="114" t="s">
        <v>160</v>
      </c>
      <c r="B58" s="50" t="s">
        <v>161</v>
      </c>
      <c r="C58" s="112">
        <v>2.5</v>
      </c>
      <c r="D58" s="112">
        <v>1.9</v>
      </c>
      <c r="E58" s="112">
        <v>-0.6</v>
      </c>
      <c r="F58" s="112">
        <v>0</v>
      </c>
      <c r="G58" s="115"/>
    </row>
    <row r="59" spans="1:7" ht="20.100000000000001" customHeight="1" x14ac:dyDescent="0.2">
      <c r="A59" s="106" t="s">
        <v>162</v>
      </c>
      <c r="B59" s="68">
        <v>1110</v>
      </c>
      <c r="C59" s="110">
        <f>SUM(C60:C65)</f>
        <v>0</v>
      </c>
      <c r="D59" s="110">
        <f>SUM(D60:D65)</f>
        <v>0</v>
      </c>
      <c r="E59" s="110">
        <f>D59-C59</f>
        <v>0</v>
      </c>
      <c r="F59" s="110">
        <v>0</v>
      </c>
      <c r="G59" s="110"/>
    </row>
    <row r="60" spans="1:7" ht="20.100000000000001" customHeight="1" x14ac:dyDescent="0.2">
      <c r="A60" s="114" t="s">
        <v>163</v>
      </c>
      <c r="B60" s="50">
        <v>1111</v>
      </c>
      <c r="C60" s="112"/>
      <c r="D60" s="112"/>
      <c r="E60" s="112"/>
      <c r="F60" s="112"/>
      <c r="G60" s="115"/>
    </row>
    <row r="61" spans="1:7" ht="20.100000000000001" customHeight="1" x14ac:dyDescent="0.2">
      <c r="A61" s="114" t="s">
        <v>164</v>
      </c>
      <c r="B61" s="50">
        <v>1112</v>
      </c>
      <c r="C61" s="112"/>
      <c r="D61" s="112"/>
      <c r="E61" s="112"/>
      <c r="F61" s="112"/>
      <c r="G61" s="115"/>
    </row>
    <row r="62" spans="1:7" ht="20.100000000000001" customHeight="1" x14ac:dyDescent="0.2">
      <c r="A62" s="114" t="s">
        <v>117</v>
      </c>
      <c r="B62" s="50">
        <v>1113</v>
      </c>
      <c r="C62" s="112"/>
      <c r="D62" s="112"/>
      <c r="E62" s="112"/>
      <c r="F62" s="112"/>
      <c r="G62" s="115"/>
    </row>
    <row r="63" spans="1:7" ht="20.100000000000001" customHeight="1" x14ac:dyDescent="0.2">
      <c r="A63" s="114" t="s">
        <v>120</v>
      </c>
      <c r="B63" s="50">
        <v>1114</v>
      </c>
      <c r="C63" s="112"/>
      <c r="D63" s="112"/>
      <c r="E63" s="112"/>
      <c r="F63" s="112"/>
      <c r="G63" s="115"/>
    </row>
    <row r="64" spans="1:7" ht="20.100000000000001" customHeight="1" x14ac:dyDescent="0.2">
      <c r="A64" s="114" t="s">
        <v>165</v>
      </c>
      <c r="B64" s="50">
        <v>1115</v>
      </c>
      <c r="C64" s="112"/>
      <c r="D64" s="112"/>
      <c r="E64" s="112"/>
      <c r="F64" s="112"/>
      <c r="G64" s="115"/>
    </row>
    <row r="65" spans="1:7" ht="20.100000000000001" customHeight="1" x14ac:dyDescent="0.2">
      <c r="A65" s="114" t="s">
        <v>166</v>
      </c>
      <c r="B65" s="50">
        <v>1116</v>
      </c>
      <c r="C65" s="112"/>
      <c r="D65" s="112"/>
      <c r="E65" s="112"/>
      <c r="F65" s="112"/>
      <c r="G65" s="115"/>
    </row>
    <row r="66" spans="1:7" ht="20.100000000000001" customHeight="1" x14ac:dyDescent="0.2">
      <c r="A66" s="120" t="s">
        <v>167</v>
      </c>
      <c r="B66" s="68">
        <v>1120</v>
      </c>
      <c r="C66" s="110">
        <f>SUM(C67:C71)</f>
        <v>19.100000000000001</v>
      </c>
      <c r="D66" s="110">
        <f>SUM(D67:D71)</f>
        <v>18.3</v>
      </c>
      <c r="E66" s="110">
        <f>D66-C66</f>
        <v>-0.80000000000000071</v>
      </c>
      <c r="F66" s="110">
        <f>(D66/C66)*100</f>
        <v>95.81151832460732</v>
      </c>
      <c r="G66" s="110"/>
    </row>
    <row r="67" spans="1:7" ht="20.100000000000001" customHeight="1" x14ac:dyDescent="0.2">
      <c r="A67" s="114" t="s">
        <v>168</v>
      </c>
      <c r="B67" s="50">
        <v>1121</v>
      </c>
      <c r="C67" s="112"/>
      <c r="D67" s="112"/>
      <c r="E67" s="112"/>
      <c r="F67" s="112"/>
      <c r="G67" s="115"/>
    </row>
    <row r="68" spans="1:7" ht="20.100000000000001" customHeight="1" x14ac:dyDescent="0.2">
      <c r="A68" s="114" t="s">
        <v>169</v>
      </c>
      <c r="B68" s="50">
        <v>1122</v>
      </c>
      <c r="C68" s="112"/>
      <c r="D68" s="112"/>
      <c r="E68" s="112"/>
      <c r="F68" s="112"/>
      <c r="G68" s="115"/>
    </row>
    <row r="69" spans="1:7" ht="20.100000000000001" customHeight="1" x14ac:dyDescent="0.2">
      <c r="A69" s="114" t="s">
        <v>170</v>
      </c>
      <c r="B69" s="50">
        <v>1123</v>
      </c>
      <c r="C69" s="112"/>
      <c r="D69" s="112"/>
      <c r="E69" s="112"/>
      <c r="F69" s="112"/>
      <c r="G69" s="115"/>
    </row>
    <row r="70" spans="1:7" ht="20.100000000000001" customHeight="1" x14ac:dyDescent="0.2">
      <c r="A70" s="114" t="s">
        <v>171</v>
      </c>
      <c r="B70" s="50">
        <v>1124</v>
      </c>
      <c r="C70" s="112"/>
      <c r="D70" s="112"/>
      <c r="E70" s="112"/>
      <c r="F70" s="112"/>
      <c r="G70" s="115"/>
    </row>
    <row r="71" spans="1:7" s="85" customFormat="1" ht="18" customHeight="1" x14ac:dyDescent="0.2">
      <c r="A71" s="114" t="s">
        <v>172</v>
      </c>
      <c r="B71" s="50">
        <v>1125</v>
      </c>
      <c r="C71" s="112">
        <f>10.4+8.7</f>
        <v>19.100000000000001</v>
      </c>
      <c r="D71" s="112">
        <v>18.3</v>
      </c>
      <c r="E71" s="112">
        <f t="shared" ref="E71:E77" si="2">D71-C71</f>
        <v>-0.80000000000000071</v>
      </c>
      <c r="F71" s="112">
        <f>(D71/C71)*100</f>
        <v>95.81151832460732</v>
      </c>
      <c r="G71" s="115"/>
    </row>
    <row r="72" spans="1:7" ht="41.25" customHeight="1" x14ac:dyDescent="0.2">
      <c r="A72" s="116" t="s">
        <v>78</v>
      </c>
      <c r="B72" s="121">
        <v>1130</v>
      </c>
      <c r="C72" s="118">
        <f>C30+C31-C33-C59-C66</f>
        <v>66.599999999999824</v>
      </c>
      <c r="D72" s="118">
        <f>D30+D31-D33-D59-D66</f>
        <v>4.1999999999997719</v>
      </c>
      <c r="E72" s="118">
        <f t="shared" si="2"/>
        <v>-62.400000000000048</v>
      </c>
      <c r="F72" s="118">
        <f>(D72/C72)*100</f>
        <v>6.3063063063059808</v>
      </c>
      <c r="G72" s="118"/>
    </row>
    <row r="73" spans="1:7" ht="20.100000000000001" customHeight="1" x14ac:dyDescent="0.2">
      <c r="A73" s="106" t="s">
        <v>173</v>
      </c>
      <c r="B73" s="68">
        <v>1140</v>
      </c>
      <c r="C73" s="110"/>
      <c r="D73" s="110"/>
      <c r="E73" s="110">
        <f t="shared" si="2"/>
        <v>0</v>
      </c>
      <c r="F73" s="110">
        <v>0</v>
      </c>
      <c r="G73" s="110"/>
    </row>
    <row r="74" spans="1:7" ht="20.100000000000001" customHeight="1" x14ac:dyDescent="0.2">
      <c r="A74" s="106" t="s">
        <v>174</v>
      </c>
      <c r="B74" s="68">
        <v>1150</v>
      </c>
      <c r="C74" s="110"/>
      <c r="D74" s="110"/>
      <c r="E74" s="110">
        <f t="shared" si="2"/>
        <v>0</v>
      </c>
      <c r="F74" s="110">
        <v>0</v>
      </c>
      <c r="G74" s="110"/>
    </row>
    <row r="75" spans="1:7" ht="20.100000000000001" customHeight="1" x14ac:dyDescent="0.2">
      <c r="A75" s="106" t="s">
        <v>175</v>
      </c>
      <c r="B75" s="68">
        <v>1160</v>
      </c>
      <c r="C75" s="110">
        <f>SUM(C76:C77)</f>
        <v>4</v>
      </c>
      <c r="D75" s="110">
        <f>SUM(D76:D77)</f>
        <v>23.8</v>
      </c>
      <c r="E75" s="110">
        <f t="shared" si="2"/>
        <v>19.8</v>
      </c>
      <c r="F75" s="110">
        <f>(D75/C75)*100</f>
        <v>595</v>
      </c>
      <c r="G75" s="110"/>
    </row>
    <row r="76" spans="1:7" ht="20.100000000000001" customHeight="1" x14ac:dyDescent="0.2">
      <c r="A76" s="114" t="s">
        <v>176</v>
      </c>
      <c r="B76" s="50" t="s">
        <v>177</v>
      </c>
      <c r="C76" s="112"/>
      <c r="D76" s="112">
        <v>23.8</v>
      </c>
      <c r="E76" s="112">
        <f t="shared" si="2"/>
        <v>23.8</v>
      </c>
      <c r="F76" s="112">
        <v>0</v>
      </c>
      <c r="G76" s="110"/>
    </row>
    <row r="77" spans="1:7" ht="20.100000000000001" customHeight="1" x14ac:dyDescent="0.2">
      <c r="A77" s="114" t="s">
        <v>178</v>
      </c>
      <c r="B77" s="50" t="s">
        <v>179</v>
      </c>
      <c r="C77" s="112">
        <v>4</v>
      </c>
      <c r="D77" s="112">
        <v>0</v>
      </c>
      <c r="E77" s="112">
        <f t="shared" si="2"/>
        <v>-4</v>
      </c>
      <c r="F77" s="112">
        <f>(D77/C77)*100</f>
        <v>0</v>
      </c>
      <c r="G77" s="110"/>
    </row>
    <row r="78" spans="1:7" s="85" customFormat="1" ht="23.25" customHeight="1" x14ac:dyDescent="0.2">
      <c r="A78" s="106" t="s">
        <v>180</v>
      </c>
      <c r="B78" s="68">
        <v>1170</v>
      </c>
      <c r="C78" s="110">
        <v>0</v>
      </c>
      <c r="D78" s="110">
        <v>0</v>
      </c>
      <c r="E78" s="110">
        <v>0</v>
      </c>
      <c r="F78" s="110">
        <v>0</v>
      </c>
      <c r="G78" s="110"/>
    </row>
    <row r="79" spans="1:7" ht="20.100000000000001" customHeight="1" x14ac:dyDescent="0.2">
      <c r="A79" s="116" t="s">
        <v>181</v>
      </c>
      <c r="B79" s="117">
        <v>1200</v>
      </c>
      <c r="C79" s="118">
        <f>(C72+C73+C75)-C74-C78</f>
        <v>70.599999999999824</v>
      </c>
      <c r="D79" s="118">
        <f>(D72+D73+D75)-D74-D78</f>
        <v>27.999999999999773</v>
      </c>
      <c r="E79" s="118">
        <f>D79-C79</f>
        <v>-42.600000000000051</v>
      </c>
      <c r="F79" s="118">
        <v>0</v>
      </c>
      <c r="G79" s="118"/>
    </row>
    <row r="80" spans="1:7" ht="20.100000000000001" customHeight="1" x14ac:dyDescent="0.2">
      <c r="A80" s="114" t="s">
        <v>84</v>
      </c>
      <c r="B80" s="50">
        <v>1210</v>
      </c>
      <c r="C80" s="66">
        <f>7.9+2.1</f>
        <v>10</v>
      </c>
      <c r="D80" s="66">
        <v>0</v>
      </c>
      <c r="E80" s="112">
        <f>D80-C80</f>
        <v>-10</v>
      </c>
      <c r="F80" s="112">
        <v>0</v>
      </c>
      <c r="G80" s="122"/>
    </row>
    <row r="81" spans="1:7" s="85" customFormat="1" ht="24.75" customHeight="1" x14ac:dyDescent="0.2">
      <c r="A81" s="114" t="s">
        <v>182</v>
      </c>
      <c r="B81" s="50">
        <v>1220</v>
      </c>
      <c r="C81" s="66"/>
      <c r="D81" s="66"/>
      <c r="E81" s="112"/>
      <c r="F81" s="112"/>
      <c r="G81" s="122"/>
    </row>
    <row r="82" spans="1:7" s="85" customFormat="1" ht="20.100000000000001" customHeight="1" x14ac:dyDescent="0.2">
      <c r="A82" s="116" t="s">
        <v>85</v>
      </c>
      <c r="B82" s="117">
        <v>1230</v>
      </c>
      <c r="C82" s="123">
        <f>C79-C80</f>
        <v>60.599999999999824</v>
      </c>
      <c r="D82" s="123">
        <f>D79-D80</f>
        <v>27.999999999999773</v>
      </c>
      <c r="E82" s="118">
        <f>D82-C82</f>
        <v>-32.600000000000051</v>
      </c>
      <c r="F82" s="118">
        <v>0</v>
      </c>
      <c r="G82" s="124"/>
    </row>
    <row r="83" spans="1:7" ht="20.100000000000001" customHeight="1" x14ac:dyDescent="0.2">
      <c r="A83" s="107" t="s">
        <v>183</v>
      </c>
      <c r="B83" s="109"/>
      <c r="C83" s="109"/>
      <c r="D83" s="109"/>
      <c r="E83" s="109"/>
      <c r="F83" s="109"/>
      <c r="G83" s="108"/>
    </row>
    <row r="84" spans="1:7" ht="20.100000000000001" customHeight="1" x14ac:dyDescent="0.2">
      <c r="A84" s="114" t="s">
        <v>184</v>
      </c>
      <c r="B84" s="50">
        <v>1240</v>
      </c>
      <c r="C84" s="112">
        <f>C14+C31+C73+C75</f>
        <v>1781.1999999999998</v>
      </c>
      <c r="D84" s="112">
        <f>D14+D31+D73+D75</f>
        <v>1999.6999999999998</v>
      </c>
      <c r="E84" s="112">
        <f>D84-C84</f>
        <v>218.5</v>
      </c>
      <c r="F84" s="112">
        <f>(D84/C84)*100</f>
        <v>112.26701100381766</v>
      </c>
      <c r="G84" s="122"/>
    </row>
    <row r="85" spans="1:7" ht="20.100000000000001" customHeight="1" x14ac:dyDescent="0.2">
      <c r="A85" s="114" t="s">
        <v>185</v>
      </c>
      <c r="B85" s="50">
        <v>1250</v>
      </c>
      <c r="C85" s="112">
        <f>C15+C33+C59+C66+C74+C78+C80</f>
        <v>1720.6</v>
      </c>
      <c r="D85" s="112">
        <f>D15+D33+D59+D66+D74+D78+D80</f>
        <v>1971.7</v>
      </c>
      <c r="E85" s="112">
        <f>D85-C85</f>
        <v>251.10000000000014</v>
      </c>
      <c r="F85" s="112">
        <f>(D85/C85)*100</f>
        <v>114.59374636754622</v>
      </c>
      <c r="G85" s="122"/>
    </row>
    <row r="86" spans="1:7" ht="20.100000000000001" customHeight="1" x14ac:dyDescent="0.2">
      <c r="A86" s="107" t="s">
        <v>186</v>
      </c>
      <c r="B86" s="109"/>
      <c r="C86" s="109"/>
      <c r="D86" s="109"/>
      <c r="E86" s="109"/>
      <c r="F86" s="109"/>
      <c r="G86" s="108"/>
    </row>
    <row r="87" spans="1:7" ht="20.100000000000001" customHeight="1" x14ac:dyDescent="0.2">
      <c r="A87" s="114" t="s">
        <v>187</v>
      </c>
      <c r="B87" s="54">
        <v>1260</v>
      </c>
      <c r="C87" s="112">
        <f>C88+C89</f>
        <v>385</v>
      </c>
      <c r="D87" s="112">
        <f>D89</f>
        <v>297.89999999999998</v>
      </c>
      <c r="E87" s="112">
        <f>D87-C87</f>
        <v>-87.100000000000023</v>
      </c>
      <c r="F87" s="112">
        <f>(D87/C87)*100</f>
        <v>77.376623376623371</v>
      </c>
      <c r="G87" s="122"/>
    </row>
    <row r="88" spans="1:7" ht="20.100000000000001" customHeight="1" x14ac:dyDescent="0.2">
      <c r="A88" s="114" t="s">
        <v>114</v>
      </c>
      <c r="B88" s="54">
        <v>1261</v>
      </c>
      <c r="C88" s="112"/>
      <c r="D88" s="112"/>
      <c r="E88" s="112"/>
      <c r="F88" s="112"/>
      <c r="G88" s="122"/>
    </row>
    <row r="89" spans="1:7" ht="20.100000000000001" customHeight="1" x14ac:dyDescent="0.2">
      <c r="A89" s="114" t="s">
        <v>188</v>
      </c>
      <c r="B89" s="54">
        <v>1262</v>
      </c>
      <c r="C89" s="112">
        <f>C56+C57+C18+C17</f>
        <v>385</v>
      </c>
      <c r="D89" s="112">
        <f>D56+D57+D18+D17</f>
        <v>297.89999999999998</v>
      </c>
      <c r="E89" s="112">
        <f t="shared" ref="E89:E94" si="3">D89-C89</f>
        <v>-87.100000000000023</v>
      </c>
      <c r="F89" s="112">
        <f t="shared" ref="F89:F94" si="4">(D89/C89)*100</f>
        <v>77.376623376623371</v>
      </c>
      <c r="G89" s="122"/>
    </row>
    <row r="90" spans="1:7" ht="20.100000000000001" customHeight="1" x14ac:dyDescent="0.2">
      <c r="A90" s="114" t="s">
        <v>189</v>
      </c>
      <c r="B90" s="54">
        <v>1270</v>
      </c>
      <c r="C90" s="112">
        <f>C41+C19</f>
        <v>965.30000000000007</v>
      </c>
      <c r="D90" s="112">
        <f>D41+D19</f>
        <v>1077.3</v>
      </c>
      <c r="E90" s="112">
        <f t="shared" si="3"/>
        <v>111.99999999999989</v>
      </c>
      <c r="F90" s="112">
        <f t="shared" si="4"/>
        <v>111.60261058738215</v>
      </c>
      <c r="G90" s="125"/>
    </row>
    <row r="91" spans="1:7" ht="20.100000000000001" customHeight="1" x14ac:dyDescent="0.2">
      <c r="A91" s="114" t="s">
        <v>190</v>
      </c>
      <c r="B91" s="54">
        <v>1280</v>
      </c>
      <c r="C91" s="112">
        <f>C42+C20</f>
        <v>212.39999999999998</v>
      </c>
      <c r="D91" s="112">
        <f>D42+D20</f>
        <v>230.1</v>
      </c>
      <c r="E91" s="112">
        <f t="shared" si="3"/>
        <v>17.700000000000017</v>
      </c>
      <c r="F91" s="112">
        <f t="shared" si="4"/>
        <v>108.33333333333334</v>
      </c>
      <c r="G91" s="125"/>
    </row>
    <row r="92" spans="1:7" ht="20.100000000000001" customHeight="1" x14ac:dyDescent="0.2">
      <c r="A92" s="114" t="s">
        <v>191</v>
      </c>
      <c r="B92" s="54">
        <v>1290</v>
      </c>
      <c r="C92" s="112">
        <f>C22</f>
        <v>75</v>
      </c>
      <c r="D92" s="112">
        <f>D22</f>
        <v>105.5</v>
      </c>
      <c r="E92" s="112">
        <f t="shared" si="3"/>
        <v>30.5</v>
      </c>
      <c r="F92" s="112">
        <f t="shared" si="4"/>
        <v>140.66666666666669</v>
      </c>
      <c r="G92" s="125"/>
    </row>
    <row r="93" spans="1:7" s="85" customFormat="1" ht="20.100000000000001" customHeight="1" x14ac:dyDescent="0.2">
      <c r="A93" s="114" t="s">
        <v>77</v>
      </c>
      <c r="B93" s="54">
        <v>1300</v>
      </c>
      <c r="C93" s="112">
        <f>C71+C58+C23+C21</f>
        <v>72.900000000000006</v>
      </c>
      <c r="D93" s="112">
        <f>D71+D58+D23+D21+D38</f>
        <v>260.89999999999998</v>
      </c>
      <c r="E93" s="112">
        <f t="shared" si="3"/>
        <v>187.99999999999997</v>
      </c>
      <c r="F93" s="112">
        <f t="shared" si="4"/>
        <v>357.88751714677636</v>
      </c>
      <c r="G93" s="125"/>
    </row>
    <row r="94" spans="1:7" s="85" customFormat="1" ht="20.100000000000001" customHeight="1" x14ac:dyDescent="0.2">
      <c r="A94" s="106" t="s">
        <v>192</v>
      </c>
      <c r="B94" s="61">
        <v>1310</v>
      </c>
      <c r="C94" s="110">
        <f>C87+C90+C91+C92+C93</f>
        <v>1710.6000000000004</v>
      </c>
      <c r="D94" s="110">
        <f>D87+D90+D91+D92+D93</f>
        <v>1971.6999999999998</v>
      </c>
      <c r="E94" s="110">
        <f t="shared" si="3"/>
        <v>261.09999999999945</v>
      </c>
      <c r="F94" s="110">
        <f t="shared" si="4"/>
        <v>115.26365018122293</v>
      </c>
      <c r="G94" s="125"/>
    </row>
    <row r="95" spans="1:7" s="85" customFormat="1" ht="15.75" customHeight="1" x14ac:dyDescent="0.3">
      <c r="A95" s="39"/>
      <c r="B95" s="126"/>
      <c r="C95" s="127"/>
      <c r="D95" s="127"/>
      <c r="E95" s="127"/>
      <c r="F95" s="127"/>
      <c r="G95" s="127"/>
    </row>
    <row r="96" spans="1:7" ht="16.5" customHeight="1" x14ac:dyDescent="0.3">
      <c r="A96" s="39"/>
      <c r="B96" s="126"/>
      <c r="C96" s="127"/>
      <c r="D96" s="127"/>
      <c r="E96" s="127"/>
      <c r="F96" s="127"/>
      <c r="G96" s="127"/>
    </row>
    <row r="97" spans="1:7" ht="20.100000000000001" customHeight="1" x14ac:dyDescent="0.2">
      <c r="A97" s="89"/>
      <c r="C97" s="42"/>
      <c r="D97" s="42"/>
      <c r="E97" s="42"/>
      <c r="F97" s="42"/>
      <c r="G97" s="90"/>
    </row>
    <row r="98" spans="1:7" ht="20.100000000000001" customHeight="1" x14ac:dyDescent="0.2">
      <c r="A98" s="39" t="s">
        <v>101</v>
      </c>
      <c r="B98" s="91" t="s">
        <v>102</v>
      </c>
      <c r="C98" s="91"/>
      <c r="D98" s="92"/>
      <c r="E98" s="45" t="s">
        <v>193</v>
      </c>
      <c r="F98" s="45"/>
      <c r="G98" s="45"/>
    </row>
    <row r="99" spans="1:7" ht="20.100000000000001" customHeight="1" x14ac:dyDescent="0.2">
      <c r="A99" s="94" t="s">
        <v>61</v>
      </c>
      <c r="B99" s="95" t="s">
        <v>62</v>
      </c>
      <c r="C99" s="95"/>
      <c r="D99" s="96"/>
      <c r="E99" s="97" t="s">
        <v>104</v>
      </c>
      <c r="F99" s="97"/>
      <c r="G99" s="97"/>
    </row>
    <row r="100" spans="1:7" ht="18.75" customHeight="1" x14ac:dyDescent="0.2">
      <c r="A100" s="89"/>
      <c r="C100" s="42"/>
      <c r="D100" s="42"/>
      <c r="E100" s="42"/>
      <c r="F100" s="42"/>
      <c r="G100" s="90"/>
    </row>
    <row r="101" spans="1:7" ht="18.75" customHeight="1" x14ac:dyDescent="0.2">
      <c r="A101" s="89"/>
      <c r="C101" s="42"/>
      <c r="D101" s="42"/>
      <c r="E101" s="42"/>
      <c r="F101" s="42"/>
      <c r="G101" s="90"/>
    </row>
    <row r="102" spans="1:7" ht="18.75" customHeight="1" x14ac:dyDescent="0.2">
      <c r="A102" s="89"/>
      <c r="C102" s="42"/>
      <c r="D102" s="42"/>
      <c r="E102" s="42"/>
      <c r="F102" s="42"/>
      <c r="G102" s="90"/>
    </row>
    <row r="103" spans="1:7" ht="18.75" customHeight="1" x14ac:dyDescent="0.2">
      <c r="A103" s="89"/>
      <c r="C103" s="42"/>
      <c r="D103" s="42"/>
      <c r="E103" s="42"/>
      <c r="F103" s="42"/>
      <c r="G103" s="90"/>
    </row>
    <row r="104" spans="1:7" ht="18.75" customHeight="1" x14ac:dyDescent="0.2">
      <c r="A104" s="89"/>
      <c r="C104" s="42"/>
      <c r="D104" s="42"/>
      <c r="E104" s="42"/>
      <c r="F104" s="42"/>
      <c r="G104" s="90"/>
    </row>
    <row r="105" spans="1:7" ht="18.75" customHeight="1" x14ac:dyDescent="0.2">
      <c r="A105" s="89"/>
      <c r="C105" s="42"/>
      <c r="D105" s="42"/>
      <c r="E105" s="42"/>
      <c r="F105" s="42"/>
      <c r="G105" s="90"/>
    </row>
    <row r="106" spans="1:7" ht="18.75" customHeight="1" x14ac:dyDescent="0.2">
      <c r="A106" s="89"/>
      <c r="C106" s="42"/>
      <c r="D106" s="42"/>
      <c r="E106" s="42"/>
      <c r="F106" s="42"/>
      <c r="G106" s="90"/>
    </row>
    <row r="107" spans="1:7" ht="18.75" customHeight="1" x14ac:dyDescent="0.2">
      <c r="A107" s="89"/>
      <c r="C107" s="42"/>
      <c r="D107" s="42"/>
      <c r="E107" s="42"/>
      <c r="F107" s="42"/>
      <c r="G107" s="90"/>
    </row>
    <row r="108" spans="1:7" ht="18.75" customHeight="1" x14ac:dyDescent="0.2">
      <c r="A108" s="89"/>
      <c r="C108" s="42"/>
      <c r="D108" s="42"/>
      <c r="E108" s="42"/>
      <c r="F108" s="42"/>
      <c r="G108" s="90"/>
    </row>
    <row r="109" spans="1:7" ht="18.75" customHeight="1" x14ac:dyDescent="0.2">
      <c r="A109" s="89"/>
      <c r="C109" s="42"/>
      <c r="D109" s="42"/>
      <c r="E109" s="42"/>
      <c r="F109" s="42"/>
      <c r="G109" s="90"/>
    </row>
    <row r="110" spans="1:7" ht="18.75" customHeight="1" x14ac:dyDescent="0.2">
      <c r="A110" s="89"/>
      <c r="C110" s="42"/>
      <c r="D110" s="42"/>
      <c r="E110" s="42"/>
      <c r="F110" s="42"/>
      <c r="G110" s="90"/>
    </row>
    <row r="111" spans="1:7" ht="18.75" customHeight="1" x14ac:dyDescent="0.2">
      <c r="A111" s="89"/>
      <c r="C111" s="42"/>
      <c r="D111" s="42"/>
      <c r="E111" s="42"/>
      <c r="F111" s="42"/>
      <c r="G111" s="90"/>
    </row>
    <row r="112" spans="1:7" ht="18.75" customHeight="1" x14ac:dyDescent="0.2">
      <c r="A112" s="89"/>
      <c r="C112" s="42"/>
      <c r="D112" s="42"/>
      <c r="E112" s="42"/>
      <c r="F112" s="42"/>
      <c r="G112" s="90"/>
    </row>
    <row r="113" spans="1:7" ht="18.75" customHeight="1" x14ac:dyDescent="0.2">
      <c r="A113" s="89"/>
      <c r="C113" s="42"/>
      <c r="D113" s="42"/>
      <c r="E113" s="42"/>
      <c r="F113" s="42"/>
      <c r="G113" s="90"/>
    </row>
    <row r="114" spans="1:7" ht="18.75" customHeight="1" x14ac:dyDescent="0.2">
      <c r="A114" s="89"/>
      <c r="C114" s="42"/>
      <c r="D114" s="42"/>
      <c r="E114" s="42"/>
      <c r="F114" s="42"/>
      <c r="G114" s="90"/>
    </row>
    <row r="115" spans="1:7" ht="18.75" customHeight="1" x14ac:dyDescent="0.2">
      <c r="A115" s="89"/>
      <c r="C115" s="42"/>
      <c r="D115" s="42"/>
      <c r="E115" s="42"/>
      <c r="F115" s="42"/>
      <c r="G115" s="90"/>
    </row>
    <row r="116" spans="1:7" ht="18.75" customHeight="1" x14ac:dyDescent="0.2">
      <c r="A116" s="89"/>
      <c r="C116" s="42"/>
      <c r="D116" s="42"/>
      <c r="E116" s="42"/>
      <c r="F116" s="42"/>
      <c r="G116" s="90"/>
    </row>
    <row r="117" spans="1:7" ht="18.75" customHeight="1" x14ac:dyDescent="0.2">
      <c r="A117" s="89"/>
      <c r="C117" s="42"/>
      <c r="D117" s="42"/>
      <c r="E117" s="42"/>
      <c r="F117" s="42"/>
      <c r="G117" s="90"/>
    </row>
    <row r="118" spans="1:7" ht="18.75" customHeight="1" x14ac:dyDescent="0.2">
      <c r="A118" s="89"/>
      <c r="C118" s="42"/>
      <c r="D118" s="42"/>
      <c r="E118" s="42"/>
      <c r="F118" s="42"/>
      <c r="G118" s="90"/>
    </row>
    <row r="119" spans="1:7" ht="18.75" customHeight="1" x14ac:dyDescent="0.2">
      <c r="A119" s="89"/>
      <c r="C119" s="42"/>
      <c r="D119" s="42"/>
      <c r="E119" s="42"/>
      <c r="F119" s="42"/>
      <c r="G119" s="90"/>
    </row>
    <row r="120" spans="1:7" ht="18.75" customHeight="1" x14ac:dyDescent="0.2">
      <c r="A120" s="89"/>
      <c r="C120" s="42"/>
      <c r="D120" s="42"/>
      <c r="E120" s="42"/>
      <c r="F120" s="42"/>
      <c r="G120" s="90"/>
    </row>
    <row r="121" spans="1:7" ht="18.75" customHeight="1" x14ac:dyDescent="0.2">
      <c r="A121" s="89"/>
      <c r="C121" s="42"/>
      <c r="D121" s="42"/>
      <c r="E121" s="42"/>
      <c r="F121" s="42"/>
      <c r="G121" s="90"/>
    </row>
    <row r="122" spans="1:7" ht="18.75" customHeight="1" x14ac:dyDescent="0.2">
      <c r="A122" s="89"/>
      <c r="C122" s="42"/>
      <c r="D122" s="42"/>
      <c r="E122" s="42"/>
      <c r="F122" s="42"/>
      <c r="G122" s="90"/>
    </row>
    <row r="123" spans="1:7" ht="18.75" customHeight="1" x14ac:dyDescent="0.2">
      <c r="A123" s="89"/>
      <c r="C123" s="42"/>
      <c r="D123" s="42"/>
      <c r="E123" s="42"/>
      <c r="F123" s="42"/>
      <c r="G123" s="90"/>
    </row>
    <row r="124" spans="1:7" ht="18.75" customHeight="1" x14ac:dyDescent="0.2">
      <c r="A124" s="89"/>
      <c r="C124" s="42"/>
      <c r="D124" s="42"/>
      <c r="E124" s="42"/>
      <c r="F124" s="42"/>
      <c r="G124" s="90"/>
    </row>
    <row r="125" spans="1:7" ht="18.75" customHeight="1" x14ac:dyDescent="0.2">
      <c r="A125" s="89"/>
      <c r="C125" s="42"/>
      <c r="D125" s="42"/>
      <c r="E125" s="42"/>
      <c r="F125" s="42"/>
      <c r="G125" s="90"/>
    </row>
    <row r="126" spans="1:7" ht="18.75" customHeight="1" x14ac:dyDescent="0.2">
      <c r="A126" s="89"/>
      <c r="C126" s="42"/>
      <c r="D126" s="42"/>
      <c r="E126" s="42"/>
      <c r="F126" s="42"/>
      <c r="G126" s="90"/>
    </row>
    <row r="127" spans="1:7" ht="18.75" customHeight="1" x14ac:dyDescent="0.2">
      <c r="A127" s="89"/>
      <c r="C127" s="42"/>
      <c r="D127" s="42"/>
      <c r="E127" s="42"/>
      <c r="F127" s="42"/>
      <c r="G127" s="90"/>
    </row>
    <row r="128" spans="1:7" ht="18.75" customHeight="1" x14ac:dyDescent="0.2">
      <c r="A128" s="89"/>
      <c r="C128" s="42"/>
      <c r="D128" s="42"/>
      <c r="E128" s="42"/>
      <c r="F128" s="42"/>
      <c r="G128" s="90"/>
    </row>
    <row r="129" spans="1:7" ht="18.75" customHeight="1" x14ac:dyDescent="0.2">
      <c r="A129" s="89"/>
      <c r="C129" s="42"/>
      <c r="D129" s="42"/>
      <c r="E129" s="42"/>
      <c r="F129" s="42"/>
      <c r="G129" s="90"/>
    </row>
    <row r="130" spans="1:7" ht="18.75" customHeight="1" x14ac:dyDescent="0.2">
      <c r="A130" s="89"/>
      <c r="C130" s="42"/>
      <c r="D130" s="42"/>
      <c r="E130" s="42"/>
      <c r="F130" s="42"/>
      <c r="G130" s="90"/>
    </row>
    <row r="131" spans="1:7" ht="18.75" customHeight="1" x14ac:dyDescent="0.2">
      <c r="A131" s="89"/>
      <c r="C131" s="42"/>
      <c r="D131" s="42"/>
      <c r="E131" s="42"/>
      <c r="F131" s="42"/>
      <c r="G131" s="90"/>
    </row>
    <row r="132" spans="1:7" ht="18.75" customHeight="1" x14ac:dyDescent="0.2">
      <c r="A132" s="89"/>
      <c r="C132" s="42"/>
      <c r="D132" s="42"/>
      <c r="E132" s="42"/>
      <c r="F132" s="42"/>
      <c r="G132" s="90"/>
    </row>
    <row r="133" spans="1:7" ht="18.75" customHeight="1" x14ac:dyDescent="0.2">
      <c r="A133" s="89"/>
      <c r="C133" s="42"/>
      <c r="D133" s="42"/>
      <c r="E133" s="42"/>
      <c r="F133" s="42"/>
      <c r="G133" s="90"/>
    </row>
    <row r="134" spans="1:7" ht="18.75" customHeight="1" x14ac:dyDescent="0.2">
      <c r="A134" s="89"/>
      <c r="C134" s="42"/>
      <c r="D134" s="42"/>
      <c r="E134" s="42"/>
      <c r="F134" s="42"/>
      <c r="G134" s="90"/>
    </row>
    <row r="135" spans="1:7" ht="18.75" customHeight="1" x14ac:dyDescent="0.2">
      <c r="A135" s="89"/>
      <c r="C135" s="42"/>
      <c r="D135" s="42"/>
      <c r="E135" s="42"/>
      <c r="F135" s="42"/>
      <c r="G135" s="90"/>
    </row>
    <row r="136" spans="1:7" ht="18.75" customHeight="1" x14ac:dyDescent="0.2">
      <c r="A136" s="89"/>
      <c r="C136" s="42"/>
      <c r="D136" s="42"/>
      <c r="E136" s="42"/>
      <c r="F136" s="42"/>
      <c r="G136" s="90"/>
    </row>
    <row r="137" spans="1:7" ht="18.75" customHeight="1" x14ac:dyDescent="0.2">
      <c r="A137" s="89"/>
      <c r="C137" s="42"/>
      <c r="D137" s="42"/>
      <c r="E137" s="42"/>
      <c r="F137" s="42"/>
      <c r="G137" s="90"/>
    </row>
    <row r="138" spans="1:7" ht="18.75" customHeight="1" x14ac:dyDescent="0.2">
      <c r="A138" s="89"/>
      <c r="C138" s="42"/>
      <c r="D138" s="42"/>
      <c r="E138" s="42"/>
      <c r="F138" s="42"/>
      <c r="G138" s="90"/>
    </row>
    <row r="139" spans="1:7" ht="18.75" customHeight="1" x14ac:dyDescent="0.2">
      <c r="A139" s="89"/>
      <c r="C139" s="42"/>
      <c r="D139" s="42"/>
      <c r="E139" s="42"/>
      <c r="F139" s="42"/>
      <c r="G139" s="90"/>
    </row>
    <row r="140" spans="1:7" ht="18.75" customHeight="1" x14ac:dyDescent="0.2">
      <c r="A140" s="89"/>
      <c r="C140" s="42"/>
      <c r="D140" s="42"/>
      <c r="E140" s="42"/>
      <c r="F140" s="42"/>
      <c r="G140" s="90"/>
    </row>
    <row r="141" spans="1:7" ht="18.75" customHeight="1" x14ac:dyDescent="0.2">
      <c r="A141" s="89"/>
      <c r="C141" s="42"/>
      <c r="D141" s="42"/>
      <c r="E141" s="42"/>
      <c r="F141" s="42"/>
      <c r="G141" s="90"/>
    </row>
    <row r="142" spans="1:7" ht="18.75" customHeight="1" x14ac:dyDescent="0.2">
      <c r="A142" s="89"/>
      <c r="C142" s="42"/>
      <c r="D142" s="42"/>
      <c r="E142" s="42"/>
      <c r="F142" s="42"/>
      <c r="G142" s="90"/>
    </row>
    <row r="143" spans="1:7" ht="18.75" customHeight="1" x14ac:dyDescent="0.2">
      <c r="A143" s="89"/>
      <c r="C143" s="42"/>
      <c r="D143" s="42"/>
      <c r="E143" s="42"/>
      <c r="F143" s="42"/>
      <c r="G143" s="90"/>
    </row>
    <row r="144" spans="1:7" ht="18.75" customHeight="1" x14ac:dyDescent="0.2">
      <c r="A144" s="89"/>
      <c r="C144" s="42"/>
      <c r="D144" s="42"/>
      <c r="E144" s="42"/>
      <c r="F144" s="42"/>
      <c r="G144" s="90"/>
    </row>
    <row r="145" spans="1:7" ht="18.75" customHeight="1" x14ac:dyDescent="0.2">
      <c r="A145" s="89"/>
      <c r="C145" s="42"/>
      <c r="D145" s="42"/>
      <c r="E145" s="42"/>
      <c r="F145" s="42"/>
      <c r="G145" s="90"/>
    </row>
    <row r="146" spans="1:7" ht="18.75" customHeight="1" x14ac:dyDescent="0.2">
      <c r="A146" s="89"/>
      <c r="C146" s="42"/>
      <c r="D146" s="42"/>
      <c r="E146" s="42"/>
      <c r="F146" s="42"/>
      <c r="G146" s="90"/>
    </row>
    <row r="147" spans="1:7" ht="18.75" customHeight="1" x14ac:dyDescent="0.2">
      <c r="A147" s="89"/>
      <c r="C147" s="42"/>
      <c r="D147" s="42"/>
      <c r="E147" s="42"/>
      <c r="F147" s="42"/>
      <c r="G147" s="90"/>
    </row>
    <row r="148" spans="1:7" ht="18.75" customHeight="1" x14ac:dyDescent="0.2">
      <c r="A148" s="89"/>
      <c r="C148" s="42"/>
      <c r="D148" s="42"/>
      <c r="E148" s="42"/>
      <c r="F148" s="42"/>
      <c r="G148" s="90"/>
    </row>
    <row r="149" spans="1:7" ht="18.75" customHeight="1" x14ac:dyDescent="0.2">
      <c r="A149" s="89"/>
      <c r="C149" s="42"/>
      <c r="D149" s="42"/>
      <c r="E149" s="42"/>
      <c r="F149" s="42"/>
      <c r="G149" s="90"/>
    </row>
    <row r="150" spans="1:7" ht="18.75" customHeight="1" x14ac:dyDescent="0.2">
      <c r="A150" s="89"/>
      <c r="C150" s="42"/>
      <c r="D150" s="42"/>
      <c r="E150" s="42"/>
      <c r="F150" s="42"/>
      <c r="G150" s="90"/>
    </row>
    <row r="151" spans="1:7" ht="18.75" customHeight="1" x14ac:dyDescent="0.2">
      <c r="A151" s="89"/>
      <c r="C151" s="42"/>
      <c r="D151" s="42"/>
      <c r="E151" s="42"/>
      <c r="F151" s="42"/>
      <c r="G151" s="90"/>
    </row>
    <row r="152" spans="1:7" ht="18.75" customHeight="1" x14ac:dyDescent="0.2">
      <c r="A152" s="89"/>
      <c r="C152" s="42"/>
      <c r="D152" s="42"/>
      <c r="E152" s="42"/>
      <c r="F152" s="42"/>
      <c r="G152" s="90"/>
    </row>
    <row r="153" spans="1:7" ht="18.75" customHeight="1" x14ac:dyDescent="0.2">
      <c r="A153" s="89"/>
      <c r="C153" s="42"/>
      <c r="D153" s="42"/>
      <c r="E153" s="42"/>
      <c r="F153" s="42"/>
      <c r="G153" s="90"/>
    </row>
    <row r="154" spans="1:7" ht="18.75" customHeight="1" x14ac:dyDescent="0.2">
      <c r="A154" s="89"/>
      <c r="C154" s="42"/>
      <c r="D154" s="42"/>
      <c r="E154" s="42"/>
      <c r="F154" s="42"/>
      <c r="G154" s="90"/>
    </row>
    <row r="155" spans="1:7" ht="18.75" customHeight="1" x14ac:dyDescent="0.2">
      <c r="A155" s="89"/>
      <c r="C155" s="42"/>
      <c r="D155" s="42"/>
      <c r="E155" s="42"/>
      <c r="F155" s="42"/>
      <c r="G155" s="90"/>
    </row>
    <row r="156" spans="1:7" ht="18.75" customHeight="1" x14ac:dyDescent="0.2">
      <c r="A156" s="89"/>
      <c r="C156" s="42"/>
      <c r="D156" s="42"/>
      <c r="E156" s="42"/>
      <c r="F156" s="42"/>
      <c r="G156" s="90"/>
    </row>
    <row r="157" spans="1:7" ht="18.75" customHeight="1" x14ac:dyDescent="0.2">
      <c r="A157" s="89"/>
      <c r="C157" s="42"/>
      <c r="D157" s="42"/>
      <c r="E157" s="42"/>
      <c r="F157" s="42"/>
      <c r="G157" s="90"/>
    </row>
    <row r="158" spans="1:7" ht="18.75" customHeight="1" x14ac:dyDescent="0.2">
      <c r="A158" s="98"/>
    </row>
    <row r="159" spans="1:7" ht="18.75" customHeight="1" x14ac:dyDescent="0.2">
      <c r="A159" s="98"/>
    </row>
    <row r="160" spans="1:7" ht="18.75" customHeight="1" x14ac:dyDescent="0.2">
      <c r="A160" s="98"/>
    </row>
    <row r="161" spans="1:1" ht="18.75" customHeight="1" x14ac:dyDescent="0.2">
      <c r="A161" s="98"/>
    </row>
    <row r="162" spans="1:1" ht="18.75" customHeight="1" x14ac:dyDescent="0.2">
      <c r="A162" s="98"/>
    </row>
    <row r="163" spans="1:1" ht="18.75" customHeight="1" x14ac:dyDescent="0.2">
      <c r="A163" s="98"/>
    </row>
    <row r="164" spans="1:1" ht="18.75" customHeight="1" x14ac:dyDescent="0.2">
      <c r="A164" s="98"/>
    </row>
    <row r="165" spans="1:1" ht="18.75" customHeight="1" x14ac:dyDescent="0.2">
      <c r="A165" s="98"/>
    </row>
    <row r="166" spans="1:1" ht="18.75" customHeight="1" x14ac:dyDescent="0.2">
      <c r="A166" s="98"/>
    </row>
    <row r="167" spans="1:1" ht="18.75" customHeight="1" x14ac:dyDescent="0.2">
      <c r="A167" s="98"/>
    </row>
    <row r="168" spans="1:1" ht="18.75" customHeight="1" x14ac:dyDescent="0.2">
      <c r="A168" s="98"/>
    </row>
    <row r="169" spans="1:1" ht="18.75" customHeight="1" x14ac:dyDescent="0.2">
      <c r="A169" s="98"/>
    </row>
    <row r="170" spans="1:1" ht="18.75" customHeight="1" x14ac:dyDescent="0.2">
      <c r="A170" s="98"/>
    </row>
    <row r="171" spans="1:1" ht="18.75" customHeight="1" x14ac:dyDescent="0.2">
      <c r="A171" s="98"/>
    </row>
    <row r="172" spans="1:1" ht="18.75" customHeight="1" x14ac:dyDescent="0.2">
      <c r="A172" s="98"/>
    </row>
    <row r="173" spans="1:1" ht="18.75" customHeight="1" x14ac:dyDescent="0.2">
      <c r="A173" s="98"/>
    </row>
    <row r="174" spans="1:1" ht="18.75" customHeight="1" x14ac:dyDescent="0.2">
      <c r="A174" s="98"/>
    </row>
    <row r="175" spans="1:1" ht="18.75" customHeight="1" x14ac:dyDescent="0.2">
      <c r="A175" s="98"/>
    </row>
    <row r="176" spans="1:1" ht="18.75" customHeight="1" x14ac:dyDescent="0.2">
      <c r="A176" s="98"/>
    </row>
    <row r="177" spans="1:1" ht="18.75" customHeight="1" x14ac:dyDescent="0.2">
      <c r="A177" s="98"/>
    </row>
    <row r="178" spans="1:1" ht="18.75" customHeight="1" x14ac:dyDescent="0.2">
      <c r="A178" s="98"/>
    </row>
    <row r="179" spans="1:1" ht="18.75" customHeight="1" x14ac:dyDescent="0.2">
      <c r="A179" s="98"/>
    </row>
    <row r="180" spans="1:1" ht="18.75" customHeight="1" x14ac:dyDescent="0.2">
      <c r="A180" s="98"/>
    </row>
    <row r="181" spans="1:1" ht="18.75" customHeight="1" x14ac:dyDescent="0.2">
      <c r="A181" s="98"/>
    </row>
    <row r="182" spans="1:1" ht="18.75" customHeight="1" x14ac:dyDescent="0.2">
      <c r="A182" s="98"/>
    </row>
    <row r="183" spans="1:1" ht="18.75" customHeight="1" x14ac:dyDescent="0.2">
      <c r="A183" s="98"/>
    </row>
    <row r="184" spans="1:1" ht="18.75" customHeight="1" x14ac:dyDescent="0.2">
      <c r="A184" s="98"/>
    </row>
    <row r="185" spans="1:1" ht="18.75" customHeight="1" x14ac:dyDescent="0.2">
      <c r="A185" s="98"/>
    </row>
    <row r="186" spans="1:1" ht="18.75" customHeight="1" x14ac:dyDescent="0.2">
      <c r="A186" s="98"/>
    </row>
    <row r="187" spans="1:1" ht="18.75" customHeight="1" x14ac:dyDescent="0.2">
      <c r="A187" s="98"/>
    </row>
    <row r="188" spans="1:1" ht="18.75" customHeight="1" x14ac:dyDescent="0.2">
      <c r="A188" s="98"/>
    </row>
    <row r="189" spans="1:1" ht="18.75" customHeight="1" x14ac:dyDescent="0.2">
      <c r="A189" s="98"/>
    </row>
    <row r="190" spans="1:1" ht="18.75" customHeight="1" x14ac:dyDescent="0.2">
      <c r="A190" s="98"/>
    </row>
    <row r="191" spans="1:1" ht="18.75" customHeight="1" x14ac:dyDescent="0.2">
      <c r="A191" s="98"/>
    </row>
    <row r="192" spans="1:1" ht="18.75" customHeight="1" x14ac:dyDescent="0.2">
      <c r="A192" s="98"/>
    </row>
    <row r="193" spans="1:1" ht="18.75" customHeight="1" x14ac:dyDescent="0.2">
      <c r="A193" s="98"/>
    </row>
    <row r="194" spans="1:1" ht="18.75" customHeight="1" x14ac:dyDescent="0.2">
      <c r="A194" s="98"/>
    </row>
    <row r="195" spans="1:1" ht="18.75" customHeight="1" x14ac:dyDescent="0.2">
      <c r="A195" s="98"/>
    </row>
    <row r="196" spans="1:1" ht="18.75" customHeight="1" x14ac:dyDescent="0.2">
      <c r="A196" s="98"/>
    </row>
    <row r="197" spans="1:1" ht="18.75" customHeight="1" x14ac:dyDescent="0.2">
      <c r="A197" s="98"/>
    </row>
    <row r="198" spans="1:1" ht="18.75" customHeight="1" x14ac:dyDescent="0.2">
      <c r="A198" s="98"/>
    </row>
    <row r="199" spans="1:1" ht="18.75" customHeight="1" x14ac:dyDescent="0.2">
      <c r="A199" s="98"/>
    </row>
    <row r="200" spans="1:1" ht="18.75" customHeight="1" x14ac:dyDescent="0.2">
      <c r="A200" s="98"/>
    </row>
    <row r="201" spans="1:1" ht="18.75" customHeight="1" x14ac:dyDescent="0.2">
      <c r="A201" s="98"/>
    </row>
    <row r="202" spans="1:1" ht="18.75" customHeight="1" x14ac:dyDescent="0.2">
      <c r="A202" s="98"/>
    </row>
    <row r="203" spans="1:1" ht="18.75" customHeight="1" x14ac:dyDescent="0.2">
      <c r="A203" s="98"/>
    </row>
    <row r="204" spans="1:1" ht="18.75" customHeight="1" x14ac:dyDescent="0.2">
      <c r="A204" s="98"/>
    </row>
    <row r="205" spans="1:1" ht="18.75" customHeight="1" x14ac:dyDescent="0.2">
      <c r="A205" s="98"/>
    </row>
    <row r="206" spans="1:1" ht="18.75" customHeight="1" x14ac:dyDescent="0.2">
      <c r="A206" s="98"/>
    </row>
    <row r="207" spans="1:1" ht="18.75" customHeight="1" x14ac:dyDescent="0.2">
      <c r="A207" s="98"/>
    </row>
    <row r="208" spans="1:1" ht="18.75" customHeight="1" x14ac:dyDescent="0.2">
      <c r="A208" s="98"/>
    </row>
    <row r="209" spans="1:1" ht="18.75" customHeight="1" x14ac:dyDescent="0.2">
      <c r="A209" s="98"/>
    </row>
    <row r="210" spans="1:1" ht="18.75" customHeight="1" x14ac:dyDescent="0.2">
      <c r="A210" s="98"/>
    </row>
    <row r="211" spans="1:1" ht="18.75" customHeight="1" x14ac:dyDescent="0.2">
      <c r="A211" s="98"/>
    </row>
    <row r="212" spans="1:1" ht="18.75" customHeight="1" x14ac:dyDescent="0.2">
      <c r="A212" s="98"/>
    </row>
    <row r="213" spans="1:1" ht="18.75" customHeight="1" x14ac:dyDescent="0.2">
      <c r="A213" s="98"/>
    </row>
    <row r="214" spans="1:1" ht="18.75" customHeight="1" x14ac:dyDescent="0.2">
      <c r="A214" s="98"/>
    </row>
    <row r="215" spans="1:1" ht="18.75" customHeight="1" x14ac:dyDescent="0.2">
      <c r="A215" s="98"/>
    </row>
    <row r="216" spans="1:1" ht="18.75" customHeight="1" x14ac:dyDescent="0.2">
      <c r="A216" s="98"/>
    </row>
    <row r="217" spans="1:1" ht="18.75" customHeight="1" x14ac:dyDescent="0.2">
      <c r="A217" s="98"/>
    </row>
    <row r="218" spans="1:1" ht="18.75" customHeight="1" x14ac:dyDescent="0.2">
      <c r="A218" s="98"/>
    </row>
    <row r="219" spans="1:1" ht="18.75" customHeight="1" x14ac:dyDescent="0.2">
      <c r="A219" s="98"/>
    </row>
    <row r="220" spans="1:1" ht="18.75" customHeight="1" x14ac:dyDescent="0.2">
      <c r="A220" s="98"/>
    </row>
    <row r="221" spans="1:1" ht="18.75" customHeight="1" x14ac:dyDescent="0.2">
      <c r="A221" s="98"/>
    </row>
    <row r="222" spans="1:1" ht="18.75" customHeight="1" x14ac:dyDescent="0.2">
      <c r="A222" s="98"/>
    </row>
    <row r="223" spans="1:1" ht="18.75" customHeight="1" x14ac:dyDescent="0.2">
      <c r="A223" s="98"/>
    </row>
    <row r="224" spans="1:1" ht="18.75" customHeight="1" x14ac:dyDescent="0.2">
      <c r="A224" s="98"/>
    </row>
    <row r="225" spans="1:1" ht="18.75" customHeight="1" x14ac:dyDescent="0.2">
      <c r="A225" s="98"/>
    </row>
    <row r="226" spans="1:1" ht="18.75" customHeight="1" x14ac:dyDescent="0.2">
      <c r="A226" s="98"/>
    </row>
    <row r="227" spans="1:1" ht="18.75" customHeight="1" x14ac:dyDescent="0.2">
      <c r="A227" s="98"/>
    </row>
    <row r="228" spans="1:1" ht="18.75" customHeight="1" x14ac:dyDescent="0.2">
      <c r="A228" s="98"/>
    </row>
    <row r="229" spans="1:1" ht="18.75" customHeight="1" x14ac:dyDescent="0.2">
      <c r="A229" s="98"/>
    </row>
    <row r="230" spans="1:1" ht="18.75" customHeight="1" x14ac:dyDescent="0.2">
      <c r="A230" s="98"/>
    </row>
    <row r="231" spans="1:1" ht="18.75" customHeight="1" x14ac:dyDescent="0.2">
      <c r="A231" s="98"/>
    </row>
    <row r="232" spans="1:1" ht="18.75" customHeight="1" x14ac:dyDescent="0.2">
      <c r="A232" s="98"/>
    </row>
    <row r="233" spans="1:1" ht="18.75" customHeight="1" x14ac:dyDescent="0.2">
      <c r="A233" s="98"/>
    </row>
    <row r="234" spans="1:1" ht="18.75" customHeight="1" x14ac:dyDescent="0.2">
      <c r="A234" s="98"/>
    </row>
    <row r="235" spans="1:1" ht="18.75" customHeight="1" x14ac:dyDescent="0.2">
      <c r="A235" s="98"/>
    </row>
    <row r="236" spans="1:1" ht="18.75" customHeight="1" x14ac:dyDescent="0.2">
      <c r="A236" s="98"/>
    </row>
    <row r="237" spans="1:1" ht="18.75" customHeight="1" x14ac:dyDescent="0.2">
      <c r="A237" s="98"/>
    </row>
    <row r="238" spans="1:1" ht="18.75" customHeight="1" x14ac:dyDescent="0.2">
      <c r="A238" s="98"/>
    </row>
    <row r="239" spans="1:1" ht="18.75" customHeight="1" x14ac:dyDescent="0.2">
      <c r="A239" s="98"/>
    </row>
    <row r="240" spans="1:1" ht="18.75" customHeight="1" x14ac:dyDescent="0.2">
      <c r="A240" s="98"/>
    </row>
    <row r="241" spans="1:1" ht="18.75" customHeight="1" x14ac:dyDescent="0.2">
      <c r="A241" s="98"/>
    </row>
    <row r="242" spans="1:1" ht="18.75" customHeight="1" x14ac:dyDescent="0.2">
      <c r="A242" s="98"/>
    </row>
    <row r="243" spans="1:1" ht="18.75" customHeight="1" x14ac:dyDescent="0.2">
      <c r="A243" s="98"/>
    </row>
    <row r="244" spans="1:1" ht="18.75" customHeight="1" x14ac:dyDescent="0.2">
      <c r="A244" s="98"/>
    </row>
    <row r="245" spans="1:1" ht="18.75" customHeight="1" x14ac:dyDescent="0.2">
      <c r="A245" s="98"/>
    </row>
    <row r="246" spans="1:1" ht="18.75" customHeight="1" x14ac:dyDescent="0.2">
      <c r="A246" s="98"/>
    </row>
    <row r="247" spans="1:1" ht="18.75" customHeight="1" x14ac:dyDescent="0.2">
      <c r="A247" s="98"/>
    </row>
    <row r="248" spans="1:1" ht="18.75" customHeight="1" x14ac:dyDescent="0.2">
      <c r="A248" s="98"/>
    </row>
    <row r="249" spans="1:1" ht="18.75" customHeight="1" x14ac:dyDescent="0.2">
      <c r="A249" s="98"/>
    </row>
    <row r="250" spans="1:1" ht="18.75" customHeight="1" x14ac:dyDescent="0.2">
      <c r="A250" s="98"/>
    </row>
    <row r="251" spans="1:1" ht="18.75" customHeight="1" x14ac:dyDescent="0.2">
      <c r="A251" s="98"/>
    </row>
    <row r="252" spans="1:1" ht="18.75" customHeight="1" x14ac:dyDescent="0.2">
      <c r="A252" s="98"/>
    </row>
    <row r="253" spans="1:1" ht="18.75" customHeight="1" x14ac:dyDescent="0.2">
      <c r="A253" s="98"/>
    </row>
    <row r="254" spans="1:1" ht="18.75" customHeight="1" x14ac:dyDescent="0.2">
      <c r="A254" s="98"/>
    </row>
    <row r="255" spans="1:1" ht="18.75" customHeight="1" x14ac:dyDescent="0.2">
      <c r="A255" s="98"/>
    </row>
    <row r="256" spans="1:1" ht="18.75" customHeight="1" x14ac:dyDescent="0.2">
      <c r="A256" s="98"/>
    </row>
    <row r="257" spans="1:1" ht="18.75" customHeight="1" x14ac:dyDescent="0.2">
      <c r="A257" s="98"/>
    </row>
    <row r="258" spans="1:1" ht="18.75" customHeight="1" x14ac:dyDescent="0.2">
      <c r="A258" s="98"/>
    </row>
    <row r="259" spans="1:1" ht="18.75" customHeight="1" x14ac:dyDescent="0.2">
      <c r="A259" s="98"/>
    </row>
    <row r="260" spans="1:1" ht="18.75" customHeight="1" x14ac:dyDescent="0.2">
      <c r="A260" s="98"/>
    </row>
    <row r="261" spans="1:1" ht="18.75" customHeight="1" x14ac:dyDescent="0.2">
      <c r="A261" s="98"/>
    </row>
    <row r="262" spans="1:1" ht="18.75" customHeight="1" x14ac:dyDescent="0.2">
      <c r="A262" s="98"/>
    </row>
    <row r="263" spans="1:1" ht="18.75" customHeight="1" x14ac:dyDescent="0.2">
      <c r="A263" s="98"/>
    </row>
    <row r="264" spans="1:1" ht="18.75" customHeight="1" x14ac:dyDescent="0.2">
      <c r="A264" s="98"/>
    </row>
    <row r="265" spans="1:1" ht="18.75" customHeight="1" x14ac:dyDescent="0.2">
      <c r="A265" s="98"/>
    </row>
    <row r="266" spans="1:1" ht="18.75" customHeight="1" x14ac:dyDescent="0.2">
      <c r="A266" s="98"/>
    </row>
    <row r="267" spans="1:1" ht="18.75" customHeight="1" x14ac:dyDescent="0.2">
      <c r="A267" s="98"/>
    </row>
    <row r="268" spans="1:1" ht="18.75" customHeight="1" x14ac:dyDescent="0.2">
      <c r="A268" s="98"/>
    </row>
    <row r="269" spans="1:1" ht="18.75" customHeight="1" x14ac:dyDescent="0.2">
      <c r="A269" s="98"/>
    </row>
    <row r="270" spans="1:1" ht="18.75" customHeight="1" x14ac:dyDescent="0.2">
      <c r="A270" s="98"/>
    </row>
    <row r="271" spans="1:1" ht="18.75" customHeight="1" x14ac:dyDescent="0.2">
      <c r="A271" s="98"/>
    </row>
    <row r="272" spans="1:1" ht="18.75" customHeight="1" x14ac:dyDescent="0.2">
      <c r="A272" s="98"/>
    </row>
    <row r="273" spans="1:1" ht="18.75" customHeight="1" x14ac:dyDescent="0.2">
      <c r="A273" s="98"/>
    </row>
    <row r="274" spans="1:1" ht="18.75" customHeight="1" x14ac:dyDescent="0.2">
      <c r="A274" s="98"/>
    </row>
    <row r="275" spans="1:1" ht="18.75" customHeight="1" x14ac:dyDescent="0.2">
      <c r="A275" s="98"/>
    </row>
    <row r="276" spans="1:1" ht="18.75" customHeight="1" x14ac:dyDescent="0.2">
      <c r="A276" s="98"/>
    </row>
    <row r="277" spans="1:1" ht="18.75" customHeight="1" x14ac:dyDescent="0.2">
      <c r="A277" s="98"/>
    </row>
    <row r="278" spans="1:1" ht="18.75" customHeight="1" x14ac:dyDescent="0.2">
      <c r="A278" s="98"/>
    </row>
    <row r="279" spans="1:1" ht="18.75" customHeight="1" x14ac:dyDescent="0.2">
      <c r="A279" s="98"/>
    </row>
    <row r="280" spans="1:1" ht="18.75" customHeight="1" x14ac:dyDescent="0.2">
      <c r="A280" s="98"/>
    </row>
    <row r="281" spans="1:1" ht="18.75" customHeight="1" x14ac:dyDescent="0.2">
      <c r="A281" s="98"/>
    </row>
    <row r="282" spans="1:1" ht="18.75" customHeight="1" x14ac:dyDescent="0.2">
      <c r="A282" s="98"/>
    </row>
    <row r="283" spans="1:1" ht="18.75" customHeight="1" x14ac:dyDescent="0.2">
      <c r="A283" s="98"/>
    </row>
    <row r="284" spans="1:1" ht="18.75" customHeight="1" x14ac:dyDescent="0.2">
      <c r="A284" s="98"/>
    </row>
    <row r="285" spans="1:1" ht="18.75" customHeight="1" x14ac:dyDescent="0.2">
      <c r="A285" s="98"/>
    </row>
    <row r="286" spans="1:1" ht="18.75" customHeight="1" x14ac:dyDescent="0.2">
      <c r="A286" s="98"/>
    </row>
    <row r="287" spans="1:1" ht="18.75" customHeight="1" x14ac:dyDescent="0.2">
      <c r="A287" s="98"/>
    </row>
    <row r="288" spans="1:1" ht="18.75" customHeight="1" x14ac:dyDescent="0.2">
      <c r="A288" s="98"/>
    </row>
    <row r="289" spans="1:1" ht="18.75" customHeight="1" x14ac:dyDescent="0.2">
      <c r="A289" s="98"/>
    </row>
    <row r="290" spans="1:1" ht="18.75" customHeight="1" x14ac:dyDescent="0.2">
      <c r="A290" s="98"/>
    </row>
    <row r="291" spans="1:1" ht="18.75" customHeight="1" x14ac:dyDescent="0.2">
      <c r="A291" s="98"/>
    </row>
    <row r="292" spans="1:1" ht="18.75" customHeight="1" x14ac:dyDescent="0.2">
      <c r="A292" s="98"/>
    </row>
    <row r="293" spans="1:1" ht="18.75" customHeight="1" x14ac:dyDescent="0.2">
      <c r="A293" s="98"/>
    </row>
    <row r="294" spans="1:1" ht="18.75" customHeight="1" x14ac:dyDescent="0.2">
      <c r="A294" s="98"/>
    </row>
    <row r="295" spans="1:1" ht="18.75" customHeight="1" x14ac:dyDescent="0.2">
      <c r="A295" s="98"/>
    </row>
    <row r="296" spans="1:1" ht="18.75" customHeight="1" x14ac:dyDescent="0.2">
      <c r="A296" s="98"/>
    </row>
    <row r="297" spans="1:1" ht="18.75" customHeight="1" x14ac:dyDescent="0.2">
      <c r="A297" s="98"/>
    </row>
    <row r="298" spans="1:1" ht="18.75" customHeight="1" x14ac:dyDescent="0.2">
      <c r="A298" s="98"/>
    </row>
    <row r="299" spans="1:1" ht="18.75" customHeight="1" x14ac:dyDescent="0.2">
      <c r="A299" s="98"/>
    </row>
    <row r="300" spans="1:1" ht="18.75" customHeight="1" x14ac:dyDescent="0.2">
      <c r="A300" s="98"/>
    </row>
    <row r="301" spans="1:1" ht="18.75" customHeight="1" x14ac:dyDescent="0.2">
      <c r="A301" s="98"/>
    </row>
    <row r="302" spans="1:1" ht="18.75" customHeight="1" x14ac:dyDescent="0.2">
      <c r="A302" s="98"/>
    </row>
    <row r="303" spans="1:1" ht="18.75" customHeight="1" x14ac:dyDescent="0.2">
      <c r="A303" s="98"/>
    </row>
    <row r="304" spans="1:1" ht="18.75" customHeight="1" x14ac:dyDescent="0.2">
      <c r="A304" s="98"/>
    </row>
    <row r="305" spans="1:1" ht="18.75" customHeight="1" x14ac:dyDescent="0.2">
      <c r="A305" s="98"/>
    </row>
    <row r="306" spans="1:1" ht="18.75" customHeight="1" x14ac:dyDescent="0.2">
      <c r="A306" s="98"/>
    </row>
    <row r="307" spans="1:1" ht="18.75" customHeight="1" x14ac:dyDescent="0.2">
      <c r="A307" s="98"/>
    </row>
    <row r="308" spans="1:1" ht="18.75" customHeight="1" x14ac:dyDescent="0.2">
      <c r="A308" s="98"/>
    </row>
    <row r="309" spans="1:1" ht="18.75" customHeight="1" x14ac:dyDescent="0.2">
      <c r="A309" s="98"/>
    </row>
    <row r="310" spans="1:1" ht="18.75" customHeight="1" x14ac:dyDescent="0.2">
      <c r="A310" s="98"/>
    </row>
    <row r="311" spans="1:1" ht="18.75" customHeight="1" x14ac:dyDescent="0.2">
      <c r="A311" s="98"/>
    </row>
    <row r="312" spans="1:1" ht="18.75" customHeight="1" x14ac:dyDescent="0.2">
      <c r="A312" s="98"/>
    </row>
    <row r="313" spans="1:1" ht="18.75" customHeight="1" x14ac:dyDescent="0.2">
      <c r="A313" s="98"/>
    </row>
    <row r="314" spans="1:1" ht="18.75" customHeight="1" x14ac:dyDescent="0.2">
      <c r="A314" s="98"/>
    </row>
    <row r="315" spans="1:1" ht="18.75" customHeight="1" x14ac:dyDescent="0.2">
      <c r="A315" s="98"/>
    </row>
    <row r="316" spans="1:1" ht="18.75" customHeight="1" x14ac:dyDescent="0.2">
      <c r="A316" s="98"/>
    </row>
    <row r="317" spans="1:1" ht="18.75" customHeight="1" x14ac:dyDescent="0.2">
      <c r="A317" s="98"/>
    </row>
    <row r="318" spans="1:1" ht="18.75" customHeight="1" x14ac:dyDescent="0.2">
      <c r="A318" s="98"/>
    </row>
    <row r="319" spans="1:1" ht="18.75" customHeight="1" x14ac:dyDescent="0.2">
      <c r="A319" s="98"/>
    </row>
    <row r="320" spans="1:1" ht="18.75" customHeight="1" x14ac:dyDescent="0.2">
      <c r="A320" s="98"/>
    </row>
    <row r="321" spans="1:1" ht="18.75" customHeight="1" x14ac:dyDescent="0.2">
      <c r="A321" s="98"/>
    </row>
    <row r="322" spans="1:1" ht="18.75" customHeight="1" x14ac:dyDescent="0.2">
      <c r="A322" s="98"/>
    </row>
    <row r="323" spans="1:1" ht="18.75" customHeight="1" x14ac:dyDescent="0.2">
      <c r="A323" s="98"/>
    </row>
    <row r="324" spans="1:1" ht="18.75" customHeight="1" x14ac:dyDescent="0.2">
      <c r="A324" s="98"/>
    </row>
  </sheetData>
  <mergeCells count="11">
    <mergeCell ref="A86:G86"/>
    <mergeCell ref="B98:C98"/>
    <mergeCell ref="E98:G98"/>
    <mergeCell ref="B99:C99"/>
    <mergeCell ref="E99:G99"/>
    <mergeCell ref="A2:G2"/>
    <mergeCell ref="A4:A5"/>
    <mergeCell ref="B4:B5"/>
    <mergeCell ref="C4:G4"/>
    <mergeCell ref="A7:G7"/>
    <mergeCell ref="A83:G83"/>
  </mergeCells>
  <pageMargins left="0.59055118110236227" right="0.39370078740157483" top="0.59055118110236227" bottom="0.19685039370078741" header="0.19685039370078741" footer="0.11811023622047245"/>
  <pageSetup paperSize="9" scale="50" orientation="portrait" verticalDpi="300"/>
  <headerFooter>
    <oddHeader>&amp;П&amp;"Times New Roman,обычный"&amp;14Додаток   1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2"/>
  </sheetPr>
  <dimension ref="A2:I187"/>
  <sheetViews>
    <sheetView view="pageBreakPreview" topLeftCell="A22" zoomScale="75" zoomScaleNormal="75" zoomScaleSheetLayoutView="75" workbookViewId="0">
      <selection activeCell="C40" sqref="C40"/>
    </sheetView>
  </sheetViews>
  <sheetFormatPr defaultColWidth="77.85546875" defaultRowHeight="18.75" customHeight="1" x14ac:dyDescent="0.2"/>
  <cols>
    <col min="1" max="1" width="76.28515625" style="128" customWidth="1"/>
    <col min="2" max="2" width="14.28515625" style="129" customWidth="1"/>
    <col min="3" max="3" width="15.7109375" style="128" customWidth="1"/>
    <col min="4" max="4" width="15.42578125" style="128" customWidth="1"/>
    <col min="5" max="5" width="17.42578125" style="128" customWidth="1"/>
    <col min="6" max="6" width="16.85546875" style="128" customWidth="1"/>
    <col min="7" max="7" width="21" style="128" customWidth="1"/>
    <col min="8" max="8" width="10" style="128" customWidth="1"/>
    <col min="9" max="9" width="9.5703125" style="128" customWidth="1"/>
    <col min="10" max="252" width="9.140625" style="128" customWidth="1"/>
    <col min="253" max="16384" width="77.85546875" style="128"/>
  </cols>
  <sheetData>
    <row r="2" spans="1:7" ht="18.75" customHeight="1" x14ac:dyDescent="0.2">
      <c r="A2" s="131" t="s">
        <v>86</v>
      </c>
      <c r="B2" s="131"/>
      <c r="C2" s="131"/>
      <c r="D2" s="131"/>
      <c r="E2" s="131"/>
      <c r="F2" s="131"/>
      <c r="G2" s="131"/>
    </row>
    <row r="3" spans="1:7" ht="18.75" customHeight="1" x14ac:dyDescent="0.2">
      <c r="A3" s="132"/>
      <c r="B3" s="101"/>
      <c r="C3" s="132"/>
      <c r="D3" s="132"/>
      <c r="E3" s="132"/>
      <c r="F3" s="132"/>
      <c r="G3" s="132"/>
    </row>
    <row r="4" spans="1:7" ht="38.25" customHeight="1" x14ac:dyDescent="0.2">
      <c r="A4" s="52" t="s">
        <v>1</v>
      </c>
      <c r="B4" s="134" t="s">
        <v>69</v>
      </c>
      <c r="C4" s="57" t="s">
        <v>3</v>
      </c>
      <c r="D4" s="59"/>
      <c r="E4" s="59"/>
      <c r="F4" s="59"/>
      <c r="G4" s="102"/>
    </row>
    <row r="5" spans="1:7" ht="119.25" customHeight="1" x14ac:dyDescent="0.2">
      <c r="A5" s="53"/>
      <c r="B5" s="135"/>
      <c r="C5" s="60" t="s">
        <v>4</v>
      </c>
      <c r="D5" s="60" t="s">
        <v>5</v>
      </c>
      <c r="E5" s="60" t="s">
        <v>6</v>
      </c>
      <c r="F5" s="60" t="s">
        <v>7</v>
      </c>
      <c r="G5" s="60" t="s">
        <v>8</v>
      </c>
    </row>
    <row r="6" spans="1:7" ht="18" customHeight="1" x14ac:dyDescent="0.2">
      <c r="A6" s="136">
        <v>1</v>
      </c>
      <c r="B6" s="133">
        <v>2</v>
      </c>
      <c r="C6" s="133">
        <v>3</v>
      </c>
      <c r="D6" s="133">
        <v>4</v>
      </c>
      <c r="E6" s="133">
        <v>5</v>
      </c>
      <c r="F6" s="133">
        <v>6</v>
      </c>
      <c r="G6" s="133">
        <v>7</v>
      </c>
    </row>
    <row r="7" spans="1:7" ht="24.95" customHeight="1" x14ac:dyDescent="0.2">
      <c r="A7" s="138" t="s">
        <v>194</v>
      </c>
      <c r="B7" s="140"/>
      <c r="C7" s="140"/>
      <c r="D7" s="140"/>
      <c r="E7" s="140"/>
      <c r="F7" s="140"/>
      <c r="G7" s="139"/>
    </row>
    <row r="8" spans="1:7" ht="42.75" customHeight="1" x14ac:dyDescent="0.2">
      <c r="A8" s="80" t="s">
        <v>195</v>
      </c>
      <c r="B8" s="54">
        <v>2000</v>
      </c>
      <c r="C8" s="141">
        <v>308.10000000000002</v>
      </c>
      <c r="D8" s="141">
        <v>234</v>
      </c>
      <c r="E8" s="141">
        <f>D8-C8</f>
        <v>-74.100000000000023</v>
      </c>
      <c r="F8" s="141">
        <v>0</v>
      </c>
      <c r="G8" s="141"/>
    </row>
    <row r="9" spans="1:7" ht="20.100000000000001" customHeight="1" x14ac:dyDescent="0.2">
      <c r="A9" s="80" t="s">
        <v>196</v>
      </c>
      <c r="B9" s="54">
        <v>2010</v>
      </c>
      <c r="C9" s="142">
        <v>9.1</v>
      </c>
      <c r="D9" s="143"/>
      <c r="E9" s="143"/>
      <c r="F9" s="143"/>
      <c r="G9" s="143"/>
    </row>
    <row r="10" spans="1:7" ht="20.100000000000001" customHeight="1" x14ac:dyDescent="0.2">
      <c r="A10" s="114" t="s">
        <v>197</v>
      </c>
      <c r="B10" s="54">
        <v>2020</v>
      </c>
      <c r="C10" s="142"/>
      <c r="D10" s="143"/>
      <c r="E10" s="143"/>
      <c r="F10" s="143"/>
      <c r="G10" s="143"/>
    </row>
    <row r="11" spans="1:7" s="144" customFormat="1" ht="20.100000000000001" customHeight="1" x14ac:dyDescent="0.2">
      <c r="A11" s="80" t="s">
        <v>198</v>
      </c>
      <c r="B11" s="54">
        <v>2030</v>
      </c>
      <c r="C11" s="142"/>
      <c r="D11" s="142"/>
      <c r="E11" s="142"/>
      <c r="F11" s="142"/>
      <c r="G11" s="142"/>
    </row>
    <row r="12" spans="1:7" ht="20.100000000000001" customHeight="1" x14ac:dyDescent="0.2">
      <c r="A12" s="80" t="s">
        <v>199</v>
      </c>
      <c r="B12" s="54">
        <v>2031</v>
      </c>
      <c r="C12" s="142"/>
      <c r="D12" s="142"/>
      <c r="E12" s="142"/>
      <c r="F12" s="142"/>
      <c r="G12" s="142"/>
    </row>
    <row r="13" spans="1:7" ht="20.100000000000001" customHeight="1" x14ac:dyDescent="0.2">
      <c r="A13" s="80" t="s">
        <v>200</v>
      </c>
      <c r="B13" s="54">
        <v>2040</v>
      </c>
      <c r="C13" s="142"/>
      <c r="D13" s="142"/>
      <c r="E13" s="142"/>
      <c r="F13" s="142"/>
      <c r="G13" s="142"/>
    </row>
    <row r="14" spans="1:7" ht="20.100000000000001" customHeight="1" x14ac:dyDescent="0.2">
      <c r="A14" s="80" t="s">
        <v>201</v>
      </c>
      <c r="B14" s="54">
        <v>2050</v>
      </c>
      <c r="C14" s="142"/>
      <c r="D14" s="142"/>
      <c r="E14" s="142"/>
      <c r="F14" s="142"/>
      <c r="G14" s="142"/>
    </row>
    <row r="15" spans="1:7" ht="20.100000000000001" customHeight="1" x14ac:dyDescent="0.2">
      <c r="A15" s="80" t="s">
        <v>202</v>
      </c>
      <c r="B15" s="54">
        <v>2060</v>
      </c>
      <c r="C15" s="142"/>
      <c r="D15" s="142"/>
      <c r="E15" s="142"/>
      <c r="F15" s="142"/>
      <c r="G15" s="142"/>
    </row>
    <row r="16" spans="1:7" ht="42.75" customHeight="1" x14ac:dyDescent="0.2">
      <c r="A16" s="80" t="s">
        <v>203</v>
      </c>
      <c r="B16" s="54">
        <v>2070</v>
      </c>
      <c r="C16" s="141">
        <v>368.8</v>
      </c>
      <c r="D16" s="141">
        <v>262</v>
      </c>
      <c r="E16" s="141">
        <f>D16-C16</f>
        <v>-106.80000000000001</v>
      </c>
      <c r="F16" s="141">
        <f>D16/C16*100</f>
        <v>71.041214750542295</v>
      </c>
      <c r="G16" s="141"/>
    </row>
    <row r="17" spans="1:7" ht="20.100000000000001" customHeight="1" x14ac:dyDescent="0.2">
      <c r="A17" s="138" t="s">
        <v>204</v>
      </c>
      <c r="B17" s="140"/>
      <c r="C17" s="140"/>
      <c r="D17" s="140"/>
      <c r="E17" s="140"/>
      <c r="F17" s="140"/>
      <c r="G17" s="139"/>
    </row>
    <row r="18" spans="1:7" ht="20.100000000000001" customHeight="1" x14ac:dyDescent="0.2">
      <c r="A18" s="80" t="s">
        <v>196</v>
      </c>
      <c r="B18" s="54">
        <v>2100</v>
      </c>
      <c r="C18" s="145">
        <v>9.1</v>
      </c>
      <c r="D18" s="146"/>
      <c r="E18" s="146"/>
      <c r="F18" s="146" t="s">
        <v>205</v>
      </c>
      <c r="G18" s="146"/>
    </row>
    <row r="19" spans="1:7" s="144" customFormat="1" ht="20.100000000000001" customHeight="1" x14ac:dyDescent="0.2">
      <c r="A19" s="80" t="s">
        <v>88</v>
      </c>
      <c r="B19" s="133">
        <v>2110</v>
      </c>
      <c r="C19" s="145">
        <v>10</v>
      </c>
      <c r="D19" s="145"/>
      <c r="E19" s="146"/>
      <c r="F19" s="146" t="s">
        <v>205</v>
      </c>
      <c r="G19" s="145"/>
    </row>
    <row r="20" spans="1:7" ht="42.75" customHeight="1" x14ac:dyDescent="0.2">
      <c r="A20" s="80" t="s">
        <v>89</v>
      </c>
      <c r="B20" s="133">
        <v>2120</v>
      </c>
      <c r="C20" s="145">
        <v>27.6</v>
      </c>
      <c r="D20" s="146">
        <v>79.599999999999994</v>
      </c>
      <c r="E20" s="146">
        <f>D20-C20</f>
        <v>51.999999999999993</v>
      </c>
      <c r="F20" s="146">
        <f>D20/C20*100</f>
        <v>288.40579710144925</v>
      </c>
      <c r="G20" s="146"/>
    </row>
    <row r="21" spans="1:7" ht="42.75" customHeight="1" x14ac:dyDescent="0.2">
      <c r="A21" s="80" t="s">
        <v>90</v>
      </c>
      <c r="B21" s="133">
        <v>2130</v>
      </c>
      <c r="C21" s="145"/>
      <c r="D21" s="146"/>
      <c r="E21" s="146"/>
      <c r="F21" s="146"/>
      <c r="G21" s="146"/>
    </row>
    <row r="22" spans="1:7" s="130" customFormat="1" ht="42.75" customHeight="1" x14ac:dyDescent="0.2">
      <c r="A22" s="137" t="s">
        <v>206</v>
      </c>
      <c r="B22" s="147">
        <v>2140</v>
      </c>
      <c r="C22" s="148">
        <f>C23+C24+C25+C26+C27+C30+C31</f>
        <v>192.9</v>
      </c>
      <c r="D22" s="148">
        <f>D23+D24+D25+D26+D27+D30+D31</f>
        <v>209.9</v>
      </c>
      <c r="E22" s="146">
        <f>D22-C22</f>
        <v>17</v>
      </c>
      <c r="F22" s="146">
        <f>D22/C22*100</f>
        <v>108.81285640228097</v>
      </c>
      <c r="G22" s="148"/>
    </row>
    <row r="23" spans="1:7" ht="20.100000000000001" customHeight="1" x14ac:dyDescent="0.2">
      <c r="A23" s="80" t="s">
        <v>207</v>
      </c>
      <c r="B23" s="133">
        <v>2141</v>
      </c>
      <c r="C23" s="145"/>
      <c r="D23" s="146"/>
      <c r="E23" s="146"/>
      <c r="F23" s="146"/>
      <c r="G23" s="146"/>
    </row>
    <row r="24" spans="1:7" ht="20.100000000000001" customHeight="1" x14ac:dyDescent="0.2">
      <c r="A24" s="80" t="s">
        <v>208</v>
      </c>
      <c r="B24" s="133">
        <v>2142</v>
      </c>
      <c r="C24" s="145"/>
      <c r="D24" s="146"/>
      <c r="E24" s="146"/>
      <c r="F24" s="146"/>
      <c r="G24" s="146"/>
    </row>
    <row r="25" spans="1:7" ht="20.100000000000001" customHeight="1" x14ac:dyDescent="0.2">
      <c r="A25" s="80" t="s">
        <v>209</v>
      </c>
      <c r="B25" s="133">
        <v>2143</v>
      </c>
      <c r="C25" s="145"/>
      <c r="D25" s="146"/>
      <c r="E25" s="146"/>
      <c r="F25" s="146"/>
      <c r="G25" s="146"/>
    </row>
    <row r="26" spans="1:7" ht="20.100000000000001" customHeight="1" x14ac:dyDescent="0.2">
      <c r="A26" s="80" t="s">
        <v>210</v>
      </c>
      <c r="B26" s="133">
        <v>2144</v>
      </c>
      <c r="C26" s="145">
        <v>173.8</v>
      </c>
      <c r="D26" s="146">
        <v>191.6</v>
      </c>
      <c r="E26" s="146">
        <f>D26-C26</f>
        <v>17.799999999999983</v>
      </c>
      <c r="F26" s="146">
        <f>D26/C26*100</f>
        <v>110.2416570771001</v>
      </c>
      <c r="G26" s="146"/>
    </row>
    <row r="27" spans="1:7" s="144" customFormat="1" ht="20.100000000000001" customHeight="1" x14ac:dyDescent="0.2">
      <c r="A27" s="80" t="s">
        <v>211</v>
      </c>
      <c r="B27" s="133">
        <v>2145</v>
      </c>
      <c r="C27" s="145"/>
      <c r="D27" s="145"/>
      <c r="E27" s="146"/>
      <c r="F27" s="146"/>
      <c r="G27" s="145"/>
    </row>
    <row r="28" spans="1:7" ht="57" customHeight="1" x14ac:dyDescent="0.2">
      <c r="A28" s="80" t="s">
        <v>212</v>
      </c>
      <c r="B28" s="133" t="s">
        <v>213</v>
      </c>
      <c r="C28" s="145"/>
      <c r="D28" s="146"/>
      <c r="E28" s="146"/>
      <c r="F28" s="146"/>
      <c r="G28" s="146"/>
    </row>
    <row r="29" spans="1:7" ht="21.75" customHeight="1" x14ac:dyDescent="0.2">
      <c r="A29" s="80" t="s">
        <v>214</v>
      </c>
      <c r="B29" s="133" t="s">
        <v>215</v>
      </c>
      <c r="C29" s="145"/>
      <c r="D29" s="146"/>
      <c r="E29" s="146"/>
      <c r="F29" s="146"/>
      <c r="G29" s="146"/>
    </row>
    <row r="30" spans="1:7" s="144" customFormat="1" ht="24" customHeight="1" x14ac:dyDescent="0.2">
      <c r="A30" s="80" t="s">
        <v>216</v>
      </c>
      <c r="B30" s="133">
        <v>2146</v>
      </c>
      <c r="C30" s="145">
        <v>19.100000000000001</v>
      </c>
      <c r="D30" s="145">
        <v>18.3</v>
      </c>
      <c r="E30" s="146">
        <f>D30-C30</f>
        <v>-0.80000000000000071</v>
      </c>
      <c r="F30" s="146">
        <f>D30/C30*100</f>
        <v>95.81151832460732</v>
      </c>
      <c r="G30" s="145"/>
    </row>
    <row r="31" spans="1:7" ht="20.100000000000001" customHeight="1" x14ac:dyDescent="0.2">
      <c r="A31" s="80" t="s">
        <v>217</v>
      </c>
      <c r="B31" s="133">
        <v>2147</v>
      </c>
      <c r="C31" s="145"/>
      <c r="D31" s="145"/>
      <c r="E31" s="146"/>
      <c r="F31" s="146"/>
      <c r="G31" s="145"/>
    </row>
    <row r="32" spans="1:7" s="144" customFormat="1" ht="38.25" customHeight="1" x14ac:dyDescent="0.2">
      <c r="A32" s="80" t="s">
        <v>92</v>
      </c>
      <c r="B32" s="133">
        <v>2150</v>
      </c>
      <c r="C32" s="145">
        <v>212.4</v>
      </c>
      <c r="D32" s="145">
        <v>228.3</v>
      </c>
      <c r="E32" s="146">
        <f>D32-C32</f>
        <v>15.900000000000006</v>
      </c>
      <c r="F32" s="146">
        <f>D32/C32*100</f>
        <v>107.48587570621469</v>
      </c>
      <c r="G32" s="145"/>
    </row>
    <row r="33" spans="1:9" s="149" customFormat="1" ht="21.75" customHeight="1" x14ac:dyDescent="0.2">
      <c r="A33" s="150" t="s">
        <v>93</v>
      </c>
      <c r="B33" s="151">
        <v>2200</v>
      </c>
      <c r="C33" s="152">
        <f>C18+C19+C20+C22+C32</f>
        <v>452</v>
      </c>
      <c r="D33" s="152">
        <f>D18+D19+D20+D22+D32</f>
        <v>517.79999999999995</v>
      </c>
      <c r="E33" s="153">
        <f>D33-C33</f>
        <v>65.799999999999955</v>
      </c>
      <c r="F33" s="153">
        <f>D33/C33*100</f>
        <v>114.55752212389379</v>
      </c>
      <c r="G33" s="152"/>
    </row>
    <row r="34" spans="1:9" s="144" customFormat="1" ht="20.100000000000001" customHeight="1" x14ac:dyDescent="0.2">
      <c r="A34" s="154"/>
      <c r="B34" s="129"/>
      <c r="C34" s="155"/>
      <c r="D34" s="156"/>
      <c r="E34" s="156"/>
      <c r="F34" s="156"/>
      <c r="G34" s="156"/>
    </row>
    <row r="35" spans="1:9" s="144" customFormat="1" ht="20.100000000000001" customHeight="1" x14ac:dyDescent="0.2">
      <c r="A35" s="154"/>
      <c r="B35" s="129"/>
      <c r="C35" s="155"/>
      <c r="D35" s="156"/>
      <c r="E35" s="156"/>
      <c r="F35" s="156"/>
      <c r="G35" s="156"/>
    </row>
    <row r="36" spans="1:9" ht="20.100000000000001" customHeight="1" x14ac:dyDescent="0.2">
      <c r="A36" s="39" t="s">
        <v>101</v>
      </c>
      <c r="B36" s="91" t="s">
        <v>102</v>
      </c>
      <c r="C36" s="91"/>
      <c r="D36" s="43"/>
      <c r="E36" s="45" t="s">
        <v>193</v>
      </c>
      <c r="F36" s="45"/>
      <c r="G36" s="45"/>
    </row>
    <row r="37" spans="1:9" s="157" customFormat="1" ht="20.100000000000001" customHeight="1" x14ac:dyDescent="0.2">
      <c r="A37" s="94" t="s">
        <v>61</v>
      </c>
      <c r="B37" s="95" t="s">
        <v>62</v>
      </c>
      <c r="C37" s="95"/>
      <c r="D37" s="158"/>
      <c r="E37" s="97" t="s">
        <v>104</v>
      </c>
      <c r="F37" s="97"/>
      <c r="G37" s="97"/>
    </row>
    <row r="38" spans="1:9" s="129" customFormat="1" ht="18.75" customHeight="1" x14ac:dyDescent="0.2">
      <c r="A38" s="159"/>
      <c r="C38" s="128"/>
      <c r="D38" s="128"/>
      <c r="E38" s="128"/>
      <c r="F38" s="128"/>
      <c r="G38" s="128"/>
      <c r="H38" s="128"/>
      <c r="I38" s="128"/>
    </row>
    <row r="39" spans="1:9" s="129" customFormat="1" ht="18.75" customHeight="1" x14ac:dyDescent="0.2">
      <c r="A39" s="159"/>
      <c r="C39" s="128"/>
      <c r="D39" s="128"/>
      <c r="E39" s="128"/>
      <c r="F39" s="128"/>
      <c r="G39" s="128"/>
      <c r="H39" s="128"/>
      <c r="I39" s="128"/>
    </row>
    <row r="40" spans="1:9" s="129" customFormat="1" ht="18.75" customHeight="1" x14ac:dyDescent="0.2">
      <c r="A40" s="159"/>
      <c r="C40" s="128"/>
      <c r="D40" s="128"/>
      <c r="E40" s="128"/>
      <c r="F40" s="128"/>
      <c r="G40" s="128"/>
      <c r="H40" s="128"/>
      <c r="I40" s="128"/>
    </row>
    <row r="41" spans="1:9" s="129" customFormat="1" ht="18.75" customHeight="1" x14ac:dyDescent="0.2">
      <c r="A41" s="159"/>
      <c r="C41" s="128"/>
      <c r="D41" s="128"/>
      <c r="E41" s="128"/>
      <c r="F41" s="128"/>
      <c r="G41" s="128"/>
      <c r="H41" s="128"/>
      <c r="I41" s="128"/>
    </row>
    <row r="42" spans="1:9" s="129" customFormat="1" ht="18.75" customHeight="1" x14ac:dyDescent="0.2">
      <c r="A42" s="159"/>
      <c r="C42" s="128"/>
      <c r="D42" s="128"/>
      <c r="E42" s="128"/>
      <c r="F42" s="128"/>
      <c r="G42" s="128"/>
      <c r="H42" s="128"/>
      <c r="I42" s="128"/>
    </row>
    <row r="43" spans="1:9" s="129" customFormat="1" ht="18.75" customHeight="1" x14ac:dyDescent="0.2">
      <c r="A43" s="159"/>
      <c r="C43" s="128"/>
      <c r="D43" s="128"/>
      <c r="E43" s="128"/>
      <c r="F43" s="128"/>
      <c r="G43" s="128"/>
      <c r="H43" s="128"/>
      <c r="I43" s="128"/>
    </row>
    <row r="44" spans="1:9" s="129" customFormat="1" ht="18.75" customHeight="1" x14ac:dyDescent="0.2">
      <c r="A44" s="159"/>
      <c r="C44" s="128"/>
      <c r="D44" s="128"/>
      <c r="E44" s="128"/>
      <c r="F44" s="128"/>
      <c r="G44" s="128"/>
      <c r="H44" s="128"/>
      <c r="I44" s="128"/>
    </row>
    <row r="45" spans="1:9" s="129" customFormat="1" ht="18.75" customHeight="1" x14ac:dyDescent="0.2">
      <c r="A45" s="159"/>
      <c r="C45" s="128"/>
      <c r="D45" s="128"/>
      <c r="E45" s="128"/>
      <c r="F45" s="128"/>
      <c r="G45" s="128"/>
      <c r="H45" s="128"/>
      <c r="I45" s="128"/>
    </row>
    <row r="46" spans="1:9" s="129" customFormat="1" ht="18.75" customHeight="1" x14ac:dyDescent="0.2">
      <c r="A46" s="159"/>
      <c r="C46" s="128"/>
      <c r="D46" s="128"/>
      <c r="E46" s="128"/>
      <c r="F46" s="128"/>
      <c r="G46" s="128"/>
      <c r="H46" s="128"/>
      <c r="I46" s="128"/>
    </row>
    <row r="47" spans="1:9" s="129" customFormat="1" ht="18.75" customHeight="1" x14ac:dyDescent="0.2">
      <c r="A47" s="159"/>
      <c r="C47" s="128"/>
      <c r="D47" s="128"/>
      <c r="E47" s="128"/>
      <c r="F47" s="128"/>
      <c r="G47" s="128"/>
      <c r="H47" s="128"/>
      <c r="I47" s="128"/>
    </row>
    <row r="48" spans="1:9" s="129" customFormat="1" ht="18.75" customHeight="1" x14ac:dyDescent="0.2">
      <c r="A48" s="159"/>
      <c r="C48" s="128"/>
      <c r="D48" s="128"/>
      <c r="E48" s="128"/>
      <c r="F48" s="128"/>
      <c r="G48" s="128"/>
      <c r="H48" s="128"/>
      <c r="I48" s="128"/>
    </row>
    <row r="49" spans="1:9" s="129" customFormat="1" ht="18.75" customHeight="1" x14ac:dyDescent="0.2">
      <c r="A49" s="159"/>
      <c r="C49" s="128"/>
      <c r="D49" s="128"/>
      <c r="E49" s="128"/>
      <c r="F49" s="128"/>
      <c r="G49" s="128"/>
      <c r="H49" s="128"/>
      <c r="I49" s="128"/>
    </row>
    <row r="50" spans="1:9" s="129" customFormat="1" ht="18.75" customHeight="1" x14ac:dyDescent="0.2">
      <c r="A50" s="159"/>
      <c r="C50" s="128"/>
      <c r="D50" s="128"/>
      <c r="E50" s="128"/>
      <c r="F50" s="128"/>
      <c r="G50" s="128"/>
      <c r="H50" s="128"/>
      <c r="I50" s="128"/>
    </row>
    <row r="51" spans="1:9" s="129" customFormat="1" ht="18.75" customHeight="1" x14ac:dyDescent="0.2">
      <c r="A51" s="159"/>
      <c r="C51" s="128"/>
      <c r="D51" s="128"/>
      <c r="E51" s="128"/>
      <c r="F51" s="128"/>
      <c r="G51" s="128"/>
      <c r="H51" s="128"/>
      <c r="I51" s="128"/>
    </row>
    <row r="52" spans="1:9" s="129" customFormat="1" ht="18.75" customHeight="1" x14ac:dyDescent="0.2">
      <c r="A52" s="159"/>
      <c r="C52" s="128"/>
      <c r="D52" s="128"/>
      <c r="E52" s="128"/>
      <c r="F52" s="128"/>
      <c r="G52" s="128"/>
      <c r="H52" s="128"/>
      <c r="I52" s="128"/>
    </row>
    <row r="53" spans="1:9" s="129" customFormat="1" ht="18.75" customHeight="1" x14ac:dyDescent="0.2">
      <c r="A53" s="159"/>
      <c r="C53" s="128"/>
      <c r="D53" s="128"/>
      <c r="E53" s="128"/>
      <c r="F53" s="128"/>
      <c r="G53" s="128"/>
      <c r="H53" s="128"/>
      <c r="I53" s="128"/>
    </row>
    <row r="54" spans="1:9" s="129" customFormat="1" ht="18.75" customHeight="1" x14ac:dyDescent="0.2">
      <c r="A54" s="159"/>
      <c r="C54" s="128"/>
      <c r="D54" s="128"/>
      <c r="E54" s="128"/>
      <c r="F54" s="128"/>
      <c r="G54" s="128"/>
      <c r="H54" s="128"/>
      <c r="I54" s="128"/>
    </row>
    <row r="55" spans="1:9" s="129" customFormat="1" ht="18.75" customHeight="1" x14ac:dyDescent="0.2">
      <c r="A55" s="159"/>
      <c r="C55" s="128"/>
      <c r="D55" s="128"/>
      <c r="E55" s="128"/>
      <c r="F55" s="128"/>
      <c r="G55" s="128"/>
      <c r="H55" s="128"/>
      <c r="I55" s="128"/>
    </row>
    <row r="56" spans="1:9" s="129" customFormat="1" ht="18.75" customHeight="1" x14ac:dyDescent="0.2">
      <c r="A56" s="159"/>
      <c r="C56" s="128"/>
      <c r="D56" s="128"/>
      <c r="E56" s="128"/>
      <c r="F56" s="128"/>
      <c r="G56" s="128"/>
      <c r="H56" s="128"/>
      <c r="I56" s="128"/>
    </row>
    <row r="57" spans="1:9" s="129" customFormat="1" ht="18.75" customHeight="1" x14ac:dyDescent="0.2">
      <c r="A57" s="159"/>
      <c r="C57" s="128"/>
      <c r="D57" s="128"/>
      <c r="E57" s="128"/>
      <c r="F57" s="128"/>
      <c r="G57" s="128"/>
      <c r="H57" s="128"/>
      <c r="I57" s="128"/>
    </row>
    <row r="58" spans="1:9" s="129" customFormat="1" ht="18.75" customHeight="1" x14ac:dyDescent="0.2">
      <c r="A58" s="159"/>
      <c r="C58" s="128"/>
      <c r="D58" s="128"/>
      <c r="E58" s="128"/>
      <c r="F58" s="128"/>
      <c r="G58" s="128"/>
      <c r="H58" s="128"/>
      <c r="I58" s="128"/>
    </row>
    <row r="59" spans="1:9" s="129" customFormat="1" ht="18.75" customHeight="1" x14ac:dyDescent="0.2">
      <c r="A59" s="159"/>
      <c r="C59" s="128"/>
      <c r="D59" s="128"/>
      <c r="E59" s="128"/>
      <c r="F59" s="128"/>
      <c r="G59" s="128"/>
      <c r="H59" s="128"/>
      <c r="I59" s="128"/>
    </row>
    <row r="60" spans="1:9" s="129" customFormat="1" ht="18.75" customHeight="1" x14ac:dyDescent="0.2">
      <c r="A60" s="159"/>
      <c r="C60" s="128"/>
      <c r="D60" s="128"/>
      <c r="E60" s="128"/>
      <c r="F60" s="128"/>
      <c r="G60" s="128"/>
      <c r="H60" s="128"/>
      <c r="I60" s="128"/>
    </row>
    <row r="61" spans="1:9" s="129" customFormat="1" ht="18.75" customHeight="1" x14ac:dyDescent="0.2">
      <c r="A61" s="159"/>
      <c r="C61" s="128"/>
      <c r="D61" s="128"/>
      <c r="E61" s="128"/>
      <c r="F61" s="128"/>
      <c r="G61" s="128"/>
      <c r="H61" s="128"/>
      <c r="I61" s="128"/>
    </row>
    <row r="62" spans="1:9" s="129" customFormat="1" ht="18.75" customHeight="1" x14ac:dyDescent="0.2">
      <c r="A62" s="159"/>
      <c r="C62" s="128"/>
      <c r="D62" s="128"/>
      <c r="E62" s="128"/>
      <c r="F62" s="128"/>
      <c r="G62" s="128"/>
      <c r="H62" s="128"/>
      <c r="I62" s="128"/>
    </row>
    <row r="63" spans="1:9" s="129" customFormat="1" ht="18.75" customHeight="1" x14ac:dyDescent="0.2">
      <c r="A63" s="159"/>
      <c r="C63" s="128"/>
      <c r="D63" s="128"/>
      <c r="E63" s="128"/>
      <c r="F63" s="128"/>
      <c r="G63" s="128"/>
      <c r="H63" s="128"/>
      <c r="I63" s="128"/>
    </row>
    <row r="64" spans="1:9" s="129" customFormat="1" ht="18.75" customHeight="1" x14ac:dyDescent="0.2">
      <c r="A64" s="159"/>
      <c r="C64" s="128"/>
      <c r="D64" s="128"/>
      <c r="E64" s="128"/>
      <c r="F64" s="128"/>
      <c r="G64" s="128"/>
      <c r="H64" s="128"/>
      <c r="I64" s="128"/>
    </row>
    <row r="65" spans="1:9" s="129" customFormat="1" ht="18.75" customHeight="1" x14ac:dyDescent="0.2">
      <c r="A65" s="159"/>
      <c r="C65" s="128"/>
      <c r="D65" s="128"/>
      <c r="E65" s="128"/>
      <c r="F65" s="128"/>
      <c r="G65" s="128"/>
      <c r="H65" s="128"/>
      <c r="I65" s="128"/>
    </row>
    <row r="66" spans="1:9" s="129" customFormat="1" ht="18.75" customHeight="1" x14ac:dyDescent="0.2">
      <c r="A66" s="159"/>
      <c r="C66" s="128"/>
      <c r="D66" s="128"/>
      <c r="E66" s="128"/>
      <c r="F66" s="128"/>
      <c r="G66" s="128"/>
      <c r="H66" s="128"/>
      <c r="I66" s="128"/>
    </row>
    <row r="67" spans="1:9" s="129" customFormat="1" ht="18.75" customHeight="1" x14ac:dyDescent="0.2">
      <c r="A67" s="159"/>
      <c r="C67" s="128"/>
      <c r="D67" s="128"/>
      <c r="E67" s="128"/>
      <c r="F67" s="128"/>
      <c r="G67" s="128"/>
      <c r="H67" s="128"/>
      <c r="I67" s="128"/>
    </row>
    <row r="68" spans="1:9" s="129" customFormat="1" ht="18.75" customHeight="1" x14ac:dyDescent="0.2">
      <c r="A68" s="159"/>
      <c r="C68" s="128"/>
      <c r="D68" s="128"/>
      <c r="E68" s="128"/>
      <c r="F68" s="128"/>
      <c r="G68" s="128"/>
      <c r="H68" s="128"/>
      <c r="I68" s="128"/>
    </row>
    <row r="69" spans="1:9" s="129" customFormat="1" ht="18.75" customHeight="1" x14ac:dyDescent="0.2">
      <c r="A69" s="159"/>
      <c r="C69" s="128"/>
      <c r="D69" s="128"/>
      <c r="E69" s="128"/>
      <c r="F69" s="128"/>
      <c r="G69" s="128"/>
      <c r="H69" s="128"/>
      <c r="I69" s="128"/>
    </row>
    <row r="70" spans="1:9" s="129" customFormat="1" ht="18.75" customHeight="1" x14ac:dyDescent="0.2">
      <c r="A70" s="159"/>
      <c r="C70" s="128"/>
      <c r="D70" s="128"/>
      <c r="E70" s="128"/>
      <c r="F70" s="128"/>
      <c r="G70" s="128"/>
      <c r="H70" s="128"/>
      <c r="I70" s="128"/>
    </row>
    <row r="71" spans="1:9" s="129" customFormat="1" ht="18.75" customHeight="1" x14ac:dyDescent="0.2">
      <c r="A71" s="159"/>
      <c r="C71" s="128"/>
      <c r="D71" s="128"/>
      <c r="E71" s="128"/>
      <c r="F71" s="128"/>
      <c r="G71" s="128"/>
      <c r="H71" s="128"/>
      <c r="I71" s="128"/>
    </row>
    <row r="72" spans="1:9" s="129" customFormat="1" ht="18.75" customHeight="1" x14ac:dyDescent="0.2">
      <c r="A72" s="159"/>
      <c r="C72" s="128"/>
      <c r="D72" s="128"/>
      <c r="E72" s="128"/>
      <c r="F72" s="128"/>
      <c r="G72" s="128"/>
      <c r="H72" s="128"/>
      <c r="I72" s="128"/>
    </row>
    <row r="73" spans="1:9" s="129" customFormat="1" ht="18.75" customHeight="1" x14ac:dyDescent="0.2">
      <c r="A73" s="159"/>
      <c r="C73" s="128"/>
      <c r="D73" s="128"/>
      <c r="E73" s="128"/>
      <c r="F73" s="128"/>
      <c r="G73" s="128"/>
      <c r="H73" s="128"/>
      <c r="I73" s="128"/>
    </row>
    <row r="74" spans="1:9" s="129" customFormat="1" ht="18.75" customHeight="1" x14ac:dyDescent="0.2">
      <c r="A74" s="159"/>
      <c r="C74" s="128"/>
      <c r="D74" s="128"/>
      <c r="E74" s="128"/>
      <c r="F74" s="128"/>
      <c r="G74" s="128"/>
      <c r="H74" s="128"/>
      <c r="I74" s="128"/>
    </row>
    <row r="75" spans="1:9" s="129" customFormat="1" ht="18.75" customHeight="1" x14ac:dyDescent="0.2">
      <c r="A75" s="159"/>
      <c r="C75" s="128"/>
      <c r="D75" s="128"/>
      <c r="E75" s="128"/>
      <c r="F75" s="128"/>
      <c r="G75" s="128"/>
      <c r="H75" s="128"/>
      <c r="I75" s="128"/>
    </row>
    <row r="76" spans="1:9" s="129" customFormat="1" ht="18.75" customHeight="1" x14ac:dyDescent="0.2">
      <c r="A76" s="159"/>
      <c r="C76" s="128"/>
      <c r="D76" s="128"/>
      <c r="E76" s="128"/>
      <c r="F76" s="128"/>
      <c r="G76" s="128"/>
      <c r="H76" s="128"/>
      <c r="I76" s="128"/>
    </row>
    <row r="77" spans="1:9" s="129" customFormat="1" ht="18.75" customHeight="1" x14ac:dyDescent="0.2">
      <c r="A77" s="159"/>
      <c r="C77" s="128"/>
      <c r="D77" s="128"/>
      <c r="E77" s="128"/>
      <c r="F77" s="128"/>
      <c r="G77" s="128"/>
      <c r="H77" s="128"/>
      <c r="I77" s="128"/>
    </row>
    <row r="78" spans="1:9" s="129" customFormat="1" ht="18.75" customHeight="1" x14ac:dyDescent="0.2">
      <c r="A78" s="159"/>
      <c r="C78" s="128"/>
      <c r="D78" s="128"/>
      <c r="E78" s="128"/>
      <c r="F78" s="128"/>
      <c r="G78" s="128"/>
      <c r="H78" s="128"/>
      <c r="I78" s="128"/>
    </row>
    <row r="79" spans="1:9" s="129" customFormat="1" ht="18.75" customHeight="1" x14ac:dyDescent="0.2">
      <c r="A79" s="159"/>
      <c r="C79" s="128"/>
      <c r="D79" s="128"/>
      <c r="E79" s="128"/>
      <c r="F79" s="128"/>
      <c r="G79" s="128"/>
      <c r="H79" s="128"/>
      <c r="I79" s="128"/>
    </row>
    <row r="80" spans="1:9" s="129" customFormat="1" ht="18.75" customHeight="1" x14ac:dyDescent="0.2">
      <c r="A80" s="159"/>
      <c r="C80" s="128"/>
      <c r="D80" s="128"/>
      <c r="E80" s="128"/>
      <c r="F80" s="128"/>
      <c r="G80" s="128"/>
      <c r="H80" s="128"/>
      <c r="I80" s="128"/>
    </row>
    <row r="81" spans="1:9" s="129" customFormat="1" ht="18.75" customHeight="1" x14ac:dyDescent="0.2">
      <c r="A81" s="159"/>
      <c r="C81" s="128"/>
      <c r="D81" s="128"/>
      <c r="E81" s="128"/>
      <c r="F81" s="128"/>
      <c r="G81" s="128"/>
      <c r="H81" s="128"/>
      <c r="I81" s="128"/>
    </row>
    <row r="82" spans="1:9" s="129" customFormat="1" ht="18.75" customHeight="1" x14ac:dyDescent="0.2">
      <c r="A82" s="159"/>
      <c r="C82" s="128"/>
      <c r="D82" s="128"/>
      <c r="E82" s="128"/>
      <c r="F82" s="128"/>
      <c r="G82" s="128"/>
      <c r="H82" s="128"/>
      <c r="I82" s="128"/>
    </row>
    <row r="83" spans="1:9" s="129" customFormat="1" ht="18.75" customHeight="1" x14ac:dyDescent="0.2">
      <c r="A83" s="159"/>
      <c r="C83" s="128"/>
      <c r="D83" s="128"/>
      <c r="E83" s="128"/>
      <c r="F83" s="128"/>
      <c r="G83" s="128"/>
      <c r="H83" s="128"/>
      <c r="I83" s="128"/>
    </row>
    <row r="84" spans="1:9" s="129" customFormat="1" ht="18.75" customHeight="1" x14ac:dyDescent="0.2">
      <c r="A84" s="159"/>
      <c r="C84" s="128"/>
      <c r="D84" s="128"/>
      <c r="E84" s="128"/>
      <c r="F84" s="128"/>
      <c r="G84" s="128"/>
      <c r="H84" s="128"/>
      <c r="I84" s="128"/>
    </row>
    <row r="85" spans="1:9" s="129" customFormat="1" ht="18.75" customHeight="1" x14ac:dyDescent="0.2">
      <c r="A85" s="159"/>
      <c r="C85" s="128"/>
      <c r="D85" s="128"/>
      <c r="E85" s="128"/>
      <c r="F85" s="128"/>
      <c r="G85" s="128"/>
      <c r="H85" s="128"/>
      <c r="I85" s="128"/>
    </row>
    <row r="86" spans="1:9" s="129" customFormat="1" ht="18.75" customHeight="1" x14ac:dyDescent="0.2">
      <c r="A86" s="159"/>
      <c r="C86" s="128"/>
      <c r="D86" s="128"/>
      <c r="E86" s="128"/>
      <c r="F86" s="128"/>
      <c r="G86" s="128"/>
      <c r="H86" s="128"/>
      <c r="I86" s="128"/>
    </row>
    <row r="87" spans="1:9" s="129" customFormat="1" ht="18.75" customHeight="1" x14ac:dyDescent="0.2">
      <c r="A87" s="159"/>
      <c r="C87" s="128"/>
      <c r="D87" s="128"/>
      <c r="E87" s="128"/>
      <c r="F87" s="128"/>
      <c r="G87" s="128"/>
      <c r="H87" s="128"/>
      <c r="I87" s="128"/>
    </row>
    <row r="88" spans="1:9" s="129" customFormat="1" ht="18.75" customHeight="1" x14ac:dyDescent="0.2">
      <c r="A88" s="159"/>
      <c r="C88" s="128"/>
      <c r="D88" s="128"/>
      <c r="E88" s="128"/>
      <c r="F88" s="128"/>
      <c r="G88" s="128"/>
      <c r="H88" s="128"/>
      <c r="I88" s="128"/>
    </row>
    <row r="89" spans="1:9" s="129" customFormat="1" ht="18.75" customHeight="1" x14ac:dyDescent="0.2">
      <c r="A89" s="159"/>
      <c r="C89" s="128"/>
      <c r="D89" s="128"/>
      <c r="E89" s="128"/>
      <c r="F89" s="128"/>
      <c r="G89" s="128"/>
      <c r="H89" s="128"/>
      <c r="I89" s="128"/>
    </row>
    <row r="90" spans="1:9" s="129" customFormat="1" ht="18.75" customHeight="1" x14ac:dyDescent="0.2">
      <c r="A90" s="159"/>
      <c r="C90" s="128"/>
      <c r="D90" s="128"/>
      <c r="E90" s="128"/>
      <c r="F90" s="128"/>
      <c r="G90" s="128"/>
      <c r="H90" s="128"/>
      <c r="I90" s="128"/>
    </row>
    <row r="91" spans="1:9" s="129" customFormat="1" ht="18.75" customHeight="1" x14ac:dyDescent="0.2">
      <c r="A91" s="159"/>
      <c r="C91" s="128"/>
      <c r="D91" s="128"/>
      <c r="E91" s="128"/>
      <c r="F91" s="128"/>
      <c r="G91" s="128"/>
      <c r="H91" s="128"/>
      <c r="I91" s="128"/>
    </row>
    <row r="92" spans="1:9" s="129" customFormat="1" ht="18.75" customHeight="1" x14ac:dyDescent="0.2">
      <c r="A92" s="159"/>
      <c r="C92" s="128"/>
      <c r="D92" s="128"/>
      <c r="E92" s="128"/>
      <c r="F92" s="128"/>
      <c r="G92" s="128"/>
      <c r="H92" s="128"/>
      <c r="I92" s="128"/>
    </row>
    <row r="93" spans="1:9" s="129" customFormat="1" ht="18.75" customHeight="1" x14ac:dyDescent="0.2">
      <c r="A93" s="159"/>
      <c r="C93" s="128"/>
      <c r="D93" s="128"/>
      <c r="E93" s="128"/>
      <c r="F93" s="128"/>
      <c r="G93" s="128"/>
      <c r="H93" s="128"/>
      <c r="I93" s="128"/>
    </row>
    <row r="94" spans="1:9" s="129" customFormat="1" ht="18.75" customHeight="1" x14ac:dyDescent="0.2">
      <c r="A94" s="159"/>
      <c r="C94" s="128"/>
      <c r="D94" s="128"/>
      <c r="E94" s="128"/>
      <c r="F94" s="128"/>
      <c r="G94" s="128"/>
      <c r="H94" s="128"/>
      <c r="I94" s="128"/>
    </row>
    <row r="95" spans="1:9" s="129" customFormat="1" ht="18.75" customHeight="1" x14ac:dyDescent="0.2">
      <c r="A95" s="159"/>
      <c r="C95" s="128"/>
      <c r="D95" s="128"/>
      <c r="E95" s="128"/>
      <c r="F95" s="128"/>
      <c r="G95" s="128"/>
      <c r="H95" s="128"/>
      <c r="I95" s="128"/>
    </row>
    <row r="96" spans="1:9" s="129" customFormat="1" ht="18.75" customHeight="1" x14ac:dyDescent="0.2">
      <c r="A96" s="159"/>
      <c r="C96" s="128"/>
      <c r="D96" s="128"/>
      <c r="E96" s="128"/>
      <c r="F96" s="128"/>
      <c r="G96" s="128"/>
      <c r="H96" s="128"/>
      <c r="I96" s="128"/>
    </row>
    <row r="97" spans="1:9" s="129" customFormat="1" ht="18.75" customHeight="1" x14ac:dyDescent="0.2">
      <c r="A97" s="159"/>
      <c r="C97" s="128"/>
      <c r="D97" s="128"/>
      <c r="E97" s="128"/>
      <c r="F97" s="128"/>
      <c r="G97" s="128"/>
      <c r="H97" s="128"/>
      <c r="I97" s="128"/>
    </row>
    <row r="98" spans="1:9" s="129" customFormat="1" ht="18.75" customHeight="1" x14ac:dyDescent="0.2">
      <c r="A98" s="159"/>
      <c r="C98" s="128"/>
      <c r="D98" s="128"/>
      <c r="E98" s="128"/>
      <c r="F98" s="128"/>
      <c r="G98" s="128"/>
      <c r="H98" s="128"/>
      <c r="I98" s="128"/>
    </row>
    <row r="99" spans="1:9" s="129" customFormat="1" ht="18.75" customHeight="1" x14ac:dyDescent="0.2">
      <c r="A99" s="159"/>
      <c r="C99" s="128"/>
      <c r="D99" s="128"/>
      <c r="E99" s="128"/>
      <c r="F99" s="128"/>
      <c r="G99" s="128"/>
      <c r="H99" s="128"/>
      <c r="I99" s="128"/>
    </row>
    <row r="100" spans="1:9" s="129" customFormat="1" ht="18.75" customHeight="1" x14ac:dyDescent="0.2">
      <c r="A100" s="159"/>
      <c r="C100" s="128"/>
      <c r="D100" s="128"/>
      <c r="E100" s="128"/>
      <c r="F100" s="128"/>
      <c r="G100" s="128"/>
      <c r="H100" s="128"/>
      <c r="I100" s="128"/>
    </row>
    <row r="101" spans="1:9" s="129" customFormat="1" ht="18.75" customHeight="1" x14ac:dyDescent="0.2">
      <c r="A101" s="159"/>
      <c r="C101" s="128"/>
      <c r="D101" s="128"/>
      <c r="E101" s="128"/>
      <c r="F101" s="128"/>
      <c r="G101" s="128"/>
      <c r="H101" s="128"/>
      <c r="I101" s="128"/>
    </row>
    <row r="102" spans="1:9" s="129" customFormat="1" ht="18.75" customHeight="1" x14ac:dyDescent="0.2">
      <c r="A102" s="159"/>
      <c r="C102" s="128"/>
      <c r="D102" s="128"/>
      <c r="E102" s="128"/>
      <c r="F102" s="128"/>
      <c r="G102" s="128"/>
      <c r="H102" s="128"/>
      <c r="I102" s="128"/>
    </row>
    <row r="103" spans="1:9" s="129" customFormat="1" ht="18.75" customHeight="1" x14ac:dyDescent="0.2">
      <c r="A103" s="159"/>
      <c r="C103" s="128"/>
      <c r="D103" s="128"/>
      <c r="E103" s="128"/>
      <c r="F103" s="128"/>
      <c r="G103" s="128"/>
      <c r="H103" s="128"/>
      <c r="I103" s="128"/>
    </row>
    <row r="104" spans="1:9" s="129" customFormat="1" ht="18.75" customHeight="1" x14ac:dyDescent="0.2">
      <c r="A104" s="159"/>
      <c r="C104" s="128"/>
      <c r="D104" s="128"/>
      <c r="E104" s="128"/>
      <c r="F104" s="128"/>
      <c r="G104" s="128"/>
      <c r="H104" s="128"/>
      <c r="I104" s="128"/>
    </row>
    <row r="105" spans="1:9" s="129" customFormat="1" ht="18.75" customHeight="1" x14ac:dyDescent="0.2">
      <c r="A105" s="159"/>
      <c r="C105" s="128"/>
      <c r="D105" s="128"/>
      <c r="E105" s="128"/>
      <c r="F105" s="128"/>
      <c r="G105" s="128"/>
      <c r="H105" s="128"/>
      <c r="I105" s="128"/>
    </row>
    <row r="106" spans="1:9" s="129" customFormat="1" ht="18.75" customHeight="1" x14ac:dyDescent="0.2">
      <c r="A106" s="159"/>
      <c r="C106" s="128"/>
      <c r="D106" s="128"/>
      <c r="E106" s="128"/>
      <c r="F106" s="128"/>
      <c r="G106" s="128"/>
      <c r="H106" s="128"/>
      <c r="I106" s="128"/>
    </row>
    <row r="107" spans="1:9" s="129" customFormat="1" ht="18.75" customHeight="1" x14ac:dyDescent="0.2">
      <c r="A107" s="159"/>
      <c r="C107" s="128"/>
      <c r="D107" s="128"/>
      <c r="E107" s="128"/>
      <c r="F107" s="128"/>
      <c r="G107" s="128"/>
      <c r="H107" s="128"/>
      <c r="I107" s="128"/>
    </row>
    <row r="108" spans="1:9" s="129" customFormat="1" ht="18.75" customHeight="1" x14ac:dyDescent="0.2">
      <c r="A108" s="159"/>
      <c r="C108" s="128"/>
      <c r="D108" s="128"/>
      <c r="E108" s="128"/>
      <c r="F108" s="128"/>
      <c r="G108" s="128"/>
      <c r="H108" s="128"/>
      <c r="I108" s="128"/>
    </row>
    <row r="109" spans="1:9" s="129" customFormat="1" ht="18.75" customHeight="1" x14ac:dyDescent="0.2">
      <c r="A109" s="159"/>
      <c r="C109" s="128"/>
      <c r="D109" s="128"/>
      <c r="E109" s="128"/>
      <c r="F109" s="128"/>
      <c r="G109" s="128"/>
      <c r="H109" s="128"/>
      <c r="I109" s="128"/>
    </row>
    <row r="110" spans="1:9" s="129" customFormat="1" ht="18.75" customHeight="1" x14ac:dyDescent="0.2">
      <c r="A110" s="159"/>
      <c r="C110" s="128"/>
      <c r="D110" s="128"/>
      <c r="E110" s="128"/>
      <c r="F110" s="128"/>
      <c r="G110" s="128"/>
      <c r="H110" s="128"/>
      <c r="I110" s="128"/>
    </row>
    <row r="111" spans="1:9" s="129" customFormat="1" ht="18.75" customHeight="1" x14ac:dyDescent="0.2">
      <c r="A111" s="159"/>
      <c r="C111" s="128"/>
      <c r="D111" s="128"/>
      <c r="E111" s="128"/>
      <c r="F111" s="128"/>
      <c r="G111" s="128"/>
      <c r="H111" s="128"/>
      <c r="I111" s="128"/>
    </row>
    <row r="112" spans="1:9" s="129" customFormat="1" ht="18.75" customHeight="1" x14ac:dyDescent="0.2">
      <c r="A112" s="159"/>
      <c r="C112" s="128"/>
      <c r="D112" s="128"/>
      <c r="E112" s="128"/>
      <c r="F112" s="128"/>
      <c r="G112" s="128"/>
      <c r="H112" s="128"/>
      <c r="I112" s="128"/>
    </row>
    <row r="113" spans="1:9" s="129" customFormat="1" ht="18.75" customHeight="1" x14ac:dyDescent="0.2">
      <c r="A113" s="159"/>
      <c r="C113" s="128"/>
      <c r="D113" s="128"/>
      <c r="E113" s="128"/>
      <c r="F113" s="128"/>
      <c r="G113" s="128"/>
      <c r="H113" s="128"/>
      <c r="I113" s="128"/>
    </row>
    <row r="114" spans="1:9" s="129" customFormat="1" ht="18.75" customHeight="1" x14ac:dyDescent="0.2">
      <c r="A114" s="159"/>
      <c r="C114" s="128"/>
      <c r="D114" s="128"/>
      <c r="E114" s="128"/>
      <c r="F114" s="128"/>
      <c r="G114" s="128"/>
      <c r="H114" s="128"/>
      <c r="I114" s="128"/>
    </row>
    <row r="115" spans="1:9" s="129" customFormat="1" ht="18.75" customHeight="1" x14ac:dyDescent="0.2">
      <c r="A115" s="159"/>
      <c r="C115" s="128"/>
      <c r="D115" s="128"/>
      <c r="E115" s="128"/>
      <c r="F115" s="128"/>
      <c r="G115" s="128"/>
      <c r="H115" s="128"/>
      <c r="I115" s="128"/>
    </row>
    <row r="116" spans="1:9" s="129" customFormat="1" ht="18.75" customHeight="1" x14ac:dyDescent="0.2">
      <c r="A116" s="159"/>
      <c r="C116" s="128"/>
      <c r="D116" s="128"/>
      <c r="E116" s="128"/>
      <c r="F116" s="128"/>
      <c r="G116" s="128"/>
      <c r="H116" s="128"/>
      <c r="I116" s="128"/>
    </row>
    <row r="117" spans="1:9" s="129" customFormat="1" ht="18.75" customHeight="1" x14ac:dyDescent="0.2">
      <c r="A117" s="159"/>
      <c r="C117" s="128"/>
      <c r="D117" s="128"/>
      <c r="E117" s="128"/>
      <c r="F117" s="128"/>
      <c r="G117" s="128"/>
      <c r="H117" s="128"/>
      <c r="I117" s="128"/>
    </row>
    <row r="118" spans="1:9" s="129" customFormat="1" ht="18.75" customHeight="1" x14ac:dyDescent="0.2">
      <c r="A118" s="159"/>
      <c r="C118" s="128"/>
      <c r="D118" s="128"/>
      <c r="E118" s="128"/>
      <c r="F118" s="128"/>
      <c r="G118" s="128"/>
      <c r="H118" s="128"/>
      <c r="I118" s="128"/>
    </row>
    <row r="119" spans="1:9" s="129" customFormat="1" ht="18.75" customHeight="1" x14ac:dyDescent="0.2">
      <c r="A119" s="159"/>
      <c r="C119" s="128"/>
      <c r="D119" s="128"/>
      <c r="E119" s="128"/>
      <c r="F119" s="128"/>
      <c r="G119" s="128"/>
      <c r="H119" s="128"/>
      <c r="I119" s="128"/>
    </row>
    <row r="120" spans="1:9" s="129" customFormat="1" ht="18.75" customHeight="1" x14ac:dyDescent="0.2">
      <c r="A120" s="159"/>
      <c r="C120" s="128"/>
      <c r="D120" s="128"/>
      <c r="E120" s="128"/>
      <c r="F120" s="128"/>
      <c r="G120" s="128"/>
      <c r="H120" s="128"/>
      <c r="I120" s="128"/>
    </row>
    <row r="121" spans="1:9" s="129" customFormat="1" ht="18.75" customHeight="1" x14ac:dyDescent="0.2">
      <c r="A121" s="159"/>
      <c r="C121" s="128"/>
      <c r="D121" s="128"/>
      <c r="E121" s="128"/>
      <c r="F121" s="128"/>
      <c r="G121" s="128"/>
      <c r="H121" s="128"/>
      <c r="I121" s="128"/>
    </row>
    <row r="122" spans="1:9" s="129" customFormat="1" ht="18.75" customHeight="1" x14ac:dyDescent="0.2">
      <c r="A122" s="159"/>
      <c r="C122" s="128"/>
      <c r="D122" s="128"/>
      <c r="E122" s="128"/>
      <c r="F122" s="128"/>
      <c r="G122" s="128"/>
      <c r="H122" s="128"/>
      <c r="I122" s="128"/>
    </row>
    <row r="123" spans="1:9" s="129" customFormat="1" ht="18.75" customHeight="1" x14ac:dyDescent="0.2">
      <c r="A123" s="159"/>
      <c r="C123" s="128"/>
      <c r="D123" s="128"/>
      <c r="E123" s="128"/>
      <c r="F123" s="128"/>
      <c r="G123" s="128"/>
      <c r="H123" s="128"/>
      <c r="I123" s="128"/>
    </row>
    <row r="124" spans="1:9" s="129" customFormat="1" ht="18.75" customHeight="1" x14ac:dyDescent="0.2">
      <c r="A124" s="159"/>
      <c r="C124" s="128"/>
      <c r="D124" s="128"/>
      <c r="E124" s="128"/>
      <c r="F124" s="128"/>
      <c r="G124" s="128"/>
      <c r="H124" s="128"/>
      <c r="I124" s="128"/>
    </row>
    <row r="125" spans="1:9" s="129" customFormat="1" ht="18.75" customHeight="1" x14ac:dyDescent="0.2">
      <c r="A125" s="159"/>
      <c r="C125" s="128"/>
      <c r="D125" s="128"/>
      <c r="E125" s="128"/>
      <c r="F125" s="128"/>
      <c r="G125" s="128"/>
      <c r="H125" s="128"/>
      <c r="I125" s="128"/>
    </row>
    <row r="126" spans="1:9" s="129" customFormat="1" ht="18.75" customHeight="1" x14ac:dyDescent="0.2">
      <c r="A126" s="159"/>
      <c r="C126" s="128"/>
      <c r="D126" s="128"/>
      <c r="E126" s="128"/>
      <c r="F126" s="128"/>
      <c r="G126" s="128"/>
      <c r="H126" s="128"/>
      <c r="I126" s="128"/>
    </row>
    <row r="127" spans="1:9" s="129" customFormat="1" ht="18.75" customHeight="1" x14ac:dyDescent="0.2">
      <c r="A127" s="159"/>
      <c r="C127" s="128"/>
      <c r="D127" s="128"/>
      <c r="E127" s="128"/>
      <c r="F127" s="128"/>
      <c r="G127" s="128"/>
      <c r="H127" s="128"/>
      <c r="I127" s="128"/>
    </row>
    <row r="128" spans="1:9" s="129" customFormat="1" ht="18.75" customHeight="1" x14ac:dyDescent="0.2">
      <c r="A128" s="159"/>
      <c r="C128" s="128"/>
      <c r="D128" s="128"/>
      <c r="E128" s="128"/>
      <c r="F128" s="128"/>
      <c r="G128" s="128"/>
      <c r="H128" s="128"/>
      <c r="I128" s="128"/>
    </row>
    <row r="129" spans="1:9" s="129" customFormat="1" ht="18.75" customHeight="1" x14ac:dyDescent="0.2">
      <c r="A129" s="159"/>
      <c r="C129" s="128"/>
      <c r="D129" s="128"/>
      <c r="E129" s="128"/>
      <c r="F129" s="128"/>
      <c r="G129" s="128"/>
      <c r="H129" s="128"/>
      <c r="I129" s="128"/>
    </row>
    <row r="130" spans="1:9" s="129" customFormat="1" ht="18.75" customHeight="1" x14ac:dyDescent="0.2">
      <c r="A130" s="159"/>
      <c r="C130" s="128"/>
      <c r="D130" s="128"/>
      <c r="E130" s="128"/>
      <c r="F130" s="128"/>
      <c r="G130" s="128"/>
      <c r="H130" s="128"/>
      <c r="I130" s="128"/>
    </row>
    <row r="131" spans="1:9" s="129" customFormat="1" ht="18.75" customHeight="1" x14ac:dyDescent="0.2">
      <c r="A131" s="159"/>
      <c r="C131" s="128"/>
      <c r="D131" s="128"/>
      <c r="E131" s="128"/>
      <c r="F131" s="128"/>
      <c r="G131" s="128"/>
      <c r="H131" s="128"/>
      <c r="I131" s="128"/>
    </row>
    <row r="132" spans="1:9" s="129" customFormat="1" ht="18.75" customHeight="1" x14ac:dyDescent="0.2">
      <c r="A132" s="159"/>
      <c r="C132" s="128"/>
      <c r="D132" s="128"/>
      <c r="E132" s="128"/>
      <c r="F132" s="128"/>
      <c r="G132" s="128"/>
      <c r="H132" s="128"/>
      <c r="I132" s="128"/>
    </row>
    <row r="133" spans="1:9" s="129" customFormat="1" ht="18.75" customHeight="1" x14ac:dyDescent="0.2">
      <c r="A133" s="159"/>
      <c r="C133" s="128"/>
      <c r="D133" s="128"/>
      <c r="E133" s="128"/>
      <c r="F133" s="128"/>
      <c r="G133" s="128"/>
      <c r="H133" s="128"/>
      <c r="I133" s="128"/>
    </row>
    <row r="134" spans="1:9" s="129" customFormat="1" ht="18.75" customHeight="1" x14ac:dyDescent="0.2">
      <c r="A134" s="159"/>
      <c r="C134" s="128"/>
      <c r="D134" s="128"/>
      <c r="E134" s="128"/>
      <c r="F134" s="128"/>
      <c r="G134" s="128"/>
      <c r="H134" s="128"/>
      <c r="I134" s="128"/>
    </row>
    <row r="135" spans="1:9" s="129" customFormat="1" ht="18.75" customHeight="1" x14ac:dyDescent="0.2">
      <c r="A135" s="159"/>
      <c r="C135" s="128"/>
      <c r="D135" s="128"/>
      <c r="E135" s="128"/>
      <c r="F135" s="128"/>
      <c r="G135" s="128"/>
      <c r="H135" s="128"/>
      <c r="I135" s="128"/>
    </row>
    <row r="136" spans="1:9" s="129" customFormat="1" ht="18.75" customHeight="1" x14ac:dyDescent="0.2">
      <c r="A136" s="159"/>
      <c r="C136" s="128"/>
      <c r="D136" s="128"/>
      <c r="E136" s="128"/>
      <c r="F136" s="128"/>
      <c r="G136" s="128"/>
      <c r="H136" s="128"/>
      <c r="I136" s="128"/>
    </row>
    <row r="137" spans="1:9" s="129" customFormat="1" ht="18.75" customHeight="1" x14ac:dyDescent="0.2">
      <c r="A137" s="159"/>
      <c r="C137" s="128"/>
      <c r="D137" s="128"/>
      <c r="E137" s="128"/>
      <c r="F137" s="128"/>
      <c r="G137" s="128"/>
      <c r="H137" s="128"/>
      <c r="I137" s="128"/>
    </row>
    <row r="138" spans="1:9" s="129" customFormat="1" ht="18.75" customHeight="1" x14ac:dyDescent="0.2">
      <c r="A138" s="159"/>
      <c r="C138" s="128"/>
      <c r="D138" s="128"/>
      <c r="E138" s="128"/>
      <c r="F138" s="128"/>
      <c r="G138" s="128"/>
      <c r="H138" s="128"/>
      <c r="I138" s="128"/>
    </row>
    <row r="139" spans="1:9" s="129" customFormat="1" ht="18.75" customHeight="1" x14ac:dyDescent="0.2">
      <c r="A139" s="159"/>
      <c r="C139" s="128"/>
      <c r="D139" s="128"/>
      <c r="E139" s="128"/>
      <c r="F139" s="128"/>
      <c r="G139" s="128"/>
      <c r="H139" s="128"/>
      <c r="I139" s="128"/>
    </row>
    <row r="140" spans="1:9" s="129" customFormat="1" ht="18.75" customHeight="1" x14ac:dyDescent="0.2">
      <c r="A140" s="159"/>
      <c r="C140" s="128"/>
      <c r="D140" s="128"/>
      <c r="E140" s="128"/>
      <c r="F140" s="128"/>
      <c r="G140" s="128"/>
      <c r="H140" s="128"/>
      <c r="I140" s="128"/>
    </row>
    <row r="141" spans="1:9" s="129" customFormat="1" ht="18.75" customHeight="1" x14ac:dyDescent="0.2">
      <c r="A141" s="159"/>
      <c r="C141" s="128"/>
      <c r="D141" s="128"/>
      <c r="E141" s="128"/>
      <c r="F141" s="128"/>
      <c r="G141" s="128"/>
      <c r="H141" s="128"/>
      <c r="I141" s="128"/>
    </row>
    <row r="142" spans="1:9" s="129" customFormat="1" ht="18.75" customHeight="1" x14ac:dyDescent="0.2">
      <c r="A142" s="159"/>
      <c r="C142" s="128"/>
      <c r="D142" s="128"/>
      <c r="E142" s="128"/>
      <c r="F142" s="128"/>
      <c r="G142" s="128"/>
      <c r="H142" s="128"/>
      <c r="I142" s="128"/>
    </row>
    <row r="143" spans="1:9" s="129" customFormat="1" ht="18.75" customHeight="1" x14ac:dyDescent="0.2">
      <c r="A143" s="159"/>
      <c r="C143" s="128"/>
      <c r="D143" s="128"/>
      <c r="E143" s="128"/>
      <c r="F143" s="128"/>
      <c r="G143" s="128"/>
      <c r="H143" s="128"/>
      <c r="I143" s="128"/>
    </row>
    <row r="144" spans="1:9" s="129" customFormat="1" ht="18.75" customHeight="1" x14ac:dyDescent="0.2">
      <c r="A144" s="159"/>
      <c r="C144" s="128"/>
      <c r="D144" s="128"/>
      <c r="E144" s="128"/>
      <c r="F144" s="128"/>
      <c r="G144" s="128"/>
      <c r="H144" s="128"/>
      <c r="I144" s="128"/>
    </row>
    <row r="145" spans="1:9" s="129" customFormat="1" ht="18.75" customHeight="1" x14ac:dyDescent="0.2">
      <c r="A145" s="159"/>
      <c r="C145" s="128"/>
      <c r="D145" s="128"/>
      <c r="E145" s="128"/>
      <c r="F145" s="128"/>
      <c r="G145" s="128"/>
      <c r="H145" s="128"/>
      <c r="I145" s="128"/>
    </row>
    <row r="146" spans="1:9" s="129" customFormat="1" ht="18.75" customHeight="1" x14ac:dyDescent="0.2">
      <c r="A146" s="159"/>
      <c r="C146" s="128"/>
      <c r="D146" s="128"/>
      <c r="E146" s="128"/>
      <c r="F146" s="128"/>
      <c r="G146" s="128"/>
      <c r="H146" s="128"/>
      <c r="I146" s="128"/>
    </row>
    <row r="147" spans="1:9" s="129" customFormat="1" ht="18.75" customHeight="1" x14ac:dyDescent="0.2">
      <c r="A147" s="159"/>
      <c r="C147" s="128"/>
      <c r="D147" s="128"/>
      <c r="E147" s="128"/>
      <c r="F147" s="128"/>
      <c r="G147" s="128"/>
      <c r="H147" s="128"/>
      <c r="I147" s="128"/>
    </row>
    <row r="148" spans="1:9" s="129" customFormat="1" ht="18.75" customHeight="1" x14ac:dyDescent="0.2">
      <c r="A148" s="159"/>
      <c r="C148" s="128"/>
      <c r="D148" s="128"/>
      <c r="E148" s="128"/>
      <c r="F148" s="128"/>
      <c r="G148" s="128"/>
      <c r="H148" s="128"/>
      <c r="I148" s="128"/>
    </row>
    <row r="149" spans="1:9" s="129" customFormat="1" ht="18.75" customHeight="1" x14ac:dyDescent="0.2">
      <c r="A149" s="159"/>
      <c r="C149" s="128"/>
      <c r="D149" s="128"/>
      <c r="E149" s="128"/>
      <c r="F149" s="128"/>
      <c r="G149" s="128"/>
      <c r="H149" s="128"/>
      <c r="I149" s="128"/>
    </row>
    <row r="150" spans="1:9" s="129" customFormat="1" ht="18.75" customHeight="1" x14ac:dyDescent="0.2">
      <c r="A150" s="159"/>
      <c r="C150" s="128"/>
      <c r="D150" s="128"/>
      <c r="E150" s="128"/>
      <c r="F150" s="128"/>
      <c r="G150" s="128"/>
      <c r="H150" s="128"/>
      <c r="I150" s="128"/>
    </row>
    <row r="151" spans="1:9" s="129" customFormat="1" ht="18.75" customHeight="1" x14ac:dyDescent="0.2">
      <c r="A151" s="159"/>
      <c r="C151" s="128"/>
      <c r="D151" s="128"/>
      <c r="E151" s="128"/>
      <c r="F151" s="128"/>
      <c r="G151" s="128"/>
      <c r="H151" s="128"/>
      <c r="I151" s="128"/>
    </row>
    <row r="152" spans="1:9" s="129" customFormat="1" ht="18.75" customHeight="1" x14ac:dyDescent="0.2">
      <c r="A152" s="159"/>
      <c r="C152" s="128"/>
      <c r="D152" s="128"/>
      <c r="E152" s="128"/>
      <c r="F152" s="128"/>
      <c r="G152" s="128"/>
      <c r="H152" s="128"/>
      <c r="I152" s="128"/>
    </row>
    <row r="153" spans="1:9" s="129" customFormat="1" ht="18.75" customHeight="1" x14ac:dyDescent="0.2">
      <c r="A153" s="159"/>
      <c r="C153" s="128"/>
      <c r="D153" s="128"/>
      <c r="E153" s="128"/>
      <c r="F153" s="128"/>
      <c r="G153" s="128"/>
      <c r="H153" s="128"/>
      <c r="I153" s="128"/>
    </row>
    <row r="154" spans="1:9" s="129" customFormat="1" ht="18.75" customHeight="1" x14ac:dyDescent="0.2">
      <c r="A154" s="159"/>
      <c r="C154" s="128"/>
      <c r="D154" s="128"/>
      <c r="E154" s="128"/>
      <c r="F154" s="128"/>
      <c r="G154" s="128"/>
      <c r="H154" s="128"/>
      <c r="I154" s="128"/>
    </row>
    <row r="155" spans="1:9" s="129" customFormat="1" ht="18.75" customHeight="1" x14ac:dyDescent="0.2">
      <c r="A155" s="159"/>
      <c r="C155" s="128"/>
      <c r="D155" s="128"/>
      <c r="E155" s="128"/>
      <c r="F155" s="128"/>
      <c r="G155" s="128"/>
      <c r="H155" s="128"/>
      <c r="I155" s="128"/>
    </row>
    <row r="156" spans="1:9" s="129" customFormat="1" ht="18.75" customHeight="1" x14ac:dyDescent="0.2">
      <c r="A156" s="159"/>
      <c r="C156" s="128"/>
      <c r="D156" s="128"/>
      <c r="E156" s="128"/>
      <c r="F156" s="128"/>
      <c r="G156" s="128"/>
      <c r="H156" s="128"/>
      <c r="I156" s="128"/>
    </row>
    <row r="157" spans="1:9" s="129" customFormat="1" ht="18.75" customHeight="1" x14ac:dyDescent="0.2">
      <c r="A157" s="159"/>
      <c r="C157" s="128"/>
      <c r="D157" s="128"/>
      <c r="E157" s="128"/>
      <c r="F157" s="128"/>
      <c r="G157" s="128"/>
      <c r="H157" s="128"/>
      <c r="I157" s="128"/>
    </row>
    <row r="158" spans="1:9" s="129" customFormat="1" ht="18.75" customHeight="1" x14ac:dyDescent="0.2">
      <c r="A158" s="159"/>
      <c r="C158" s="128"/>
      <c r="D158" s="128"/>
      <c r="E158" s="128"/>
      <c r="F158" s="128"/>
      <c r="G158" s="128"/>
      <c r="H158" s="128"/>
      <c r="I158" s="128"/>
    </row>
    <row r="159" spans="1:9" s="129" customFormat="1" ht="18.75" customHeight="1" x14ac:dyDescent="0.2">
      <c r="A159" s="159"/>
      <c r="C159" s="128"/>
      <c r="D159" s="128"/>
      <c r="E159" s="128"/>
      <c r="F159" s="128"/>
      <c r="G159" s="128"/>
      <c r="H159" s="128"/>
      <c r="I159" s="128"/>
    </row>
    <row r="160" spans="1:9" s="129" customFormat="1" ht="18.75" customHeight="1" x14ac:dyDescent="0.2">
      <c r="A160" s="159"/>
      <c r="C160" s="128"/>
      <c r="D160" s="128"/>
      <c r="E160" s="128"/>
      <c r="F160" s="128"/>
      <c r="G160" s="128"/>
      <c r="H160" s="128"/>
      <c r="I160" s="128"/>
    </row>
    <row r="161" spans="1:9" s="129" customFormat="1" ht="18.75" customHeight="1" x14ac:dyDescent="0.2">
      <c r="A161" s="159"/>
      <c r="C161" s="128"/>
      <c r="D161" s="128"/>
      <c r="E161" s="128"/>
      <c r="F161" s="128"/>
      <c r="G161" s="128"/>
      <c r="H161" s="128"/>
      <c r="I161" s="128"/>
    </row>
    <row r="162" spans="1:9" s="129" customFormat="1" ht="18.75" customHeight="1" x14ac:dyDescent="0.2">
      <c r="A162" s="159"/>
      <c r="C162" s="128"/>
      <c r="D162" s="128"/>
      <c r="E162" s="128"/>
      <c r="F162" s="128"/>
      <c r="G162" s="128"/>
      <c r="H162" s="128"/>
      <c r="I162" s="128"/>
    </row>
    <row r="163" spans="1:9" s="129" customFormat="1" ht="18.75" customHeight="1" x14ac:dyDescent="0.2">
      <c r="A163" s="159"/>
      <c r="C163" s="128"/>
      <c r="D163" s="128"/>
      <c r="E163" s="128"/>
      <c r="F163" s="128"/>
      <c r="G163" s="128"/>
      <c r="H163" s="128"/>
      <c r="I163" s="128"/>
    </row>
    <row r="164" spans="1:9" s="129" customFormat="1" ht="18.75" customHeight="1" x14ac:dyDescent="0.2">
      <c r="A164" s="159"/>
      <c r="C164" s="128"/>
      <c r="D164" s="128"/>
      <c r="E164" s="128"/>
      <c r="F164" s="128"/>
      <c r="G164" s="128"/>
      <c r="H164" s="128"/>
      <c r="I164" s="128"/>
    </row>
    <row r="165" spans="1:9" s="129" customFormat="1" ht="18.75" customHeight="1" x14ac:dyDescent="0.2">
      <c r="A165" s="159"/>
      <c r="C165" s="128"/>
      <c r="D165" s="128"/>
      <c r="E165" s="128"/>
      <c r="F165" s="128"/>
      <c r="G165" s="128"/>
      <c r="H165" s="128"/>
      <c r="I165" s="128"/>
    </row>
    <row r="166" spans="1:9" s="129" customFormat="1" ht="18.75" customHeight="1" x14ac:dyDescent="0.2">
      <c r="A166" s="159"/>
      <c r="C166" s="128"/>
      <c r="D166" s="128"/>
      <c r="E166" s="128"/>
      <c r="F166" s="128"/>
      <c r="G166" s="128"/>
      <c r="H166" s="128"/>
      <c r="I166" s="128"/>
    </row>
    <row r="167" spans="1:9" s="129" customFormat="1" ht="18.75" customHeight="1" x14ac:dyDescent="0.2">
      <c r="A167" s="159"/>
      <c r="C167" s="128"/>
      <c r="D167" s="128"/>
      <c r="E167" s="128"/>
      <c r="F167" s="128"/>
      <c r="G167" s="128"/>
      <c r="H167" s="128"/>
      <c r="I167" s="128"/>
    </row>
    <row r="168" spans="1:9" s="129" customFormat="1" ht="18.75" customHeight="1" x14ac:dyDescent="0.2">
      <c r="A168" s="159"/>
      <c r="C168" s="128"/>
      <c r="D168" s="128"/>
      <c r="E168" s="128"/>
      <c r="F168" s="128"/>
      <c r="G168" s="128"/>
      <c r="H168" s="128"/>
      <c r="I168" s="128"/>
    </row>
    <row r="169" spans="1:9" s="129" customFormat="1" ht="18.75" customHeight="1" x14ac:dyDescent="0.2">
      <c r="A169" s="159"/>
      <c r="C169" s="128"/>
      <c r="D169" s="128"/>
      <c r="E169" s="128"/>
      <c r="F169" s="128"/>
      <c r="G169" s="128"/>
      <c r="H169" s="128"/>
      <c r="I169" s="128"/>
    </row>
    <row r="170" spans="1:9" s="129" customFormat="1" ht="18.75" customHeight="1" x14ac:dyDescent="0.2">
      <c r="A170" s="159"/>
      <c r="C170" s="128"/>
      <c r="D170" s="128"/>
      <c r="E170" s="128"/>
      <c r="F170" s="128"/>
      <c r="G170" s="128"/>
      <c r="H170" s="128"/>
      <c r="I170" s="128"/>
    </row>
    <row r="171" spans="1:9" s="129" customFormat="1" ht="18.75" customHeight="1" x14ac:dyDescent="0.2">
      <c r="A171" s="159"/>
      <c r="C171" s="128"/>
      <c r="D171" s="128"/>
      <c r="E171" s="128"/>
      <c r="F171" s="128"/>
      <c r="G171" s="128"/>
      <c r="H171" s="128"/>
      <c r="I171" s="128"/>
    </row>
    <row r="172" spans="1:9" s="129" customFormat="1" ht="18.75" customHeight="1" x14ac:dyDescent="0.2">
      <c r="A172" s="159"/>
      <c r="C172" s="128"/>
      <c r="D172" s="128"/>
      <c r="E172" s="128"/>
      <c r="F172" s="128"/>
      <c r="G172" s="128"/>
      <c r="H172" s="128"/>
      <c r="I172" s="128"/>
    </row>
    <row r="173" spans="1:9" s="129" customFormat="1" ht="18.75" customHeight="1" x14ac:dyDescent="0.2">
      <c r="A173" s="159"/>
      <c r="C173" s="128"/>
      <c r="D173" s="128"/>
      <c r="E173" s="128"/>
      <c r="F173" s="128"/>
      <c r="G173" s="128"/>
      <c r="H173" s="128"/>
      <c r="I173" s="128"/>
    </row>
    <row r="174" spans="1:9" s="129" customFormat="1" ht="18.75" customHeight="1" x14ac:dyDescent="0.2">
      <c r="A174" s="159"/>
      <c r="C174" s="128"/>
      <c r="D174" s="128"/>
      <c r="E174" s="128"/>
      <c r="F174" s="128"/>
      <c r="G174" s="128"/>
      <c r="H174" s="128"/>
      <c r="I174" s="128"/>
    </row>
    <row r="175" spans="1:9" s="129" customFormat="1" ht="18.75" customHeight="1" x14ac:dyDescent="0.2">
      <c r="A175" s="159"/>
      <c r="C175" s="128"/>
      <c r="D175" s="128"/>
      <c r="E175" s="128"/>
      <c r="F175" s="128"/>
      <c r="G175" s="128"/>
      <c r="H175" s="128"/>
      <c r="I175" s="128"/>
    </row>
    <row r="176" spans="1:9" s="129" customFormat="1" ht="18.75" customHeight="1" x14ac:dyDescent="0.2">
      <c r="A176" s="159"/>
      <c r="C176" s="128"/>
      <c r="D176" s="128"/>
      <c r="E176" s="128"/>
      <c r="F176" s="128"/>
      <c r="G176" s="128"/>
      <c r="H176" s="128"/>
      <c r="I176" s="128"/>
    </row>
    <row r="177" spans="1:9" s="129" customFormat="1" ht="18.75" customHeight="1" x14ac:dyDescent="0.2">
      <c r="A177" s="159"/>
      <c r="C177" s="128"/>
      <c r="D177" s="128"/>
      <c r="E177" s="128"/>
      <c r="F177" s="128"/>
      <c r="G177" s="128"/>
      <c r="H177" s="128"/>
      <c r="I177" s="128"/>
    </row>
    <row r="178" spans="1:9" s="129" customFormat="1" ht="18.75" customHeight="1" x14ac:dyDescent="0.2">
      <c r="A178" s="159"/>
      <c r="C178" s="128"/>
      <c r="D178" s="128"/>
      <c r="E178" s="128"/>
      <c r="F178" s="128"/>
      <c r="G178" s="128"/>
      <c r="H178" s="128"/>
      <c r="I178" s="128"/>
    </row>
    <row r="179" spans="1:9" s="129" customFormat="1" ht="18.75" customHeight="1" x14ac:dyDescent="0.2">
      <c r="A179" s="159"/>
      <c r="C179" s="128"/>
      <c r="D179" s="128"/>
      <c r="E179" s="128"/>
      <c r="F179" s="128"/>
      <c r="G179" s="128"/>
      <c r="H179" s="128"/>
      <c r="I179" s="128"/>
    </row>
    <row r="180" spans="1:9" s="129" customFormat="1" ht="18.75" customHeight="1" x14ac:dyDescent="0.2">
      <c r="A180" s="159"/>
      <c r="C180" s="128"/>
      <c r="D180" s="128"/>
      <c r="E180" s="128"/>
      <c r="F180" s="128"/>
      <c r="G180" s="128"/>
      <c r="H180" s="128"/>
      <c r="I180" s="128"/>
    </row>
    <row r="181" spans="1:9" s="129" customFormat="1" ht="18.75" customHeight="1" x14ac:dyDescent="0.2">
      <c r="A181" s="159"/>
      <c r="C181" s="128"/>
      <c r="D181" s="128"/>
      <c r="E181" s="128"/>
      <c r="F181" s="128"/>
      <c r="G181" s="128"/>
      <c r="H181" s="128"/>
      <c r="I181" s="128"/>
    </row>
    <row r="182" spans="1:9" s="129" customFormat="1" ht="18.75" customHeight="1" x14ac:dyDescent="0.2">
      <c r="A182" s="159"/>
      <c r="C182" s="128"/>
      <c r="D182" s="128"/>
      <c r="E182" s="128"/>
      <c r="F182" s="128"/>
      <c r="G182" s="128"/>
      <c r="H182" s="128"/>
      <c r="I182" s="128"/>
    </row>
    <row r="183" spans="1:9" s="129" customFormat="1" ht="18.75" customHeight="1" x14ac:dyDescent="0.2">
      <c r="A183" s="159"/>
      <c r="C183" s="128"/>
      <c r="D183" s="128"/>
      <c r="E183" s="128"/>
      <c r="F183" s="128"/>
      <c r="G183" s="128"/>
      <c r="H183" s="128"/>
      <c r="I183" s="128"/>
    </row>
    <row r="184" spans="1:9" s="129" customFormat="1" ht="18.75" customHeight="1" x14ac:dyDescent="0.2">
      <c r="A184" s="159"/>
      <c r="C184" s="128"/>
      <c r="D184" s="128"/>
      <c r="E184" s="128"/>
      <c r="F184" s="128"/>
      <c r="G184" s="128"/>
      <c r="H184" s="128"/>
      <c r="I184" s="128"/>
    </row>
    <row r="185" spans="1:9" s="129" customFormat="1" ht="18.75" customHeight="1" x14ac:dyDescent="0.2">
      <c r="A185" s="159"/>
      <c r="C185" s="128"/>
      <c r="D185" s="128"/>
      <c r="E185" s="128"/>
      <c r="F185" s="128"/>
      <c r="G185" s="128"/>
      <c r="H185" s="128"/>
      <c r="I185" s="128"/>
    </row>
    <row r="186" spans="1:9" s="129" customFormat="1" ht="18.75" customHeight="1" x14ac:dyDescent="0.2">
      <c r="A186" s="159"/>
      <c r="C186" s="128"/>
      <c r="D186" s="128"/>
      <c r="E186" s="128"/>
      <c r="F186" s="128"/>
      <c r="G186" s="128"/>
      <c r="H186" s="128"/>
      <c r="I186" s="128"/>
    </row>
    <row r="187" spans="1:9" s="129" customFormat="1" ht="18.75" customHeight="1" x14ac:dyDescent="0.2">
      <c r="A187" s="159"/>
      <c r="C187" s="128"/>
      <c r="D187" s="128"/>
      <c r="E187" s="128"/>
      <c r="F187" s="128"/>
      <c r="G187" s="128"/>
      <c r="H187" s="128"/>
      <c r="I187" s="128"/>
    </row>
  </sheetData>
  <mergeCells count="10">
    <mergeCell ref="B36:C36"/>
    <mergeCell ref="E36:G36"/>
    <mergeCell ref="B37:C37"/>
    <mergeCell ref="E37:G37"/>
    <mergeCell ref="A2:G2"/>
    <mergeCell ref="A4:A5"/>
    <mergeCell ref="B4:B5"/>
    <mergeCell ref="C4:G4"/>
    <mergeCell ref="A7:G7"/>
    <mergeCell ref="A17:G17"/>
  </mergeCells>
  <pageMargins left="0.78740157480314965" right="0.39370078740157483" top="0.78740157480314965" bottom="0.78740157480314965" header="0.19685039370078741" footer="0.11811023622047245"/>
  <pageSetup paperSize="9" scale="50" fitToHeight="2" orientation="portrait" verticalDpi="300" r:id="rId1"/>
  <headerFooter>
    <oddHeader>&amp;П&amp;"Times New Roman,обычный"&amp;14Додаток 2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7"/>
  </sheetPr>
  <dimension ref="A4:N185"/>
  <sheetViews>
    <sheetView view="pageBreakPreview" zoomScale="75" zoomScaleNormal="75" zoomScaleSheetLayoutView="75" workbookViewId="0">
      <selection activeCell="F14" sqref="F14"/>
    </sheetView>
  </sheetViews>
  <sheetFormatPr defaultRowHeight="18.75" customHeight="1" x14ac:dyDescent="0.2"/>
  <cols>
    <col min="1" max="1" width="63.7109375" style="38" customWidth="1"/>
    <col min="2" max="2" width="9.85546875" style="40" customWidth="1"/>
    <col min="3" max="3" width="16.5703125" style="38" customWidth="1"/>
    <col min="4" max="4" width="16.42578125" style="38" customWidth="1"/>
    <col min="5" max="7" width="19.42578125" style="38" customWidth="1"/>
    <col min="8" max="8" width="9.5703125" style="38" customWidth="1"/>
    <col min="9" max="9" width="9.85546875" style="38" customWidth="1"/>
    <col min="10" max="16384" width="9.140625" style="38"/>
  </cols>
  <sheetData>
    <row r="4" spans="1:14" ht="18.75" customHeight="1" x14ac:dyDescent="0.2">
      <c r="A4" s="3" t="s">
        <v>218</v>
      </c>
      <c r="B4" s="3"/>
      <c r="C4" s="3"/>
      <c r="D4" s="3"/>
      <c r="E4" s="3"/>
      <c r="F4" s="3"/>
      <c r="G4" s="3"/>
    </row>
    <row r="5" spans="1:14" ht="18.75" customHeight="1" x14ac:dyDescent="0.2">
      <c r="A5" s="160"/>
      <c r="B5" s="160"/>
      <c r="C5" s="160"/>
      <c r="D5" s="160"/>
      <c r="E5" s="160"/>
      <c r="F5" s="160"/>
      <c r="G5" s="160"/>
    </row>
    <row r="6" spans="1:14" ht="43.5" customHeight="1" x14ac:dyDescent="0.2">
      <c r="A6" s="52" t="s">
        <v>1</v>
      </c>
      <c r="B6" s="55" t="s">
        <v>69</v>
      </c>
      <c r="C6" s="57" t="s">
        <v>3</v>
      </c>
      <c r="D6" s="59"/>
      <c r="E6" s="59"/>
      <c r="F6" s="59"/>
      <c r="G6" s="102"/>
    </row>
    <row r="7" spans="1:14" ht="56.25" customHeight="1" x14ac:dyDescent="0.2">
      <c r="A7" s="53"/>
      <c r="B7" s="56"/>
      <c r="C7" s="60" t="s">
        <v>4</v>
      </c>
      <c r="D7" s="60" t="s">
        <v>5</v>
      </c>
      <c r="E7" s="60" t="s">
        <v>6</v>
      </c>
      <c r="F7" s="60" t="s">
        <v>7</v>
      </c>
      <c r="G7" s="60" t="s">
        <v>8</v>
      </c>
    </row>
    <row r="8" spans="1:14" ht="18" customHeight="1" x14ac:dyDescent="0.2">
      <c r="A8" s="50">
        <v>1</v>
      </c>
      <c r="B8" s="54">
        <v>2</v>
      </c>
      <c r="C8" s="54">
        <v>3</v>
      </c>
      <c r="D8" s="54">
        <v>4</v>
      </c>
      <c r="E8" s="54">
        <v>5</v>
      </c>
      <c r="F8" s="54">
        <v>6</v>
      </c>
      <c r="G8" s="54">
        <v>7</v>
      </c>
    </row>
    <row r="9" spans="1:14" s="85" customFormat="1" ht="42.75" customHeight="1" x14ac:dyDescent="0.2">
      <c r="A9" s="116" t="s">
        <v>219</v>
      </c>
      <c r="B9" s="161">
        <v>4000</v>
      </c>
      <c r="C9" s="123">
        <v>0</v>
      </c>
      <c r="D9" s="123">
        <v>150</v>
      </c>
      <c r="E9" s="123">
        <v>0</v>
      </c>
      <c r="F9" s="123">
        <v>0</v>
      </c>
      <c r="G9" s="123">
        <v>0</v>
      </c>
    </row>
    <row r="10" spans="1:14" ht="20.100000000000001" customHeight="1" x14ac:dyDescent="0.2">
      <c r="A10" s="114" t="s">
        <v>220</v>
      </c>
      <c r="B10" s="162" t="s">
        <v>221</v>
      </c>
      <c r="C10" s="69">
        <v>0</v>
      </c>
      <c r="D10" s="69">
        <v>0</v>
      </c>
      <c r="E10" s="69">
        <v>0</v>
      </c>
      <c r="F10" s="69">
        <v>0</v>
      </c>
      <c r="G10" s="69">
        <v>0</v>
      </c>
    </row>
    <row r="11" spans="1:14" ht="20.100000000000001" customHeight="1" x14ac:dyDescent="0.2">
      <c r="A11" s="114" t="s">
        <v>222</v>
      </c>
      <c r="B11" s="162">
        <v>4020</v>
      </c>
      <c r="C11" s="69">
        <v>0</v>
      </c>
      <c r="D11" s="69">
        <v>0</v>
      </c>
      <c r="E11" s="69">
        <v>0</v>
      </c>
      <c r="F11" s="69">
        <v>0</v>
      </c>
      <c r="G11" s="69">
        <v>0</v>
      </c>
      <c r="N11" s="4"/>
    </row>
    <row r="12" spans="1:14" ht="38.25" customHeight="1" x14ac:dyDescent="0.2">
      <c r="A12" s="114" t="s">
        <v>223</v>
      </c>
      <c r="B12" s="162">
        <v>4030</v>
      </c>
      <c r="C12" s="69">
        <v>0</v>
      </c>
      <c r="D12" s="69">
        <v>0</v>
      </c>
      <c r="E12" s="69">
        <v>0</v>
      </c>
      <c r="F12" s="69">
        <v>0</v>
      </c>
      <c r="G12" s="69">
        <v>0</v>
      </c>
      <c r="M12" s="4"/>
    </row>
    <row r="13" spans="1:14" ht="27" customHeight="1" x14ac:dyDescent="0.2">
      <c r="A13" s="114" t="s">
        <v>224</v>
      </c>
      <c r="B13" s="162">
        <v>4040</v>
      </c>
      <c r="C13" s="69">
        <v>0</v>
      </c>
      <c r="D13" s="69">
        <v>0</v>
      </c>
      <c r="E13" s="69">
        <v>0</v>
      </c>
      <c r="F13" s="69">
        <v>0</v>
      </c>
      <c r="G13" s="69">
        <v>0</v>
      </c>
    </row>
    <row r="14" spans="1:14" ht="55.5" customHeight="1" x14ac:dyDescent="0.2">
      <c r="A14" s="114" t="s">
        <v>225</v>
      </c>
      <c r="B14" s="162">
        <v>4050</v>
      </c>
      <c r="C14" s="69">
        <v>0</v>
      </c>
      <c r="D14" s="69">
        <v>150</v>
      </c>
      <c r="E14" s="69">
        <v>0</v>
      </c>
      <c r="F14" s="69">
        <v>0</v>
      </c>
      <c r="G14" s="69">
        <v>0</v>
      </c>
    </row>
    <row r="15" spans="1:14" ht="20.100000000000001" customHeight="1" x14ac:dyDescent="0.2">
      <c r="B15" s="38"/>
      <c r="C15" s="163"/>
      <c r="D15" s="163"/>
      <c r="E15" s="163"/>
      <c r="F15" s="163"/>
      <c r="G15" s="163"/>
    </row>
    <row r="16" spans="1:14" ht="20.100000000000001" customHeight="1" x14ac:dyDescent="0.2">
      <c r="B16" s="38"/>
      <c r="C16" s="163"/>
      <c r="D16" s="163"/>
      <c r="E16" s="163"/>
      <c r="F16" s="163"/>
      <c r="G16" s="163"/>
    </row>
    <row r="17" spans="1:7" ht="20.100000000000001" customHeight="1" x14ac:dyDescent="0.2">
      <c r="A17" s="48"/>
      <c r="B17" s="38"/>
    </row>
    <row r="18" spans="1:7" ht="20.100000000000001" customHeight="1" x14ac:dyDescent="0.3">
      <c r="A18" s="39" t="s">
        <v>226</v>
      </c>
      <c r="C18" s="164" t="s">
        <v>227</v>
      </c>
      <c r="D18" s="43"/>
      <c r="E18" s="45" t="s">
        <v>228</v>
      </c>
      <c r="F18" s="45"/>
      <c r="G18" s="45"/>
    </row>
    <row r="19" spans="1:7" ht="20.100000000000001" customHeight="1" x14ac:dyDescent="0.2">
      <c r="A19" s="40" t="s">
        <v>229</v>
      </c>
      <c r="B19" s="38"/>
      <c r="C19" s="40" t="s">
        <v>62</v>
      </c>
      <c r="D19" s="47"/>
      <c r="E19" s="49" t="s">
        <v>230</v>
      </c>
      <c r="F19" s="49"/>
      <c r="G19" s="49"/>
    </row>
    <row r="20" spans="1:7" ht="18.75" customHeight="1" x14ac:dyDescent="0.2">
      <c r="A20" s="98"/>
    </row>
    <row r="21" spans="1:7" ht="18.75" customHeight="1" x14ac:dyDescent="0.2">
      <c r="A21" s="98"/>
    </row>
    <row r="22" spans="1:7" ht="18.75" customHeight="1" x14ac:dyDescent="0.2">
      <c r="A22" s="98"/>
    </row>
    <row r="23" spans="1:7" ht="18.75" customHeight="1" x14ac:dyDescent="0.2">
      <c r="A23" s="98"/>
    </row>
    <row r="24" spans="1:7" ht="18.75" customHeight="1" x14ac:dyDescent="0.2">
      <c r="A24" s="98"/>
    </row>
    <row r="25" spans="1:7" ht="18.75" customHeight="1" x14ac:dyDescent="0.2">
      <c r="A25" s="98"/>
    </row>
    <row r="26" spans="1:7" ht="18.75" customHeight="1" x14ac:dyDescent="0.2">
      <c r="A26" s="98"/>
    </row>
    <row r="27" spans="1:7" ht="18.75" customHeight="1" x14ac:dyDescent="0.2">
      <c r="A27" s="98"/>
    </row>
    <row r="28" spans="1:7" ht="18.75" customHeight="1" x14ac:dyDescent="0.2">
      <c r="A28" s="98"/>
    </row>
    <row r="29" spans="1:7" ht="18.75" customHeight="1" x14ac:dyDescent="0.2">
      <c r="A29" s="98"/>
    </row>
    <row r="30" spans="1:7" ht="18.75" customHeight="1" x14ac:dyDescent="0.2">
      <c r="A30" s="98"/>
    </row>
    <row r="31" spans="1:7" ht="18.75" customHeight="1" x14ac:dyDescent="0.2">
      <c r="A31" s="98"/>
    </row>
    <row r="32" spans="1:7" ht="18.75" customHeight="1" x14ac:dyDescent="0.2">
      <c r="A32" s="98"/>
    </row>
    <row r="33" spans="1:1" ht="18.75" customHeight="1" x14ac:dyDescent="0.2">
      <c r="A33" s="98"/>
    </row>
    <row r="34" spans="1:1" ht="18.75" customHeight="1" x14ac:dyDescent="0.2">
      <c r="A34" s="98"/>
    </row>
    <row r="35" spans="1:1" ht="18.75" customHeight="1" x14ac:dyDescent="0.2">
      <c r="A35" s="98"/>
    </row>
    <row r="36" spans="1:1" ht="18.75" customHeight="1" x14ac:dyDescent="0.2">
      <c r="A36" s="98"/>
    </row>
    <row r="37" spans="1:1" ht="18.75" customHeight="1" x14ac:dyDescent="0.2">
      <c r="A37" s="98"/>
    </row>
    <row r="38" spans="1:1" ht="18.75" customHeight="1" x14ac:dyDescent="0.2">
      <c r="A38" s="98"/>
    </row>
    <row r="39" spans="1:1" ht="18.75" customHeight="1" x14ac:dyDescent="0.2">
      <c r="A39" s="98"/>
    </row>
    <row r="40" spans="1:1" ht="18.75" customHeight="1" x14ac:dyDescent="0.2">
      <c r="A40" s="98"/>
    </row>
    <row r="41" spans="1:1" ht="18.75" customHeight="1" x14ac:dyDescent="0.2">
      <c r="A41" s="98"/>
    </row>
    <row r="42" spans="1:1" ht="18.75" customHeight="1" x14ac:dyDescent="0.2">
      <c r="A42" s="98"/>
    </row>
    <row r="43" spans="1:1" ht="18.75" customHeight="1" x14ac:dyDescent="0.2">
      <c r="A43" s="98"/>
    </row>
    <row r="44" spans="1:1" ht="18.75" customHeight="1" x14ac:dyDescent="0.2">
      <c r="A44" s="98"/>
    </row>
    <row r="45" spans="1:1" ht="18.75" customHeight="1" x14ac:dyDescent="0.2">
      <c r="A45" s="98"/>
    </row>
    <row r="46" spans="1:1" ht="18.75" customHeight="1" x14ac:dyDescent="0.2">
      <c r="A46" s="98"/>
    </row>
    <row r="47" spans="1:1" ht="18.75" customHeight="1" x14ac:dyDescent="0.2">
      <c r="A47" s="98"/>
    </row>
    <row r="48" spans="1:1" ht="18.75" customHeight="1" x14ac:dyDescent="0.2">
      <c r="A48" s="98"/>
    </row>
    <row r="49" spans="1:1" ht="18.75" customHeight="1" x14ac:dyDescent="0.2">
      <c r="A49" s="98"/>
    </row>
    <row r="50" spans="1:1" ht="18.75" customHeight="1" x14ac:dyDescent="0.2">
      <c r="A50" s="98"/>
    </row>
    <row r="51" spans="1:1" ht="18.75" customHeight="1" x14ac:dyDescent="0.2">
      <c r="A51" s="98"/>
    </row>
    <row r="52" spans="1:1" ht="18.75" customHeight="1" x14ac:dyDescent="0.2">
      <c r="A52" s="98"/>
    </row>
    <row r="53" spans="1:1" ht="18.75" customHeight="1" x14ac:dyDescent="0.2">
      <c r="A53" s="98"/>
    </row>
    <row r="54" spans="1:1" ht="18.75" customHeight="1" x14ac:dyDescent="0.2">
      <c r="A54" s="98"/>
    </row>
    <row r="55" spans="1:1" ht="18.75" customHeight="1" x14ac:dyDescent="0.2">
      <c r="A55" s="98"/>
    </row>
    <row r="56" spans="1:1" ht="18.75" customHeight="1" x14ac:dyDescent="0.2">
      <c r="A56" s="98"/>
    </row>
    <row r="57" spans="1:1" ht="18.75" customHeight="1" x14ac:dyDescent="0.2">
      <c r="A57" s="98"/>
    </row>
    <row r="58" spans="1:1" ht="18.75" customHeight="1" x14ac:dyDescent="0.2">
      <c r="A58" s="98"/>
    </row>
    <row r="59" spans="1:1" ht="18.75" customHeight="1" x14ac:dyDescent="0.2">
      <c r="A59" s="98"/>
    </row>
    <row r="60" spans="1:1" ht="18.75" customHeight="1" x14ac:dyDescent="0.2">
      <c r="A60" s="98"/>
    </row>
    <row r="61" spans="1:1" ht="18.75" customHeight="1" x14ac:dyDescent="0.2">
      <c r="A61" s="98"/>
    </row>
    <row r="62" spans="1:1" ht="18.75" customHeight="1" x14ac:dyDescent="0.2">
      <c r="A62" s="98"/>
    </row>
    <row r="63" spans="1:1" ht="18.75" customHeight="1" x14ac:dyDescent="0.2">
      <c r="A63" s="98"/>
    </row>
    <row r="64" spans="1:1" ht="18.75" customHeight="1" x14ac:dyDescent="0.2">
      <c r="A64" s="98"/>
    </row>
    <row r="65" spans="1:1" ht="18.75" customHeight="1" x14ac:dyDescent="0.2">
      <c r="A65" s="98"/>
    </row>
    <row r="66" spans="1:1" ht="18.75" customHeight="1" x14ac:dyDescent="0.2">
      <c r="A66" s="98"/>
    </row>
    <row r="67" spans="1:1" ht="18.75" customHeight="1" x14ac:dyDescent="0.2">
      <c r="A67" s="98"/>
    </row>
    <row r="68" spans="1:1" ht="18.75" customHeight="1" x14ac:dyDescent="0.2">
      <c r="A68" s="98"/>
    </row>
    <row r="69" spans="1:1" ht="18.75" customHeight="1" x14ac:dyDescent="0.2">
      <c r="A69" s="98"/>
    </row>
    <row r="70" spans="1:1" ht="18.75" customHeight="1" x14ac:dyDescent="0.2">
      <c r="A70" s="98"/>
    </row>
    <row r="71" spans="1:1" ht="18.75" customHeight="1" x14ac:dyDescent="0.2">
      <c r="A71" s="98"/>
    </row>
    <row r="72" spans="1:1" ht="18.75" customHeight="1" x14ac:dyDescent="0.2">
      <c r="A72" s="98"/>
    </row>
    <row r="73" spans="1:1" ht="18.75" customHeight="1" x14ac:dyDescent="0.2">
      <c r="A73" s="98"/>
    </row>
    <row r="74" spans="1:1" ht="18.75" customHeight="1" x14ac:dyDescent="0.2">
      <c r="A74" s="98"/>
    </row>
    <row r="75" spans="1:1" ht="18.75" customHeight="1" x14ac:dyDescent="0.2">
      <c r="A75" s="98"/>
    </row>
    <row r="76" spans="1:1" ht="18.75" customHeight="1" x14ac:dyDescent="0.2">
      <c r="A76" s="98"/>
    </row>
    <row r="77" spans="1:1" ht="18.75" customHeight="1" x14ac:dyDescent="0.2">
      <c r="A77" s="98"/>
    </row>
    <row r="78" spans="1:1" ht="18.75" customHeight="1" x14ac:dyDescent="0.2">
      <c r="A78" s="98"/>
    </row>
    <row r="79" spans="1:1" ht="18.75" customHeight="1" x14ac:dyDescent="0.2">
      <c r="A79" s="98"/>
    </row>
    <row r="80" spans="1:1" ht="18.75" customHeight="1" x14ac:dyDescent="0.2">
      <c r="A80" s="98"/>
    </row>
    <row r="81" spans="1:1" ht="18.75" customHeight="1" x14ac:dyDescent="0.2">
      <c r="A81" s="98"/>
    </row>
    <row r="82" spans="1:1" ht="18.75" customHeight="1" x14ac:dyDescent="0.2">
      <c r="A82" s="98"/>
    </row>
    <row r="83" spans="1:1" ht="18.75" customHeight="1" x14ac:dyDescent="0.2">
      <c r="A83" s="98"/>
    </row>
    <row r="84" spans="1:1" ht="18.75" customHeight="1" x14ac:dyDescent="0.2">
      <c r="A84" s="98"/>
    </row>
    <row r="85" spans="1:1" ht="18.75" customHeight="1" x14ac:dyDescent="0.2">
      <c r="A85" s="98"/>
    </row>
    <row r="86" spans="1:1" ht="18.75" customHeight="1" x14ac:dyDescent="0.2">
      <c r="A86" s="98"/>
    </row>
    <row r="87" spans="1:1" ht="18.75" customHeight="1" x14ac:dyDescent="0.2">
      <c r="A87" s="98"/>
    </row>
    <row r="88" spans="1:1" ht="18.75" customHeight="1" x14ac:dyDescent="0.2">
      <c r="A88" s="98"/>
    </row>
    <row r="89" spans="1:1" ht="18.75" customHeight="1" x14ac:dyDescent="0.2">
      <c r="A89" s="98"/>
    </row>
    <row r="90" spans="1:1" ht="18.75" customHeight="1" x14ac:dyDescent="0.2">
      <c r="A90" s="98"/>
    </row>
    <row r="91" spans="1:1" ht="18.75" customHeight="1" x14ac:dyDescent="0.2">
      <c r="A91" s="98"/>
    </row>
    <row r="92" spans="1:1" ht="18.75" customHeight="1" x14ac:dyDescent="0.2">
      <c r="A92" s="98"/>
    </row>
    <row r="93" spans="1:1" ht="18.75" customHeight="1" x14ac:dyDescent="0.2">
      <c r="A93" s="98"/>
    </row>
    <row r="94" spans="1:1" ht="18.75" customHeight="1" x14ac:dyDescent="0.2">
      <c r="A94" s="98"/>
    </row>
    <row r="95" spans="1:1" ht="18.75" customHeight="1" x14ac:dyDescent="0.2">
      <c r="A95" s="98"/>
    </row>
    <row r="96" spans="1:1" ht="18.75" customHeight="1" x14ac:dyDescent="0.2">
      <c r="A96" s="98"/>
    </row>
    <row r="97" spans="1:1" ht="18.75" customHeight="1" x14ac:dyDescent="0.2">
      <c r="A97" s="98"/>
    </row>
    <row r="98" spans="1:1" ht="18.75" customHeight="1" x14ac:dyDescent="0.2">
      <c r="A98" s="98"/>
    </row>
    <row r="99" spans="1:1" ht="18.75" customHeight="1" x14ac:dyDescent="0.2">
      <c r="A99" s="98"/>
    </row>
    <row r="100" spans="1:1" ht="18.75" customHeight="1" x14ac:dyDescent="0.2">
      <c r="A100" s="98"/>
    </row>
    <row r="101" spans="1:1" ht="18.75" customHeight="1" x14ac:dyDescent="0.2">
      <c r="A101" s="98"/>
    </row>
    <row r="102" spans="1:1" ht="18.75" customHeight="1" x14ac:dyDescent="0.2">
      <c r="A102" s="98"/>
    </row>
    <row r="103" spans="1:1" ht="18.75" customHeight="1" x14ac:dyDescent="0.2">
      <c r="A103" s="98"/>
    </row>
    <row r="104" spans="1:1" ht="18.75" customHeight="1" x14ac:dyDescent="0.2">
      <c r="A104" s="98"/>
    </row>
    <row r="105" spans="1:1" ht="18.75" customHeight="1" x14ac:dyDescent="0.2">
      <c r="A105" s="98"/>
    </row>
    <row r="106" spans="1:1" ht="18.75" customHeight="1" x14ac:dyDescent="0.2">
      <c r="A106" s="98"/>
    </row>
    <row r="107" spans="1:1" ht="18.75" customHeight="1" x14ac:dyDescent="0.2">
      <c r="A107" s="98"/>
    </row>
    <row r="108" spans="1:1" ht="18.75" customHeight="1" x14ac:dyDescent="0.2">
      <c r="A108" s="98"/>
    </row>
    <row r="109" spans="1:1" ht="18.75" customHeight="1" x14ac:dyDescent="0.2">
      <c r="A109" s="98"/>
    </row>
    <row r="110" spans="1:1" ht="18.75" customHeight="1" x14ac:dyDescent="0.2">
      <c r="A110" s="98"/>
    </row>
    <row r="111" spans="1:1" ht="18.75" customHeight="1" x14ac:dyDescent="0.2">
      <c r="A111" s="98"/>
    </row>
    <row r="112" spans="1:1" ht="18.75" customHeight="1" x14ac:dyDescent="0.2">
      <c r="A112" s="98"/>
    </row>
    <row r="113" spans="1:1" ht="18.75" customHeight="1" x14ac:dyDescent="0.2">
      <c r="A113" s="98"/>
    </row>
    <row r="114" spans="1:1" ht="18.75" customHeight="1" x14ac:dyDescent="0.2">
      <c r="A114" s="98"/>
    </row>
    <row r="115" spans="1:1" ht="18.75" customHeight="1" x14ac:dyDescent="0.2">
      <c r="A115" s="98"/>
    </row>
    <row r="116" spans="1:1" ht="18.75" customHeight="1" x14ac:dyDescent="0.2">
      <c r="A116" s="98"/>
    </row>
    <row r="117" spans="1:1" ht="18.75" customHeight="1" x14ac:dyDescent="0.2">
      <c r="A117" s="98"/>
    </row>
    <row r="118" spans="1:1" ht="18.75" customHeight="1" x14ac:dyDescent="0.2">
      <c r="A118" s="98"/>
    </row>
    <row r="119" spans="1:1" ht="18.75" customHeight="1" x14ac:dyDescent="0.2">
      <c r="A119" s="98"/>
    </row>
    <row r="120" spans="1:1" ht="18.75" customHeight="1" x14ac:dyDescent="0.2">
      <c r="A120" s="98"/>
    </row>
    <row r="121" spans="1:1" ht="18.75" customHeight="1" x14ac:dyDescent="0.2">
      <c r="A121" s="98"/>
    </row>
    <row r="122" spans="1:1" ht="18.75" customHeight="1" x14ac:dyDescent="0.2">
      <c r="A122" s="98"/>
    </row>
    <row r="123" spans="1:1" ht="18.75" customHeight="1" x14ac:dyDescent="0.2">
      <c r="A123" s="98"/>
    </row>
    <row r="124" spans="1:1" ht="18.75" customHeight="1" x14ac:dyDescent="0.2">
      <c r="A124" s="98"/>
    </row>
    <row r="125" spans="1:1" ht="18.75" customHeight="1" x14ac:dyDescent="0.2">
      <c r="A125" s="98"/>
    </row>
    <row r="126" spans="1:1" ht="18.75" customHeight="1" x14ac:dyDescent="0.2">
      <c r="A126" s="98"/>
    </row>
    <row r="127" spans="1:1" ht="18.75" customHeight="1" x14ac:dyDescent="0.2">
      <c r="A127" s="98"/>
    </row>
    <row r="128" spans="1:1" ht="18.75" customHeight="1" x14ac:dyDescent="0.2">
      <c r="A128" s="98"/>
    </row>
    <row r="129" spans="1:1" ht="18.75" customHeight="1" x14ac:dyDescent="0.2">
      <c r="A129" s="98"/>
    </row>
    <row r="130" spans="1:1" ht="18.75" customHeight="1" x14ac:dyDescent="0.2">
      <c r="A130" s="98"/>
    </row>
    <row r="131" spans="1:1" ht="18.75" customHeight="1" x14ac:dyDescent="0.2">
      <c r="A131" s="98"/>
    </row>
    <row r="132" spans="1:1" ht="18.75" customHeight="1" x14ac:dyDescent="0.2">
      <c r="A132" s="98"/>
    </row>
    <row r="133" spans="1:1" ht="18.75" customHeight="1" x14ac:dyDescent="0.2">
      <c r="A133" s="98"/>
    </row>
    <row r="134" spans="1:1" ht="18.75" customHeight="1" x14ac:dyDescent="0.2">
      <c r="A134" s="98"/>
    </row>
    <row r="135" spans="1:1" ht="18.75" customHeight="1" x14ac:dyDescent="0.2">
      <c r="A135" s="98"/>
    </row>
    <row r="136" spans="1:1" ht="18.75" customHeight="1" x14ac:dyDescent="0.2">
      <c r="A136" s="98"/>
    </row>
    <row r="137" spans="1:1" ht="18.75" customHeight="1" x14ac:dyDescent="0.2">
      <c r="A137" s="98"/>
    </row>
    <row r="138" spans="1:1" ht="18.75" customHeight="1" x14ac:dyDescent="0.2">
      <c r="A138" s="98"/>
    </row>
    <row r="139" spans="1:1" ht="18.75" customHeight="1" x14ac:dyDescent="0.2">
      <c r="A139" s="98"/>
    </row>
    <row r="140" spans="1:1" ht="18.75" customHeight="1" x14ac:dyDescent="0.2">
      <c r="A140" s="98"/>
    </row>
    <row r="141" spans="1:1" ht="18.75" customHeight="1" x14ac:dyDescent="0.2">
      <c r="A141" s="98"/>
    </row>
    <row r="142" spans="1:1" ht="18.75" customHeight="1" x14ac:dyDescent="0.2">
      <c r="A142" s="98"/>
    </row>
    <row r="143" spans="1:1" ht="18.75" customHeight="1" x14ac:dyDescent="0.2">
      <c r="A143" s="98"/>
    </row>
    <row r="144" spans="1:1" ht="18.75" customHeight="1" x14ac:dyDescent="0.2">
      <c r="A144" s="98"/>
    </row>
    <row r="145" spans="1:1" ht="18.75" customHeight="1" x14ac:dyDescent="0.2">
      <c r="A145" s="98"/>
    </row>
    <row r="146" spans="1:1" ht="18.75" customHeight="1" x14ac:dyDescent="0.2">
      <c r="A146" s="98"/>
    </row>
    <row r="147" spans="1:1" ht="18.75" customHeight="1" x14ac:dyDescent="0.2">
      <c r="A147" s="98"/>
    </row>
    <row r="148" spans="1:1" ht="18.75" customHeight="1" x14ac:dyDescent="0.2">
      <c r="A148" s="98"/>
    </row>
    <row r="149" spans="1:1" ht="18.75" customHeight="1" x14ac:dyDescent="0.2">
      <c r="A149" s="98"/>
    </row>
    <row r="150" spans="1:1" ht="18.75" customHeight="1" x14ac:dyDescent="0.2">
      <c r="A150" s="98"/>
    </row>
    <row r="151" spans="1:1" ht="18.75" customHeight="1" x14ac:dyDescent="0.2">
      <c r="A151" s="98"/>
    </row>
    <row r="152" spans="1:1" ht="18.75" customHeight="1" x14ac:dyDescent="0.2">
      <c r="A152" s="98"/>
    </row>
    <row r="153" spans="1:1" ht="18.75" customHeight="1" x14ac:dyDescent="0.2">
      <c r="A153" s="98"/>
    </row>
    <row r="154" spans="1:1" ht="18.75" customHeight="1" x14ac:dyDescent="0.2">
      <c r="A154" s="98"/>
    </row>
    <row r="155" spans="1:1" ht="18.75" customHeight="1" x14ac:dyDescent="0.2">
      <c r="A155" s="98"/>
    </row>
    <row r="156" spans="1:1" ht="18.75" customHeight="1" x14ac:dyDescent="0.2">
      <c r="A156" s="98"/>
    </row>
    <row r="157" spans="1:1" ht="18.75" customHeight="1" x14ac:dyDescent="0.2">
      <c r="A157" s="98"/>
    </row>
    <row r="158" spans="1:1" ht="18.75" customHeight="1" x14ac:dyDescent="0.2">
      <c r="A158" s="98"/>
    </row>
    <row r="159" spans="1:1" ht="18.75" customHeight="1" x14ac:dyDescent="0.2">
      <c r="A159" s="98"/>
    </row>
    <row r="160" spans="1:1" ht="18.75" customHeight="1" x14ac:dyDescent="0.2">
      <c r="A160" s="98"/>
    </row>
    <row r="161" spans="1:1" ht="18.75" customHeight="1" x14ac:dyDescent="0.2">
      <c r="A161" s="98"/>
    </row>
    <row r="162" spans="1:1" ht="18.75" customHeight="1" x14ac:dyDescent="0.2">
      <c r="A162" s="98"/>
    </row>
    <row r="163" spans="1:1" ht="18.75" customHeight="1" x14ac:dyDescent="0.2">
      <c r="A163" s="98"/>
    </row>
    <row r="164" spans="1:1" ht="18.75" customHeight="1" x14ac:dyDescent="0.2">
      <c r="A164" s="98"/>
    </row>
    <row r="165" spans="1:1" ht="18.75" customHeight="1" x14ac:dyDescent="0.2">
      <c r="A165" s="98"/>
    </row>
    <row r="166" spans="1:1" ht="18.75" customHeight="1" x14ac:dyDescent="0.2">
      <c r="A166" s="98"/>
    </row>
    <row r="167" spans="1:1" ht="18.75" customHeight="1" x14ac:dyDescent="0.2">
      <c r="A167" s="98"/>
    </row>
    <row r="168" spans="1:1" ht="18.75" customHeight="1" x14ac:dyDescent="0.2">
      <c r="A168" s="98"/>
    </row>
    <row r="169" spans="1:1" ht="18.75" customHeight="1" x14ac:dyDescent="0.2">
      <c r="A169" s="98"/>
    </row>
    <row r="170" spans="1:1" ht="18.75" customHeight="1" x14ac:dyDescent="0.2">
      <c r="A170" s="98"/>
    </row>
    <row r="171" spans="1:1" ht="18.75" customHeight="1" x14ac:dyDescent="0.2">
      <c r="A171" s="98"/>
    </row>
    <row r="172" spans="1:1" ht="18.75" customHeight="1" x14ac:dyDescent="0.2">
      <c r="A172" s="98"/>
    </row>
    <row r="173" spans="1:1" ht="18.75" customHeight="1" x14ac:dyDescent="0.2">
      <c r="A173" s="98"/>
    </row>
    <row r="174" spans="1:1" ht="18.75" customHeight="1" x14ac:dyDescent="0.2">
      <c r="A174" s="98"/>
    </row>
    <row r="175" spans="1:1" ht="18.75" customHeight="1" x14ac:dyDescent="0.2">
      <c r="A175" s="98"/>
    </row>
    <row r="176" spans="1:1" ht="18.75" customHeight="1" x14ac:dyDescent="0.2">
      <c r="A176" s="98"/>
    </row>
    <row r="177" spans="1:1" ht="18.75" customHeight="1" x14ac:dyDescent="0.2">
      <c r="A177" s="98"/>
    </row>
    <row r="178" spans="1:1" ht="18.75" customHeight="1" x14ac:dyDescent="0.2">
      <c r="A178" s="98"/>
    </row>
    <row r="179" spans="1:1" ht="18.75" customHeight="1" x14ac:dyDescent="0.2">
      <c r="A179" s="98"/>
    </row>
    <row r="180" spans="1:1" ht="18.75" customHeight="1" x14ac:dyDescent="0.2">
      <c r="A180" s="98"/>
    </row>
    <row r="181" spans="1:1" ht="18.75" customHeight="1" x14ac:dyDescent="0.2">
      <c r="A181" s="98"/>
    </row>
    <row r="182" spans="1:1" ht="18.75" customHeight="1" x14ac:dyDescent="0.2">
      <c r="A182" s="98"/>
    </row>
    <row r="183" spans="1:1" ht="18.75" customHeight="1" x14ac:dyDescent="0.2">
      <c r="A183" s="98"/>
    </row>
    <row r="184" spans="1:1" ht="18.75" customHeight="1" x14ac:dyDescent="0.2">
      <c r="A184" s="98"/>
    </row>
    <row r="185" spans="1:1" ht="18.75" customHeight="1" x14ac:dyDescent="0.2">
      <c r="A185" s="98"/>
    </row>
  </sheetData>
  <mergeCells count="7">
    <mergeCell ref="E19:G19"/>
    <mergeCell ref="A4:G4"/>
    <mergeCell ref="A5:G5"/>
    <mergeCell ref="A6:A7"/>
    <mergeCell ref="B6:B7"/>
    <mergeCell ref="C6:G6"/>
    <mergeCell ref="E18:G18"/>
  </mergeCells>
  <pageMargins left="0.78740157480314965" right="0.39370078740157483" top="0.78740157480314965" bottom="0.78740157480314965" header="0.27559055118110237" footer="0.31496062992125984"/>
  <pageSetup paperSize="9" scale="55" firstPageNumber="9" orientation="portrait" useFirstPageNumber="1" r:id="rId1"/>
  <headerFooter>
    <oddHeader>&amp;П&amp;"Times New Roman,обычный"&amp;14
Додаток 4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9"/>
  </sheetPr>
  <dimension ref="A1:V115"/>
  <sheetViews>
    <sheetView view="pageBreakPreview" topLeftCell="C1" zoomScale="75" zoomScaleNormal="75" zoomScaleSheetLayoutView="75" workbookViewId="0">
      <selection activeCell="T19" sqref="T19"/>
    </sheetView>
  </sheetViews>
  <sheetFormatPr defaultRowHeight="18.75" customHeight="1" x14ac:dyDescent="0.2"/>
  <cols>
    <col min="1" max="1" width="9.28515625" style="1" customWidth="1"/>
    <col min="2" max="2" width="26.7109375" style="165" customWidth="1"/>
    <col min="3" max="4" width="11.28515625" style="1" customWidth="1"/>
    <col min="5" max="5" width="15.85546875" style="1" customWidth="1"/>
    <col min="6" max="6" width="14.28515625" style="1" customWidth="1"/>
    <col min="7" max="7" width="11.5703125" style="1" customWidth="1"/>
    <col min="8" max="8" width="14.140625" style="1" customWidth="1"/>
    <col min="9" max="9" width="11.85546875" style="1" customWidth="1"/>
    <col min="10" max="10" width="11.42578125" style="1" customWidth="1"/>
    <col min="11" max="11" width="10.28515625" style="1" customWidth="1"/>
    <col min="12" max="12" width="11.140625" style="1" customWidth="1"/>
    <col min="13" max="13" width="12.28515625" style="1" customWidth="1"/>
    <col min="14" max="14" width="13" style="1" customWidth="1"/>
    <col min="15" max="15" width="9.7109375" style="1" customWidth="1"/>
    <col min="16" max="16" width="9.5703125" style="1" customWidth="1"/>
    <col min="17" max="17" width="11.7109375" style="1" customWidth="1"/>
    <col min="18" max="18" width="11.42578125" style="1" customWidth="1"/>
    <col min="19" max="19" width="10.85546875" style="1" customWidth="1"/>
    <col min="20" max="20" width="10.140625" style="1" customWidth="1"/>
    <col min="21" max="21" width="11.42578125" style="1" customWidth="1"/>
    <col min="22" max="22" width="10.85546875" style="1" customWidth="1"/>
    <col min="23" max="16384" width="9.140625" style="1"/>
  </cols>
  <sheetData>
    <row r="1" spans="1:22" ht="18.75" customHeight="1" x14ac:dyDescent="0.2">
      <c r="A1" s="40"/>
      <c r="B1" s="40"/>
      <c r="C1" s="40"/>
      <c r="D1" s="40"/>
      <c r="E1" s="40"/>
      <c r="F1" s="40"/>
      <c r="G1" s="40"/>
      <c r="H1" s="40"/>
      <c r="I1" s="40"/>
      <c r="J1" s="40"/>
    </row>
    <row r="2" spans="1:22" ht="18.75" customHeight="1" x14ac:dyDescent="0.2">
      <c r="A2" s="167" t="s">
        <v>231</v>
      </c>
      <c r="B2" s="167"/>
      <c r="C2" s="167"/>
      <c r="D2" s="167"/>
      <c r="E2" s="167"/>
      <c r="F2" s="166"/>
      <c r="G2" s="166"/>
      <c r="H2" s="166"/>
      <c r="I2" s="166"/>
      <c r="J2" s="166"/>
    </row>
    <row r="3" spans="1:22" ht="19.5" customHeight="1" thickBot="1" x14ac:dyDescent="0.25">
      <c r="A3" s="38"/>
      <c r="B3" s="38"/>
      <c r="C3" s="38"/>
      <c r="D3" s="38"/>
      <c r="E3" s="38"/>
      <c r="F3" s="38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38"/>
      <c r="U3" s="168" t="s">
        <v>232</v>
      </c>
      <c r="V3" s="168"/>
    </row>
    <row r="4" spans="1:22" s="14" customFormat="1" ht="12.75" customHeight="1" x14ac:dyDescent="0.2">
      <c r="A4" s="171" t="s">
        <v>233</v>
      </c>
      <c r="B4" s="175" t="s">
        <v>234</v>
      </c>
      <c r="C4" s="178" t="s">
        <v>235</v>
      </c>
      <c r="D4" s="180"/>
      <c r="E4" s="180"/>
      <c r="F4" s="179"/>
      <c r="G4" s="178" t="s">
        <v>236</v>
      </c>
      <c r="H4" s="180"/>
      <c r="I4" s="180"/>
      <c r="J4" s="179"/>
      <c r="K4" s="178" t="s">
        <v>237</v>
      </c>
      <c r="L4" s="180"/>
      <c r="M4" s="180"/>
      <c r="N4" s="179"/>
      <c r="O4" s="178" t="s">
        <v>238</v>
      </c>
      <c r="P4" s="180"/>
      <c r="Q4" s="180"/>
      <c r="R4" s="179"/>
      <c r="S4" s="178" t="s">
        <v>192</v>
      </c>
      <c r="T4" s="180"/>
      <c r="U4" s="180"/>
      <c r="V4" s="181"/>
    </row>
    <row r="5" spans="1:22" s="14" customFormat="1" ht="25.5" customHeight="1" x14ac:dyDescent="0.2">
      <c r="A5" s="172"/>
      <c r="B5" s="176"/>
      <c r="C5" s="182" t="s">
        <v>239</v>
      </c>
      <c r="D5" s="15" t="s">
        <v>240</v>
      </c>
      <c r="E5" s="15" t="s">
        <v>241</v>
      </c>
      <c r="F5" s="15" t="s">
        <v>7</v>
      </c>
      <c r="G5" s="183" t="s">
        <v>239</v>
      </c>
      <c r="H5" s="184" t="s">
        <v>5</v>
      </c>
      <c r="I5" s="15" t="s">
        <v>241</v>
      </c>
      <c r="J5" s="15" t="s">
        <v>7</v>
      </c>
      <c r="K5" s="183" t="s">
        <v>239</v>
      </c>
      <c r="L5" s="184" t="s">
        <v>5</v>
      </c>
      <c r="M5" s="15" t="s">
        <v>241</v>
      </c>
      <c r="N5" s="15" t="s">
        <v>7</v>
      </c>
      <c r="O5" s="183" t="s">
        <v>239</v>
      </c>
      <c r="P5" s="184" t="s">
        <v>5</v>
      </c>
      <c r="Q5" s="15" t="s">
        <v>241</v>
      </c>
      <c r="R5" s="15" t="s">
        <v>7</v>
      </c>
      <c r="S5" s="183" t="s">
        <v>239</v>
      </c>
      <c r="T5" s="184" t="s">
        <v>5</v>
      </c>
      <c r="U5" s="15" t="s">
        <v>241</v>
      </c>
      <c r="V5" s="185" t="s">
        <v>7</v>
      </c>
    </row>
    <row r="6" spans="1:22" s="186" customFormat="1" ht="11.25" customHeight="1" x14ac:dyDescent="0.2">
      <c r="A6" s="187">
        <v>1</v>
      </c>
      <c r="B6" s="188">
        <v>2</v>
      </c>
      <c r="C6" s="188">
        <v>3</v>
      </c>
      <c r="D6" s="188">
        <v>4</v>
      </c>
      <c r="E6" s="188">
        <v>5</v>
      </c>
      <c r="F6" s="188">
        <v>6</v>
      </c>
      <c r="G6" s="188">
        <v>7</v>
      </c>
      <c r="H6" s="188">
        <v>8</v>
      </c>
      <c r="I6" s="188">
        <v>9</v>
      </c>
      <c r="J6" s="188">
        <v>10</v>
      </c>
      <c r="K6" s="188">
        <v>11</v>
      </c>
      <c r="L6" s="188">
        <v>12</v>
      </c>
      <c r="M6" s="188">
        <v>13</v>
      </c>
      <c r="N6" s="188">
        <v>14</v>
      </c>
      <c r="O6" s="188">
        <v>15</v>
      </c>
      <c r="P6" s="188">
        <v>16</v>
      </c>
      <c r="Q6" s="188">
        <v>17</v>
      </c>
      <c r="R6" s="188">
        <v>18</v>
      </c>
      <c r="S6" s="188">
        <v>19</v>
      </c>
      <c r="T6" s="189">
        <v>20</v>
      </c>
      <c r="U6" s="189">
        <v>21</v>
      </c>
      <c r="V6" s="190">
        <v>22</v>
      </c>
    </row>
    <row r="7" spans="1:22" s="191" customFormat="1" ht="75.75" customHeight="1" x14ac:dyDescent="0.2">
      <c r="A7" s="192">
        <v>1</v>
      </c>
      <c r="B7" s="193" t="s">
        <v>242</v>
      </c>
      <c r="C7" s="193" t="s">
        <v>205</v>
      </c>
      <c r="D7" s="193" t="s">
        <v>205</v>
      </c>
      <c r="E7" s="193" t="s">
        <v>205</v>
      </c>
      <c r="F7" s="193" t="s">
        <v>205</v>
      </c>
      <c r="G7" s="193" t="s">
        <v>205</v>
      </c>
      <c r="H7" s="193" t="s">
        <v>205</v>
      </c>
      <c r="I7" s="193" t="s">
        <v>205</v>
      </c>
      <c r="J7" s="193" t="s">
        <v>205</v>
      </c>
      <c r="K7" s="193" t="s">
        <v>205</v>
      </c>
      <c r="L7" s="193" t="s">
        <v>205</v>
      </c>
      <c r="M7" s="193" t="s">
        <v>205</v>
      </c>
      <c r="N7" s="193" t="s">
        <v>205</v>
      </c>
      <c r="O7" s="193" t="s">
        <v>205</v>
      </c>
      <c r="P7" s="193" t="s">
        <v>243</v>
      </c>
      <c r="Q7" s="193" t="s">
        <v>205</v>
      </c>
      <c r="R7" s="193" t="s">
        <v>205</v>
      </c>
      <c r="S7" s="193" t="s">
        <v>205</v>
      </c>
      <c r="T7" s="193" t="s">
        <v>243</v>
      </c>
      <c r="U7" s="193" t="s">
        <v>205</v>
      </c>
      <c r="V7" s="194" t="s">
        <v>205</v>
      </c>
    </row>
    <row r="8" spans="1:22" s="191" customFormat="1" ht="12.75" customHeight="1" x14ac:dyDescent="0.2">
      <c r="A8" s="192"/>
      <c r="B8" s="193"/>
      <c r="C8" s="193" t="s">
        <v>205</v>
      </c>
      <c r="D8" s="193" t="s">
        <v>205</v>
      </c>
      <c r="E8" s="193" t="s">
        <v>205</v>
      </c>
      <c r="F8" s="193" t="s">
        <v>205</v>
      </c>
      <c r="G8" s="193" t="s">
        <v>205</v>
      </c>
      <c r="H8" s="193" t="s">
        <v>205</v>
      </c>
      <c r="I8" s="193" t="s">
        <v>205</v>
      </c>
      <c r="J8" s="193" t="s">
        <v>205</v>
      </c>
      <c r="K8" s="193" t="s">
        <v>205</v>
      </c>
      <c r="L8" s="193" t="s">
        <v>205</v>
      </c>
      <c r="M8" s="193" t="s">
        <v>205</v>
      </c>
      <c r="N8" s="193" t="s">
        <v>205</v>
      </c>
      <c r="O8" s="193" t="s">
        <v>205</v>
      </c>
      <c r="P8" s="193" t="s">
        <v>205</v>
      </c>
      <c r="Q8" s="193" t="s">
        <v>205</v>
      </c>
      <c r="R8" s="193" t="s">
        <v>205</v>
      </c>
      <c r="S8" s="193" t="s">
        <v>205</v>
      </c>
      <c r="T8" s="193" t="s">
        <v>205</v>
      </c>
      <c r="U8" s="193" t="s">
        <v>205</v>
      </c>
      <c r="V8" s="194" t="s">
        <v>205</v>
      </c>
    </row>
    <row r="9" spans="1:22" s="191" customFormat="1" ht="12.75" customHeight="1" x14ac:dyDescent="0.2">
      <c r="A9" s="192"/>
      <c r="B9" s="193"/>
      <c r="C9" s="193" t="s">
        <v>205</v>
      </c>
      <c r="D9" s="193" t="s">
        <v>205</v>
      </c>
      <c r="E9" s="193" t="s">
        <v>205</v>
      </c>
      <c r="F9" s="193" t="s">
        <v>205</v>
      </c>
      <c r="G9" s="193" t="s">
        <v>205</v>
      </c>
      <c r="H9" s="193" t="s">
        <v>205</v>
      </c>
      <c r="I9" s="193" t="s">
        <v>205</v>
      </c>
      <c r="J9" s="193" t="s">
        <v>205</v>
      </c>
      <c r="K9" s="193" t="s">
        <v>205</v>
      </c>
      <c r="L9" s="193" t="s">
        <v>205</v>
      </c>
      <c r="M9" s="193" t="s">
        <v>205</v>
      </c>
      <c r="N9" s="193" t="s">
        <v>205</v>
      </c>
      <c r="O9" s="193" t="s">
        <v>205</v>
      </c>
      <c r="P9" s="193" t="s">
        <v>205</v>
      </c>
      <c r="Q9" s="193" t="s">
        <v>205</v>
      </c>
      <c r="R9" s="193" t="s">
        <v>205</v>
      </c>
      <c r="S9" s="193" t="s">
        <v>205</v>
      </c>
      <c r="T9" s="193" t="s">
        <v>205</v>
      </c>
      <c r="U9" s="193" t="s">
        <v>205</v>
      </c>
      <c r="V9" s="194" t="s">
        <v>205</v>
      </c>
    </row>
    <row r="10" spans="1:22" s="191" customFormat="1" ht="12.75" customHeight="1" x14ac:dyDescent="0.2">
      <c r="A10" s="192"/>
      <c r="B10" s="193"/>
      <c r="C10" s="193" t="s">
        <v>205</v>
      </c>
      <c r="D10" s="193" t="s">
        <v>205</v>
      </c>
      <c r="E10" s="193" t="s">
        <v>205</v>
      </c>
      <c r="F10" s="193" t="s">
        <v>205</v>
      </c>
      <c r="G10" s="193" t="s">
        <v>205</v>
      </c>
      <c r="H10" s="193" t="s">
        <v>205</v>
      </c>
      <c r="I10" s="193" t="s">
        <v>205</v>
      </c>
      <c r="J10" s="193" t="s">
        <v>205</v>
      </c>
      <c r="K10" s="193" t="s">
        <v>205</v>
      </c>
      <c r="L10" s="193" t="s">
        <v>205</v>
      </c>
      <c r="M10" s="193" t="s">
        <v>205</v>
      </c>
      <c r="N10" s="193" t="s">
        <v>205</v>
      </c>
      <c r="O10" s="193" t="s">
        <v>205</v>
      </c>
      <c r="P10" s="193" t="s">
        <v>205</v>
      </c>
      <c r="Q10" s="193" t="s">
        <v>205</v>
      </c>
      <c r="R10" s="193" t="s">
        <v>205</v>
      </c>
      <c r="S10" s="193" t="s">
        <v>205</v>
      </c>
      <c r="T10" s="193" t="s">
        <v>205</v>
      </c>
      <c r="U10" s="193" t="s">
        <v>205</v>
      </c>
      <c r="V10" s="194" t="s">
        <v>205</v>
      </c>
    </row>
    <row r="11" spans="1:22" s="191" customFormat="1" ht="18.75" customHeight="1" x14ac:dyDescent="0.2">
      <c r="A11" s="195" t="s">
        <v>192</v>
      </c>
      <c r="B11" s="196"/>
      <c r="C11" s="193" t="s">
        <v>205</v>
      </c>
      <c r="D11" s="193" t="s">
        <v>205</v>
      </c>
      <c r="E11" s="193" t="s">
        <v>205</v>
      </c>
      <c r="F11" s="193" t="s">
        <v>205</v>
      </c>
      <c r="G11" s="193" t="s">
        <v>205</v>
      </c>
      <c r="H11" s="193" t="s">
        <v>205</v>
      </c>
      <c r="I11" s="193" t="s">
        <v>205</v>
      </c>
      <c r="J11" s="193" t="s">
        <v>205</v>
      </c>
      <c r="K11" s="193" t="s">
        <v>205</v>
      </c>
      <c r="L11" s="193" t="s">
        <v>205</v>
      </c>
      <c r="M11" s="193" t="s">
        <v>205</v>
      </c>
      <c r="N11" s="193" t="s">
        <v>205</v>
      </c>
      <c r="O11" s="193" t="s">
        <v>205</v>
      </c>
      <c r="P11" s="193" t="s">
        <v>205</v>
      </c>
      <c r="Q11" s="193" t="s">
        <v>205</v>
      </c>
      <c r="R11" s="193" t="s">
        <v>205</v>
      </c>
      <c r="S11" s="193" t="s">
        <v>205</v>
      </c>
      <c r="T11" s="193" t="s">
        <v>205</v>
      </c>
      <c r="U11" s="193" t="s">
        <v>205</v>
      </c>
      <c r="V11" s="194" t="s">
        <v>205</v>
      </c>
    </row>
    <row r="12" spans="1:22" s="103" customFormat="1" ht="27" customHeight="1" thickBot="1" x14ac:dyDescent="0.25">
      <c r="A12" s="197" t="s">
        <v>244</v>
      </c>
      <c r="B12" s="198"/>
      <c r="C12" s="199" t="s">
        <v>205</v>
      </c>
      <c r="D12" s="199" t="s">
        <v>205</v>
      </c>
      <c r="E12" s="199" t="s">
        <v>205</v>
      </c>
      <c r="F12" s="199" t="s">
        <v>205</v>
      </c>
      <c r="G12" s="199" t="s">
        <v>205</v>
      </c>
      <c r="H12" s="199" t="s">
        <v>205</v>
      </c>
      <c r="I12" s="199" t="s">
        <v>205</v>
      </c>
      <c r="J12" s="199" t="s">
        <v>205</v>
      </c>
      <c r="K12" s="199" t="s">
        <v>205</v>
      </c>
      <c r="L12" s="199" t="s">
        <v>205</v>
      </c>
      <c r="M12" s="199" t="s">
        <v>205</v>
      </c>
      <c r="N12" s="199" t="s">
        <v>205</v>
      </c>
      <c r="O12" s="199" t="s">
        <v>205</v>
      </c>
      <c r="P12" s="199" t="s">
        <v>205</v>
      </c>
      <c r="Q12" s="199" t="s">
        <v>205</v>
      </c>
      <c r="R12" s="199" t="s">
        <v>205</v>
      </c>
      <c r="S12" s="199" t="s">
        <v>205</v>
      </c>
      <c r="T12" s="199" t="s">
        <v>205</v>
      </c>
      <c r="U12" s="199" t="s">
        <v>205</v>
      </c>
      <c r="V12" s="200" t="s">
        <v>205</v>
      </c>
    </row>
    <row r="13" spans="1:22" s="38" customFormat="1" ht="18" customHeight="1" x14ac:dyDescent="0.2">
      <c r="A13" s="1"/>
      <c r="B13" s="165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s="38" customFormat="1" ht="20.100000000000001" customHeight="1" x14ac:dyDescent="0.2">
      <c r="A14" s="30" t="s">
        <v>245</v>
      </c>
      <c r="B14" s="165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s="38" customFormat="1" ht="20.100000000000001" customHeight="1" thickBot="1" x14ac:dyDescent="0.25">
      <c r="A15" s="1"/>
      <c r="B15" s="165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 t="s">
        <v>246</v>
      </c>
      <c r="S15" s="1"/>
      <c r="T15" s="1"/>
      <c r="U15" s="1"/>
      <c r="V15" s="1"/>
    </row>
    <row r="16" spans="1:22" s="201" customFormat="1" ht="20.100000000000001" customHeight="1" x14ac:dyDescent="0.2">
      <c r="A16" s="202" t="s">
        <v>233</v>
      </c>
      <c r="B16" s="175" t="s">
        <v>247</v>
      </c>
      <c r="C16" s="175" t="s">
        <v>248</v>
      </c>
      <c r="D16" s="175" t="s">
        <v>249</v>
      </c>
      <c r="E16" s="175" t="s">
        <v>250</v>
      </c>
      <c r="F16" s="175" t="s">
        <v>251</v>
      </c>
      <c r="G16" s="206" t="s">
        <v>252</v>
      </c>
      <c r="H16" s="208"/>
      <c r="I16" s="208"/>
      <c r="J16" s="208"/>
      <c r="K16" s="207"/>
      <c r="L16" s="173" t="s">
        <v>253</v>
      </c>
      <c r="M16" s="169"/>
      <c r="N16" s="169"/>
      <c r="O16" s="209"/>
      <c r="P16" s="173" t="s">
        <v>254</v>
      </c>
      <c r="Q16" s="169"/>
      <c r="R16" s="214"/>
      <c r="S16" s="217"/>
      <c r="T16" s="217"/>
      <c r="U16" s="217"/>
      <c r="V16" s="14"/>
    </row>
    <row r="17" spans="1:22" s="201" customFormat="1" ht="20.100000000000001" customHeight="1" x14ac:dyDescent="0.2">
      <c r="A17" s="204"/>
      <c r="B17" s="205"/>
      <c r="C17" s="205"/>
      <c r="D17" s="205"/>
      <c r="E17" s="205"/>
      <c r="F17" s="205"/>
      <c r="G17" s="218" t="s">
        <v>255</v>
      </c>
      <c r="H17" s="218" t="s">
        <v>256</v>
      </c>
      <c r="I17" s="219" t="s">
        <v>257</v>
      </c>
      <c r="J17" s="220"/>
      <c r="K17" s="221"/>
      <c r="L17" s="174"/>
      <c r="M17" s="170"/>
      <c r="N17" s="170"/>
      <c r="O17" s="213"/>
      <c r="P17" s="174"/>
      <c r="Q17" s="170"/>
      <c r="R17" s="216"/>
      <c r="S17" s="217"/>
      <c r="T17" s="217"/>
      <c r="U17" s="217"/>
      <c r="V17" s="14"/>
    </row>
    <row r="18" spans="1:22" s="201" customFormat="1" ht="69.75" customHeight="1" x14ac:dyDescent="0.2">
      <c r="A18" s="203"/>
      <c r="B18" s="176"/>
      <c r="C18" s="176"/>
      <c r="D18" s="176"/>
      <c r="E18" s="176"/>
      <c r="F18" s="176"/>
      <c r="G18" s="176"/>
      <c r="H18" s="176"/>
      <c r="I18" s="184" t="s">
        <v>258</v>
      </c>
      <c r="J18" s="15" t="s">
        <v>259</v>
      </c>
      <c r="K18" s="15" t="s">
        <v>260</v>
      </c>
      <c r="L18" s="210"/>
      <c r="M18" s="212"/>
      <c r="N18" s="212"/>
      <c r="O18" s="211"/>
      <c r="P18" s="210"/>
      <c r="Q18" s="212"/>
      <c r="R18" s="215"/>
      <c r="S18" s="217"/>
      <c r="T18" s="217"/>
      <c r="U18" s="217"/>
      <c r="V18" s="14"/>
    </row>
    <row r="19" spans="1:22" s="222" customFormat="1" ht="20.100000000000001" customHeight="1" x14ac:dyDescent="0.2">
      <c r="A19" s="223">
        <v>1</v>
      </c>
      <c r="B19" s="188">
        <v>2</v>
      </c>
      <c r="C19" s="188">
        <v>3</v>
      </c>
      <c r="D19" s="188">
        <v>4</v>
      </c>
      <c r="E19" s="188">
        <v>5</v>
      </c>
      <c r="F19" s="188">
        <v>6</v>
      </c>
      <c r="G19" s="188">
        <v>7</v>
      </c>
      <c r="H19" s="188">
        <v>8</v>
      </c>
      <c r="I19" s="188">
        <v>9</v>
      </c>
      <c r="J19" s="188">
        <v>10</v>
      </c>
      <c r="K19" s="188">
        <v>11</v>
      </c>
      <c r="L19" s="224">
        <v>12</v>
      </c>
      <c r="M19" s="226"/>
      <c r="N19" s="226"/>
      <c r="O19" s="225"/>
      <c r="P19" s="227">
        <v>13</v>
      </c>
      <c r="Q19" s="229"/>
      <c r="R19" s="228"/>
      <c r="S19" s="186"/>
      <c r="T19" s="230"/>
      <c r="U19" s="230"/>
      <c r="V19" s="230"/>
    </row>
    <row r="20" spans="1:22" s="103" customFormat="1" ht="35.25" customHeight="1" x14ac:dyDescent="0.2">
      <c r="A20" s="192"/>
      <c r="B20" s="196"/>
      <c r="C20" s="231" t="s">
        <v>205</v>
      </c>
      <c r="D20" s="231" t="s">
        <v>205</v>
      </c>
      <c r="E20" s="231" t="s">
        <v>205</v>
      </c>
      <c r="F20" s="231" t="s">
        <v>205</v>
      </c>
      <c r="G20" s="231" t="s">
        <v>205</v>
      </c>
      <c r="H20" s="231" t="s">
        <v>205</v>
      </c>
      <c r="I20" s="231" t="s">
        <v>205</v>
      </c>
      <c r="J20" s="231" t="s">
        <v>205</v>
      </c>
      <c r="K20" s="231" t="s">
        <v>205</v>
      </c>
      <c r="L20" s="232"/>
      <c r="M20" s="234"/>
      <c r="N20" s="234"/>
      <c r="O20" s="233"/>
      <c r="P20" s="235"/>
      <c r="Q20" s="237"/>
      <c r="R20" s="236"/>
      <c r="S20" s="191"/>
      <c r="T20" s="96"/>
      <c r="U20" s="96"/>
      <c r="V20" s="96"/>
    </row>
    <row r="21" spans="1:22" s="103" customFormat="1" ht="20.100000000000001" customHeight="1" x14ac:dyDescent="0.2">
      <c r="A21" s="192"/>
      <c r="B21" s="196"/>
      <c r="C21" s="231" t="s">
        <v>205</v>
      </c>
      <c r="D21" s="231" t="s">
        <v>205</v>
      </c>
      <c r="E21" s="231" t="s">
        <v>205</v>
      </c>
      <c r="F21" s="231" t="s">
        <v>205</v>
      </c>
      <c r="G21" s="231" t="s">
        <v>205</v>
      </c>
      <c r="H21" s="231" t="s">
        <v>205</v>
      </c>
      <c r="I21" s="231" t="s">
        <v>205</v>
      </c>
      <c r="J21" s="231" t="s">
        <v>205</v>
      </c>
      <c r="K21" s="231" t="s">
        <v>205</v>
      </c>
      <c r="L21" s="235"/>
      <c r="M21" s="237"/>
      <c r="N21" s="237"/>
      <c r="O21" s="238"/>
      <c r="P21" s="235"/>
      <c r="Q21" s="237"/>
      <c r="R21" s="236"/>
      <c r="S21" s="191"/>
      <c r="T21" s="191"/>
      <c r="U21" s="191"/>
      <c r="V21" s="191"/>
    </row>
    <row r="22" spans="1:22" s="103" customFormat="1" ht="36.75" customHeight="1" thickBot="1" x14ac:dyDescent="0.25">
      <c r="A22" s="197" t="s">
        <v>192</v>
      </c>
      <c r="B22" s="198"/>
      <c r="C22" s="239" t="s">
        <v>205</v>
      </c>
      <c r="D22" s="239" t="s">
        <v>205</v>
      </c>
      <c r="E22" s="239" t="s">
        <v>205</v>
      </c>
      <c r="F22" s="239" t="s">
        <v>205</v>
      </c>
      <c r="G22" s="239" t="s">
        <v>205</v>
      </c>
      <c r="H22" s="239" t="s">
        <v>205</v>
      </c>
      <c r="I22" s="239" t="s">
        <v>205</v>
      </c>
      <c r="J22" s="239" t="s">
        <v>205</v>
      </c>
      <c r="K22" s="239" t="s">
        <v>205</v>
      </c>
      <c r="L22" s="240"/>
      <c r="M22" s="242"/>
      <c r="N22" s="242"/>
      <c r="O22" s="241"/>
      <c r="P22" s="240"/>
      <c r="Q22" s="242"/>
      <c r="R22" s="243"/>
      <c r="S22" s="191"/>
      <c r="T22" s="191"/>
      <c r="U22" s="191"/>
      <c r="V22" s="191"/>
    </row>
    <row r="23" spans="1:22" s="38" customFormat="1" ht="25.5" customHeight="1" x14ac:dyDescent="0.2">
      <c r="A23" s="1"/>
      <c r="B23" s="165"/>
      <c r="C23" s="1"/>
      <c r="D23" s="1"/>
      <c r="E23" s="1"/>
      <c r="F23" s="1"/>
      <c r="G23" s="1"/>
      <c r="H23" s="1"/>
      <c r="I23" s="1"/>
      <c r="J23" s="1"/>
      <c r="K23" s="42"/>
      <c r="L23" s="244"/>
      <c r="M23" s="244"/>
    </row>
    <row r="24" spans="1:22" s="38" customFormat="1" ht="34.5" customHeight="1" x14ac:dyDescent="0.2">
      <c r="A24" s="1"/>
      <c r="B24" s="165"/>
      <c r="C24" s="1"/>
      <c r="D24" s="1"/>
      <c r="E24" s="1"/>
      <c r="F24" s="1"/>
      <c r="G24" s="1"/>
      <c r="H24" s="1"/>
      <c r="I24" s="1"/>
      <c r="J24" s="1"/>
      <c r="K24" s="42"/>
      <c r="L24" s="244"/>
      <c r="M24" s="244"/>
    </row>
    <row r="25" spans="1:22" s="38" customFormat="1" ht="20.100000000000001" customHeight="1" x14ac:dyDescent="0.2">
      <c r="A25" s="1"/>
      <c r="B25" s="165"/>
      <c r="C25" s="1"/>
      <c r="D25" s="1"/>
      <c r="E25" s="1"/>
      <c r="F25" s="1"/>
      <c r="G25" s="1"/>
      <c r="H25" s="1"/>
      <c r="I25" s="1"/>
      <c r="J25" s="1"/>
      <c r="K25" s="42"/>
      <c r="L25" s="244"/>
      <c r="M25" s="244"/>
    </row>
    <row r="26" spans="1:22" s="38" customFormat="1" ht="37.5" customHeight="1" x14ac:dyDescent="0.2">
      <c r="A26" s="1"/>
      <c r="B26" s="165"/>
      <c r="C26" s="1"/>
      <c r="D26" s="1"/>
      <c r="E26" s="1"/>
      <c r="F26" s="1"/>
      <c r="G26" s="1"/>
      <c r="H26" s="1"/>
      <c r="I26" s="1"/>
      <c r="J26" s="1"/>
      <c r="K26" s="42"/>
      <c r="L26" s="244"/>
      <c r="M26" s="244"/>
    </row>
    <row r="27" spans="1:22" s="38" customFormat="1" ht="20.100000000000001" customHeight="1" x14ac:dyDescent="0.2">
      <c r="A27" s="1"/>
      <c r="B27" s="165"/>
      <c r="C27" s="1"/>
      <c r="D27" s="1"/>
      <c r="E27" s="1"/>
      <c r="F27" s="1"/>
      <c r="G27" s="1"/>
      <c r="H27" s="1"/>
      <c r="I27" s="1"/>
      <c r="J27" s="1"/>
      <c r="K27" s="42"/>
      <c r="L27" s="244"/>
      <c r="M27" s="244"/>
    </row>
    <row r="28" spans="1:22" s="38" customFormat="1" ht="38.25" customHeight="1" x14ac:dyDescent="0.2">
      <c r="A28" s="1"/>
      <c r="B28" s="165"/>
      <c r="C28" s="1"/>
      <c r="D28" s="1"/>
      <c r="E28" s="1"/>
      <c r="F28" s="1"/>
      <c r="G28" s="1"/>
      <c r="H28" s="1"/>
      <c r="I28" s="1"/>
      <c r="J28" s="1"/>
      <c r="K28" s="42"/>
      <c r="L28" s="244"/>
      <c r="M28" s="244"/>
    </row>
    <row r="29" spans="1:22" s="38" customFormat="1" ht="20.100000000000001" customHeight="1" x14ac:dyDescent="0.2">
      <c r="A29" s="1"/>
      <c r="B29" s="165"/>
      <c r="C29" s="1"/>
      <c r="D29" s="1"/>
      <c r="E29" s="1"/>
      <c r="F29" s="1"/>
      <c r="G29" s="1"/>
      <c r="H29" s="1"/>
      <c r="I29" s="1"/>
      <c r="J29" s="1"/>
      <c r="K29" s="42"/>
      <c r="L29" s="244"/>
      <c r="M29" s="244"/>
    </row>
    <row r="30" spans="1:22" s="38" customFormat="1" ht="31.5" customHeight="1" x14ac:dyDescent="0.2">
      <c r="A30" s="1"/>
      <c r="B30" s="165"/>
      <c r="C30" s="1"/>
      <c r="D30" s="1"/>
      <c r="E30" s="1"/>
      <c r="F30" s="1"/>
      <c r="G30" s="1"/>
      <c r="H30" s="1"/>
      <c r="I30" s="1"/>
      <c r="J30" s="1"/>
      <c r="K30" s="42"/>
      <c r="L30" s="244"/>
      <c r="M30" s="244"/>
    </row>
    <row r="31" spans="1:22" s="38" customFormat="1" ht="20.100000000000001" customHeight="1" x14ac:dyDescent="0.2">
      <c r="A31" s="1"/>
      <c r="B31" s="165"/>
      <c r="C31" s="1"/>
      <c r="D31" s="1"/>
      <c r="E31" s="1"/>
      <c r="F31" s="1"/>
      <c r="G31" s="1"/>
      <c r="H31" s="1"/>
      <c r="I31" s="1"/>
      <c r="J31" s="1"/>
      <c r="K31" s="42"/>
      <c r="L31" s="244"/>
      <c r="M31" s="244"/>
    </row>
    <row r="32" spans="1:22" s="38" customFormat="1" ht="37.5" customHeight="1" x14ac:dyDescent="0.2">
      <c r="A32" s="1"/>
      <c r="B32" s="165"/>
      <c r="C32" s="1"/>
      <c r="D32" s="1"/>
      <c r="E32" s="1"/>
      <c r="F32" s="1"/>
      <c r="G32" s="1"/>
      <c r="H32" s="1"/>
      <c r="I32" s="1"/>
      <c r="J32" s="1"/>
      <c r="K32" s="42"/>
      <c r="L32" s="244"/>
      <c r="M32" s="244"/>
    </row>
    <row r="33" spans="1:13" s="38" customFormat="1" ht="20.100000000000001" customHeight="1" x14ac:dyDescent="0.2">
      <c r="A33" s="1"/>
      <c r="B33" s="165"/>
      <c r="C33" s="1"/>
      <c r="D33" s="1"/>
      <c r="E33" s="1"/>
      <c r="F33" s="1"/>
      <c r="G33" s="1"/>
      <c r="H33" s="1"/>
      <c r="I33" s="1"/>
      <c r="J33" s="1"/>
      <c r="K33" s="42"/>
      <c r="L33" s="244"/>
      <c r="M33" s="244"/>
    </row>
    <row r="34" spans="1:13" s="38" customFormat="1" ht="19.5" customHeight="1" x14ac:dyDescent="0.2">
      <c r="A34" s="1"/>
      <c r="B34" s="165"/>
      <c r="C34" s="1"/>
      <c r="D34" s="1"/>
      <c r="E34" s="1"/>
      <c r="F34" s="1"/>
      <c r="G34" s="1"/>
      <c r="H34" s="1"/>
      <c r="I34" s="1"/>
      <c r="J34" s="1"/>
      <c r="K34" s="42"/>
      <c r="L34" s="244"/>
      <c r="M34" s="244"/>
    </row>
    <row r="35" spans="1:13" s="38" customFormat="1" ht="20.100000000000001" customHeight="1" x14ac:dyDescent="0.2">
      <c r="A35" s="1"/>
      <c r="B35" s="165"/>
      <c r="C35" s="1"/>
      <c r="D35" s="1"/>
      <c r="E35" s="1"/>
      <c r="F35" s="1"/>
      <c r="G35" s="1"/>
      <c r="H35" s="1"/>
      <c r="I35" s="1"/>
      <c r="J35" s="1"/>
      <c r="K35" s="42"/>
      <c r="L35" s="244"/>
      <c r="M35" s="244"/>
    </row>
    <row r="36" spans="1:13" ht="16.5" customHeight="1" x14ac:dyDescent="0.2">
      <c r="K36" s="245"/>
      <c r="L36" s="245"/>
      <c r="M36" s="245"/>
    </row>
    <row r="37" spans="1:13" ht="15" customHeight="1" x14ac:dyDescent="0.2"/>
    <row r="38" spans="1:13" ht="20.100000000000001" customHeight="1" x14ac:dyDescent="0.2">
      <c r="K38" s="40"/>
      <c r="L38" s="40"/>
      <c r="M38" s="40"/>
    </row>
    <row r="39" spans="1:13" ht="21.95" customHeight="1" x14ac:dyDescent="0.2"/>
    <row r="40" spans="1:13" ht="20.100000000000001" customHeight="1" x14ac:dyDescent="0.2"/>
    <row r="41" spans="1:13" ht="63.95" customHeight="1" x14ac:dyDescent="0.2">
      <c r="K41" s="101"/>
      <c r="L41" s="101"/>
      <c r="M41" s="101"/>
    </row>
    <row r="42" spans="1:13" ht="18.75" customHeight="1" x14ac:dyDescent="0.2">
      <c r="K42" s="101"/>
      <c r="L42" s="101"/>
      <c r="M42" s="101"/>
    </row>
    <row r="43" spans="1:13" ht="18" customHeight="1" x14ac:dyDescent="0.2">
      <c r="K43" s="40"/>
      <c r="L43" s="40"/>
      <c r="M43" s="40"/>
    </row>
    <row r="44" spans="1:13" ht="20.100000000000001" customHeight="1" x14ac:dyDescent="0.2">
      <c r="K44" s="246"/>
      <c r="L44" s="246"/>
      <c r="M44" s="246"/>
    </row>
    <row r="45" spans="1:13" ht="20.100000000000001" customHeight="1" x14ac:dyDescent="0.2">
      <c r="K45" s="246"/>
      <c r="L45" s="246"/>
      <c r="M45" s="246"/>
    </row>
    <row r="46" spans="1:13" ht="20.100000000000001" customHeight="1" x14ac:dyDescent="0.2">
      <c r="K46" s="247"/>
      <c r="L46" s="247"/>
      <c r="M46" s="247"/>
    </row>
    <row r="47" spans="1:13" ht="20.100000000000001" customHeight="1" x14ac:dyDescent="0.2">
      <c r="K47" s="85"/>
      <c r="L47" s="85"/>
      <c r="M47" s="85"/>
    </row>
    <row r="48" spans="1:13" ht="21.95" customHeight="1" x14ac:dyDescent="0.2">
      <c r="K48" s="85"/>
      <c r="L48" s="85"/>
      <c r="M48" s="85"/>
    </row>
    <row r="49" spans="11:13" ht="20.100000000000001" customHeight="1" x14ac:dyDescent="0.2"/>
    <row r="50" spans="11:13" ht="63.95" customHeight="1" x14ac:dyDescent="0.2">
      <c r="K50" s="101"/>
      <c r="L50" s="101"/>
      <c r="M50" s="101"/>
    </row>
    <row r="51" spans="11:13" ht="18" customHeight="1" x14ac:dyDescent="0.2">
      <c r="K51" s="40"/>
      <c r="L51" s="40"/>
      <c r="M51" s="40"/>
    </row>
    <row r="52" spans="11:13" ht="20.100000000000001" customHeight="1" x14ac:dyDescent="0.2">
      <c r="K52" s="246"/>
      <c r="L52" s="246"/>
      <c r="M52" s="246"/>
    </row>
    <row r="53" spans="11:13" ht="20.100000000000001" customHeight="1" x14ac:dyDescent="0.2">
      <c r="K53" s="246"/>
      <c r="L53" s="246"/>
      <c r="M53" s="246"/>
    </row>
    <row r="54" spans="11:13" ht="20.100000000000001" customHeight="1" x14ac:dyDescent="0.2">
      <c r="K54" s="246"/>
      <c r="L54" s="246"/>
      <c r="M54" s="246"/>
    </row>
    <row r="55" spans="11:13" ht="20.100000000000001" customHeight="1" x14ac:dyDescent="0.2">
      <c r="K55" s="246"/>
      <c r="L55" s="246"/>
      <c r="M55" s="246"/>
    </row>
    <row r="56" spans="11:13" ht="20.100000000000001" customHeight="1" x14ac:dyDescent="0.2">
      <c r="K56" s="38"/>
      <c r="L56" s="38"/>
      <c r="M56" s="38"/>
    </row>
    <row r="57" spans="11:13" ht="21.95" customHeight="1" x14ac:dyDescent="0.2">
      <c r="K57" s="85"/>
      <c r="L57" s="85"/>
      <c r="M57" s="85"/>
    </row>
    <row r="58" spans="11:13" ht="20.100000000000001" customHeight="1" x14ac:dyDescent="0.2"/>
    <row r="59" spans="11:13" ht="63.95" customHeight="1" x14ac:dyDescent="0.2">
      <c r="K59" s="101"/>
      <c r="L59" s="101"/>
      <c r="M59" s="101"/>
    </row>
    <row r="60" spans="11:13" ht="18.75" customHeight="1" x14ac:dyDescent="0.2">
      <c r="K60" s="101"/>
      <c r="L60" s="101"/>
      <c r="M60" s="101"/>
    </row>
    <row r="61" spans="11:13" ht="18" customHeight="1" x14ac:dyDescent="0.2">
      <c r="K61" s="40"/>
      <c r="L61" s="40"/>
      <c r="M61" s="40"/>
    </row>
    <row r="62" spans="11:13" ht="20.100000000000001" customHeight="1" x14ac:dyDescent="0.2">
      <c r="K62" s="246"/>
      <c r="L62" s="246"/>
      <c r="M62" s="246"/>
    </row>
    <row r="63" spans="11:13" ht="20.100000000000001" customHeight="1" x14ac:dyDescent="0.2">
      <c r="K63" s="246"/>
      <c r="L63" s="246"/>
      <c r="M63" s="246"/>
    </row>
    <row r="64" spans="11:13" ht="20.100000000000001" customHeight="1" x14ac:dyDescent="0.2">
      <c r="K64" s="246"/>
      <c r="L64" s="246"/>
      <c r="M64" s="246"/>
    </row>
    <row r="65" spans="11:22" ht="20.100000000000001" customHeight="1" x14ac:dyDescent="0.2">
      <c r="K65" s="246"/>
      <c r="L65" s="246"/>
      <c r="M65" s="246"/>
    </row>
    <row r="66" spans="11:22" ht="20.100000000000001" customHeight="1" x14ac:dyDescent="0.2">
      <c r="K66" s="246"/>
      <c r="L66" s="246"/>
      <c r="M66" s="246"/>
    </row>
    <row r="67" spans="11:22" ht="20.100000000000001" customHeight="1" x14ac:dyDescent="0.2">
      <c r="K67" s="246"/>
      <c r="L67" s="246"/>
      <c r="M67" s="246"/>
    </row>
    <row r="68" spans="11:22" ht="20.100000000000001" customHeight="1" x14ac:dyDescent="0.2">
      <c r="K68" s="246"/>
      <c r="L68" s="246"/>
      <c r="M68" s="246"/>
    </row>
    <row r="69" spans="11:22" ht="20.100000000000001" customHeight="1" x14ac:dyDescent="0.2">
      <c r="K69" s="246"/>
      <c r="L69" s="246"/>
      <c r="M69" s="246"/>
    </row>
    <row r="70" spans="11:22" ht="20.100000000000001" customHeight="1" x14ac:dyDescent="0.2">
      <c r="K70" s="246"/>
      <c r="L70" s="246"/>
      <c r="M70" s="246"/>
    </row>
    <row r="71" spans="11:22" ht="20.100000000000001" customHeight="1" x14ac:dyDescent="0.2">
      <c r="K71" s="246"/>
      <c r="L71" s="246"/>
      <c r="M71" s="246"/>
    </row>
    <row r="74" spans="11:22" ht="18.75" customHeight="1" x14ac:dyDescent="0.2"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</row>
    <row r="75" spans="11:22" ht="18.75" customHeight="1" x14ac:dyDescent="0.2"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</row>
    <row r="76" spans="11:22" ht="18.75" customHeight="1" x14ac:dyDescent="0.2">
      <c r="K76" s="101"/>
      <c r="L76" s="101"/>
      <c r="M76" s="101"/>
      <c r="N76" s="101"/>
      <c r="O76" s="40"/>
      <c r="P76" s="40"/>
      <c r="Q76" s="40"/>
      <c r="R76" s="40"/>
      <c r="S76" s="40"/>
      <c r="T76" s="40"/>
      <c r="U76" s="40"/>
      <c r="V76" s="40"/>
    </row>
    <row r="77" spans="11:22" ht="18.75" customHeight="1" x14ac:dyDescent="0.2">
      <c r="K77" s="101"/>
      <c r="L77" s="101"/>
      <c r="M77" s="101"/>
      <c r="N77" s="101"/>
      <c r="O77" s="101"/>
      <c r="P77" s="101"/>
      <c r="Q77" s="101"/>
      <c r="R77" s="101"/>
      <c r="S77" s="101"/>
      <c r="T77" s="101"/>
      <c r="U77" s="101"/>
      <c r="V77" s="101"/>
    </row>
    <row r="78" spans="11:22" ht="18.75" customHeight="1" x14ac:dyDescent="0.2">
      <c r="K78" s="248"/>
      <c r="L78" s="248"/>
      <c r="M78" s="248"/>
      <c r="N78" s="248"/>
      <c r="O78" s="248"/>
      <c r="P78" s="248"/>
      <c r="Q78" s="248"/>
      <c r="R78" s="248"/>
      <c r="S78" s="248"/>
      <c r="T78" s="248"/>
      <c r="U78" s="249"/>
      <c r="V78" s="249"/>
    </row>
    <row r="79" spans="11:22" ht="18.75" customHeight="1" x14ac:dyDescent="0.2">
      <c r="K79" s="250"/>
      <c r="L79" s="250"/>
      <c r="M79" s="250"/>
      <c r="N79" s="250"/>
      <c r="O79" s="250"/>
      <c r="P79" s="250"/>
      <c r="Q79" s="250"/>
      <c r="R79" s="250"/>
      <c r="S79" s="250"/>
      <c r="T79" s="250"/>
      <c r="U79" s="250"/>
      <c r="V79" s="250"/>
    </row>
    <row r="80" spans="11:22" ht="18.75" customHeight="1" x14ac:dyDescent="0.2">
      <c r="K80" s="250"/>
      <c r="L80" s="250"/>
      <c r="M80" s="250"/>
      <c r="N80" s="250"/>
      <c r="O80" s="250"/>
      <c r="P80" s="250"/>
      <c r="Q80" s="250"/>
      <c r="R80" s="250"/>
      <c r="S80" s="250"/>
      <c r="T80" s="250"/>
      <c r="U80" s="250"/>
      <c r="V80" s="250"/>
    </row>
    <row r="81" spans="11:22" ht="18.75" customHeight="1" x14ac:dyDescent="0.2">
      <c r="K81" s="250"/>
      <c r="L81" s="250"/>
      <c r="M81" s="250"/>
      <c r="N81" s="250"/>
      <c r="O81" s="250"/>
      <c r="P81" s="250"/>
      <c r="Q81" s="250"/>
      <c r="R81" s="250"/>
      <c r="S81" s="250"/>
      <c r="T81" s="250"/>
      <c r="U81" s="250"/>
      <c r="V81" s="250"/>
    </row>
    <row r="82" spans="11:22" ht="18.75" customHeight="1" x14ac:dyDescent="0.2">
      <c r="K82" s="250"/>
      <c r="L82" s="250"/>
      <c r="M82" s="250"/>
      <c r="N82" s="250"/>
      <c r="O82" s="250"/>
      <c r="P82" s="250"/>
      <c r="Q82" s="250"/>
      <c r="R82" s="250"/>
      <c r="S82" s="250"/>
      <c r="T82" s="250"/>
      <c r="U82" s="250"/>
      <c r="V82" s="250"/>
    </row>
    <row r="83" spans="11:22" ht="18.75" customHeight="1" x14ac:dyDescent="0.2">
      <c r="K83" s="246"/>
      <c r="L83" s="246"/>
      <c r="M83" s="246"/>
      <c r="N83" s="246"/>
      <c r="O83" s="246"/>
      <c r="P83" s="246"/>
      <c r="Q83" s="246"/>
      <c r="R83" s="246"/>
      <c r="S83" s="246"/>
      <c r="T83" s="246"/>
      <c r="U83" s="246"/>
      <c r="V83" s="246"/>
    </row>
    <row r="84" spans="11:22" ht="18.75" customHeight="1" x14ac:dyDescent="0.2">
      <c r="K84" s="251"/>
      <c r="L84" s="251"/>
      <c r="M84" s="251"/>
      <c r="N84" s="251"/>
      <c r="O84" s="252"/>
      <c r="P84" s="252"/>
      <c r="Q84" s="252"/>
      <c r="R84" s="252"/>
      <c r="S84" s="252"/>
      <c r="T84" s="252"/>
      <c r="U84" s="253"/>
      <c r="V84" s="253"/>
    </row>
    <row r="85" spans="11:22" ht="18.75" customHeight="1" x14ac:dyDescent="0.2">
      <c r="K85" s="166"/>
      <c r="L85" s="166"/>
      <c r="M85" s="166"/>
      <c r="N85" s="166"/>
      <c r="O85" s="166"/>
      <c r="P85" s="166"/>
      <c r="Q85" s="166"/>
      <c r="R85" s="166"/>
      <c r="S85" s="166"/>
      <c r="T85" s="166"/>
      <c r="U85" s="166"/>
      <c r="V85" s="166"/>
    </row>
    <row r="86" spans="11:22" ht="18.75" customHeight="1" x14ac:dyDescent="0.2">
      <c r="K86" s="166"/>
      <c r="L86" s="166"/>
      <c r="M86" s="166"/>
      <c r="N86" s="166"/>
      <c r="O86" s="166"/>
      <c r="P86" s="166"/>
      <c r="Q86" s="166"/>
      <c r="R86" s="166"/>
      <c r="S86" s="166"/>
      <c r="T86" s="166"/>
      <c r="U86" s="166"/>
      <c r="V86" s="166"/>
    </row>
    <row r="87" spans="11:22" ht="18.75" customHeight="1" x14ac:dyDescent="0.2">
      <c r="K87" s="101"/>
      <c r="L87" s="101"/>
      <c r="M87" s="101"/>
      <c r="N87" s="101"/>
      <c r="O87" s="101"/>
      <c r="P87" s="101"/>
      <c r="Q87" s="101"/>
      <c r="R87" s="101"/>
      <c r="S87" s="101"/>
      <c r="T87" s="40"/>
      <c r="U87" s="40"/>
      <c r="V87" s="40"/>
    </row>
    <row r="88" spans="11:22" ht="18.75" customHeight="1" x14ac:dyDescent="0.2">
      <c r="K88" s="101"/>
      <c r="L88" s="101"/>
      <c r="M88" s="101"/>
      <c r="N88" s="101"/>
      <c r="O88" s="101"/>
      <c r="P88" s="101"/>
      <c r="Q88" s="101"/>
      <c r="R88" s="101"/>
      <c r="S88" s="101"/>
      <c r="T88" s="40"/>
      <c r="U88" s="40"/>
      <c r="V88" s="40"/>
    </row>
    <row r="89" spans="11:22" ht="18.75" customHeight="1" x14ac:dyDescent="0.2">
      <c r="K89" s="101"/>
      <c r="L89" s="101"/>
      <c r="M89" s="101"/>
      <c r="N89" s="101"/>
      <c r="O89" s="101"/>
      <c r="P89" s="101"/>
      <c r="Q89" s="101"/>
      <c r="R89" s="101"/>
      <c r="S89" s="101"/>
      <c r="T89" s="40"/>
      <c r="U89" s="40"/>
      <c r="V89" s="40"/>
    </row>
    <row r="90" spans="11:22" ht="18.75" customHeight="1" x14ac:dyDescent="0.2">
      <c r="K90" s="248"/>
      <c r="L90" s="248"/>
      <c r="M90" s="248"/>
      <c r="N90" s="248"/>
      <c r="O90" s="248"/>
      <c r="P90" s="248"/>
      <c r="Q90" s="248"/>
      <c r="R90" s="248"/>
      <c r="S90" s="248"/>
      <c r="T90" s="248"/>
      <c r="U90" s="248"/>
      <c r="V90" s="249"/>
    </row>
    <row r="91" spans="11:22" ht="18.75" customHeight="1" x14ac:dyDescent="0.2">
      <c r="K91" s="254"/>
      <c r="L91" s="254"/>
      <c r="M91" s="254"/>
      <c r="N91" s="254"/>
      <c r="O91" s="255"/>
      <c r="P91" s="255"/>
      <c r="Q91" s="255"/>
      <c r="R91" s="255"/>
      <c r="S91" s="255"/>
      <c r="T91" s="250"/>
      <c r="U91" s="250"/>
      <c r="V91" s="250"/>
    </row>
    <row r="92" spans="11:22" ht="18.75" customHeight="1" x14ac:dyDescent="0.2">
      <c r="K92" s="254"/>
      <c r="L92" s="254"/>
      <c r="M92" s="254"/>
      <c r="N92" s="254"/>
      <c r="O92" s="255"/>
      <c r="P92" s="255"/>
      <c r="Q92" s="255"/>
      <c r="R92" s="255"/>
      <c r="S92" s="255"/>
      <c r="T92" s="250"/>
      <c r="U92" s="250"/>
      <c r="V92" s="250"/>
    </row>
    <row r="93" spans="11:22" ht="18.75" customHeight="1" x14ac:dyDescent="0.2">
      <c r="K93" s="254"/>
      <c r="L93" s="254"/>
      <c r="M93" s="254"/>
      <c r="N93" s="254"/>
      <c r="O93" s="255"/>
      <c r="P93" s="255"/>
      <c r="Q93" s="255"/>
      <c r="R93" s="255"/>
      <c r="S93" s="255"/>
      <c r="T93" s="250"/>
      <c r="U93" s="250"/>
      <c r="V93" s="250"/>
    </row>
    <row r="94" spans="11:22" ht="18.75" customHeight="1" x14ac:dyDescent="0.2">
      <c r="K94" s="254"/>
      <c r="L94" s="254"/>
      <c r="M94" s="254"/>
      <c r="N94" s="254"/>
      <c r="O94" s="255"/>
      <c r="P94" s="255"/>
      <c r="Q94" s="255"/>
      <c r="R94" s="255"/>
      <c r="S94" s="255"/>
      <c r="T94" s="250"/>
      <c r="U94" s="250"/>
      <c r="V94" s="250"/>
    </row>
    <row r="95" spans="11:22" ht="18.75" customHeight="1" x14ac:dyDescent="0.2">
      <c r="K95" s="245"/>
      <c r="L95" s="245"/>
      <c r="M95" s="245"/>
      <c r="N95" s="245"/>
      <c r="O95" s="245"/>
      <c r="P95" s="245"/>
      <c r="Q95" s="245"/>
      <c r="R95" s="245"/>
      <c r="S95" s="245"/>
      <c r="T95" s="246"/>
      <c r="U95" s="246"/>
      <c r="V95" s="246"/>
    </row>
    <row r="96" spans="11:22" ht="18.75" customHeight="1" x14ac:dyDescent="0.2">
      <c r="K96" s="40"/>
      <c r="L96" s="40"/>
      <c r="M96" s="40"/>
      <c r="O96" s="256"/>
      <c r="P96" s="256"/>
      <c r="Q96" s="256"/>
      <c r="R96" s="256"/>
      <c r="S96" s="256"/>
    </row>
    <row r="97" spans="11:22" ht="18.75" customHeight="1" x14ac:dyDescent="0.2">
      <c r="K97" s="40"/>
      <c r="L97" s="40"/>
      <c r="M97" s="40"/>
      <c r="O97" s="256"/>
      <c r="P97" s="256"/>
      <c r="Q97" s="256"/>
      <c r="R97" s="256"/>
      <c r="S97" s="256"/>
    </row>
    <row r="98" spans="11:22" ht="18.75" customHeight="1" x14ac:dyDescent="0.2">
      <c r="K98" s="166"/>
      <c r="L98" s="166"/>
      <c r="M98" s="166"/>
      <c r="N98" s="166"/>
      <c r="O98" s="166"/>
      <c r="P98" s="166"/>
      <c r="Q98" s="166"/>
      <c r="R98" s="166"/>
      <c r="S98" s="166"/>
      <c r="T98" s="166"/>
      <c r="U98" s="166"/>
      <c r="V98" s="166"/>
    </row>
    <row r="115" ht="37.5" customHeight="1" x14ac:dyDescent="0.2"/>
  </sheetData>
  <mergeCells count="41">
    <mergeCell ref="L35:M35"/>
    <mergeCell ref="L29:M29"/>
    <mergeCell ref="L30:M30"/>
    <mergeCell ref="L31:M31"/>
    <mergeCell ref="L32:M32"/>
    <mergeCell ref="L33:M33"/>
    <mergeCell ref="L34:M34"/>
    <mergeCell ref="L23:M23"/>
    <mergeCell ref="L24:M24"/>
    <mergeCell ref="L25:M25"/>
    <mergeCell ref="L26:M26"/>
    <mergeCell ref="L27:M27"/>
    <mergeCell ref="L28:M28"/>
    <mergeCell ref="L20:O20"/>
    <mergeCell ref="P20:R20"/>
    <mergeCell ref="L21:O21"/>
    <mergeCell ref="P21:R21"/>
    <mergeCell ref="L22:O22"/>
    <mergeCell ref="P22:R22"/>
    <mergeCell ref="G16:K16"/>
    <mergeCell ref="L16:O18"/>
    <mergeCell ref="P16:R18"/>
    <mergeCell ref="G17:G18"/>
    <mergeCell ref="H17:H18"/>
    <mergeCell ref="L19:O19"/>
    <mergeCell ref="P19:R19"/>
    <mergeCell ref="A16:A18"/>
    <mergeCell ref="B16:B18"/>
    <mergeCell ref="C16:C18"/>
    <mergeCell ref="D16:D18"/>
    <mergeCell ref="E16:E18"/>
    <mergeCell ref="F16:F18"/>
    <mergeCell ref="A2:E2"/>
    <mergeCell ref="U3:V3"/>
    <mergeCell ref="A4:A5"/>
    <mergeCell ref="B4:B5"/>
    <mergeCell ref="C4:F4"/>
    <mergeCell ref="G4:J4"/>
    <mergeCell ref="K4:N4"/>
    <mergeCell ref="O4:R4"/>
    <mergeCell ref="S4:V4"/>
  </mergeCells>
  <pageMargins left="0.78740157480314965" right="0.39370078740157483" top="0.78740157480314965" bottom="0.78740157480314965" header="0.27559055118110237" footer="0.15748031496062992"/>
  <pageSetup paperSize="9" scale="45" orientation="landscape" horizontalDpi="1200" verticalDpi="1200" r:id="rId1"/>
  <headerFooter>
    <oddHeader>&amp;П&amp;"Times New Roman,обычный"&amp;14Додаток 5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9"/>
  </sheetPr>
  <dimension ref="A2:V101"/>
  <sheetViews>
    <sheetView tabSelected="1" topLeftCell="A10" zoomScale="75" zoomScaleSheetLayoutView="75" workbookViewId="0">
      <selection activeCell="A8" sqref="A8:J8"/>
    </sheetView>
  </sheetViews>
  <sheetFormatPr defaultRowHeight="18.75" customHeight="1" x14ac:dyDescent="0.2"/>
  <cols>
    <col min="1" max="1" width="57.5703125" style="1" customWidth="1"/>
    <col min="2" max="2" width="14" style="165" customWidth="1"/>
    <col min="3" max="3" width="16.140625" style="1" customWidth="1"/>
    <col min="4" max="4" width="12.5703125" style="1" customWidth="1"/>
    <col min="5" max="5" width="10.85546875" style="1" customWidth="1"/>
    <col min="6" max="6" width="14.85546875" style="1" customWidth="1"/>
    <col min="7" max="7" width="11.85546875" style="1" customWidth="1"/>
    <col min="8" max="8" width="15" style="1" customWidth="1"/>
    <col min="9" max="9" width="10.7109375" style="1" customWidth="1"/>
    <col min="10" max="10" width="9.42578125" style="1" customWidth="1"/>
    <col min="11" max="12" width="16.7109375" style="1" customWidth="1"/>
    <col min="13" max="13" width="18.42578125" style="1" customWidth="1"/>
    <col min="14" max="14" width="17.28515625" style="1" customWidth="1"/>
    <col min="15" max="15" width="18.85546875" style="1" customWidth="1"/>
    <col min="16" max="16" width="17.42578125" style="1" customWidth="1"/>
    <col min="17" max="17" width="18.5703125" style="1" customWidth="1"/>
    <col min="18" max="18" width="18" style="1" customWidth="1"/>
    <col min="19" max="19" width="16.7109375" style="1" customWidth="1"/>
    <col min="20" max="20" width="16.28515625" style="1" customWidth="1"/>
    <col min="21" max="21" width="18.5703125" style="1" customWidth="1"/>
    <col min="22" max="22" width="16.42578125" style="1" customWidth="1"/>
    <col min="23" max="16384" width="9.140625" style="1"/>
  </cols>
  <sheetData>
    <row r="2" spans="1:13" ht="18.75" customHeight="1" x14ac:dyDescent="0.2">
      <c r="A2" s="258" t="s">
        <v>261</v>
      </c>
      <c r="B2" s="258"/>
      <c r="C2" s="258"/>
      <c r="D2" s="258"/>
      <c r="E2" s="258"/>
      <c r="F2" s="258"/>
      <c r="G2" s="258"/>
      <c r="H2" s="258"/>
      <c r="I2" s="257"/>
      <c r="J2" s="257"/>
      <c r="K2" s="257"/>
      <c r="L2" s="257"/>
      <c r="M2" s="257"/>
    </row>
    <row r="3" spans="1:13" ht="18.75" customHeight="1" x14ac:dyDescent="0.2">
      <c r="A3" s="258" t="s">
        <v>262</v>
      </c>
      <c r="B3" s="258"/>
      <c r="C3" s="258"/>
      <c r="D3" s="258"/>
      <c r="E3" s="258"/>
      <c r="F3" s="258"/>
      <c r="G3" s="258"/>
      <c r="H3" s="258"/>
      <c r="I3" s="257"/>
      <c r="J3" s="257"/>
      <c r="K3" s="257"/>
      <c r="L3" s="257"/>
      <c r="M3" s="257"/>
    </row>
    <row r="4" spans="1:13" ht="18.75" customHeight="1" x14ac:dyDescent="0.2">
      <c r="A4" s="40"/>
      <c r="B4" s="259" t="s">
        <v>263</v>
      </c>
      <c r="C4" s="259"/>
      <c r="D4" s="259"/>
      <c r="E4" s="259"/>
      <c r="F4" s="40"/>
      <c r="G4" s="40"/>
      <c r="H4" s="40"/>
      <c r="I4" s="40"/>
      <c r="J4" s="40"/>
      <c r="K4" s="40"/>
      <c r="L4" s="40"/>
      <c r="M4" s="40"/>
    </row>
    <row r="5" spans="1:13" ht="20.100000000000001" customHeight="1" x14ac:dyDescent="0.2">
      <c r="A5" s="261" t="s">
        <v>264</v>
      </c>
      <c r="B5" s="261"/>
      <c r="C5" s="261"/>
      <c r="D5" s="261"/>
      <c r="E5" s="261"/>
      <c r="F5" s="261"/>
      <c r="G5" s="261"/>
      <c r="H5" s="261"/>
      <c r="I5" s="249"/>
      <c r="J5" s="249"/>
      <c r="K5" s="249"/>
      <c r="L5" s="249"/>
      <c r="M5" s="249"/>
    </row>
    <row r="6" spans="1:13" ht="21.95" customHeight="1" x14ac:dyDescent="0.2">
      <c r="A6" s="263" t="s">
        <v>265</v>
      </c>
      <c r="B6" s="263"/>
      <c r="C6" s="263"/>
      <c r="D6" s="263"/>
      <c r="E6" s="263"/>
      <c r="F6" s="263"/>
      <c r="G6" s="263"/>
      <c r="H6" s="263"/>
      <c r="I6" s="85"/>
      <c r="J6" s="85"/>
      <c r="K6" s="85"/>
      <c r="L6" s="85"/>
      <c r="M6" s="85"/>
    </row>
    <row r="7" spans="1:13" ht="146.25" customHeight="1" x14ac:dyDescent="0.2">
      <c r="A7" s="264" t="s">
        <v>266</v>
      </c>
      <c r="B7" s="264"/>
      <c r="C7" s="264"/>
      <c r="D7" s="264"/>
      <c r="E7" s="264"/>
      <c r="F7" s="264"/>
      <c r="G7" s="264"/>
      <c r="H7" s="264"/>
      <c r="I7" s="264"/>
      <c r="J7" s="264"/>
    </row>
    <row r="8" spans="1:13" ht="130.5" customHeight="1" x14ac:dyDescent="0.2">
      <c r="A8" s="265" t="s">
        <v>267</v>
      </c>
      <c r="B8" s="265"/>
      <c r="C8" s="265"/>
      <c r="D8" s="265"/>
      <c r="E8" s="265"/>
      <c r="F8" s="265"/>
      <c r="G8" s="265"/>
      <c r="H8" s="265"/>
      <c r="I8" s="265"/>
      <c r="J8" s="265"/>
    </row>
    <row r="9" spans="1:13" ht="18.75" customHeight="1" x14ac:dyDescent="0.2">
      <c r="A9" s="266"/>
      <c r="B9" s="266"/>
      <c r="C9" s="266"/>
      <c r="D9" s="266"/>
      <c r="E9" s="266"/>
      <c r="F9" s="266"/>
      <c r="G9" s="266"/>
      <c r="H9" s="266"/>
      <c r="I9" s="266"/>
      <c r="J9" s="266"/>
      <c r="K9" s="266"/>
      <c r="L9" s="266"/>
      <c r="M9" s="266"/>
    </row>
    <row r="10" spans="1:13" s="201" customFormat="1" ht="50.25" customHeight="1" x14ac:dyDescent="0.2">
      <c r="A10" s="267" t="s">
        <v>1</v>
      </c>
      <c r="B10" s="15" t="s">
        <v>268</v>
      </c>
      <c r="C10" s="15" t="s">
        <v>269</v>
      </c>
      <c r="D10" s="268" t="s">
        <v>6</v>
      </c>
      <c r="E10" s="269"/>
      <c r="F10" s="268" t="s">
        <v>270</v>
      </c>
      <c r="G10" s="269"/>
      <c r="H10" s="270"/>
      <c r="I10" s="271"/>
      <c r="J10" s="271"/>
      <c r="K10" s="271"/>
      <c r="L10" s="170"/>
      <c r="M10" s="170"/>
    </row>
    <row r="11" spans="1:13" s="222" customFormat="1" ht="18" customHeight="1" x14ac:dyDescent="0.2">
      <c r="A11" s="189">
        <v>1</v>
      </c>
      <c r="B11" s="189">
        <v>2</v>
      </c>
      <c r="C11" s="189">
        <v>3</v>
      </c>
      <c r="D11" s="272">
        <v>4</v>
      </c>
      <c r="E11" s="273"/>
      <c r="F11" s="272">
        <v>5</v>
      </c>
      <c r="G11" s="273"/>
      <c r="H11" s="274"/>
      <c r="I11" s="274"/>
      <c r="J11" s="274"/>
      <c r="K11" s="274"/>
      <c r="L11" s="275"/>
      <c r="M11" s="275"/>
    </row>
    <row r="12" spans="1:13" s="38" customFormat="1" ht="19.5" customHeight="1" x14ac:dyDescent="0.2">
      <c r="A12" s="26" t="s">
        <v>271</v>
      </c>
      <c r="B12" s="61">
        <f>SUM(B13:B18)</f>
        <v>23</v>
      </c>
      <c r="C12" s="61">
        <f>SUM(C13:C18)</f>
        <v>24</v>
      </c>
      <c r="D12" s="276">
        <f>C12-B12</f>
        <v>1</v>
      </c>
      <c r="E12" s="277"/>
      <c r="F12" s="276">
        <f>C12/B12*100</f>
        <v>104.34782608695652</v>
      </c>
      <c r="G12" s="277"/>
      <c r="H12" s="246"/>
      <c r="I12" s="246"/>
      <c r="J12" s="42"/>
      <c r="K12" s="42"/>
      <c r="L12" s="244"/>
      <c r="M12" s="244"/>
    </row>
    <row r="13" spans="1:13" s="38" customFormat="1" ht="20.100000000000001" customHeight="1" x14ac:dyDescent="0.2">
      <c r="A13" s="27" t="s">
        <v>272</v>
      </c>
      <c r="B13" s="54">
        <v>2</v>
      </c>
      <c r="C13" s="54">
        <v>2</v>
      </c>
      <c r="D13" s="278">
        <f>C13-B13</f>
        <v>0</v>
      </c>
      <c r="E13" s="279"/>
      <c r="F13" s="278">
        <f>C13/B13*100</f>
        <v>100</v>
      </c>
      <c r="G13" s="279"/>
      <c r="H13" s="246"/>
      <c r="I13" s="246"/>
      <c r="J13" s="42"/>
      <c r="K13" s="42"/>
      <c r="L13" s="244"/>
      <c r="M13" s="244"/>
    </row>
    <row r="14" spans="1:13" s="38" customFormat="1" ht="20.100000000000001" customHeight="1" x14ac:dyDescent="0.2">
      <c r="A14" s="27" t="s">
        <v>273</v>
      </c>
      <c r="B14" s="54"/>
      <c r="C14" s="54"/>
      <c r="D14" s="278"/>
      <c r="E14" s="279"/>
      <c r="F14" s="278"/>
      <c r="G14" s="279"/>
      <c r="H14" s="246"/>
      <c r="I14" s="246"/>
      <c r="J14" s="42"/>
      <c r="K14" s="42"/>
      <c r="L14" s="244"/>
      <c r="M14" s="244"/>
    </row>
    <row r="15" spans="1:13" s="38" customFormat="1" ht="20.100000000000001" customHeight="1" x14ac:dyDescent="0.2">
      <c r="A15" s="27" t="s">
        <v>274</v>
      </c>
      <c r="B15" s="54">
        <v>6</v>
      </c>
      <c r="C15" s="54">
        <v>6</v>
      </c>
      <c r="D15" s="278">
        <f>C15-B15</f>
        <v>0</v>
      </c>
      <c r="E15" s="279"/>
      <c r="F15" s="278">
        <f>C15/B15*100</f>
        <v>100</v>
      </c>
      <c r="G15" s="279"/>
      <c r="H15" s="246"/>
      <c r="I15" s="246"/>
      <c r="J15" s="42"/>
      <c r="K15" s="42"/>
      <c r="L15" s="244"/>
      <c r="M15" s="244"/>
    </row>
    <row r="16" spans="1:13" s="38" customFormat="1" ht="20.100000000000001" customHeight="1" x14ac:dyDescent="0.2">
      <c r="A16" s="27" t="s">
        <v>275</v>
      </c>
      <c r="B16" s="54"/>
      <c r="C16" s="54"/>
      <c r="D16" s="278"/>
      <c r="E16" s="279"/>
      <c r="F16" s="278"/>
      <c r="G16" s="279"/>
      <c r="H16" s="246"/>
      <c r="I16" s="246"/>
      <c r="J16" s="42"/>
      <c r="K16" s="42"/>
      <c r="L16" s="244"/>
      <c r="M16" s="244"/>
    </row>
    <row r="17" spans="1:13" s="38" customFormat="1" ht="20.100000000000001" customHeight="1" x14ac:dyDescent="0.2">
      <c r="A17" s="27" t="s">
        <v>276</v>
      </c>
      <c r="B17" s="54">
        <v>15</v>
      </c>
      <c r="C17" s="54">
        <v>16</v>
      </c>
      <c r="D17" s="278">
        <f>C17-B17</f>
        <v>1</v>
      </c>
      <c r="E17" s="279"/>
      <c r="F17" s="278">
        <f>C17/B17*100</f>
        <v>106.66666666666667</v>
      </c>
      <c r="G17" s="279"/>
      <c r="H17" s="246"/>
      <c r="I17" s="246"/>
      <c r="J17" s="42"/>
      <c r="K17" s="42"/>
      <c r="L17" s="244"/>
      <c r="M17" s="244"/>
    </row>
    <row r="18" spans="1:13" s="38" customFormat="1" ht="20.100000000000001" customHeight="1" x14ac:dyDescent="0.2">
      <c r="A18" s="27" t="s">
        <v>277</v>
      </c>
      <c r="B18" s="54"/>
      <c r="C18" s="54"/>
      <c r="D18" s="278"/>
      <c r="E18" s="279"/>
      <c r="F18" s="278"/>
      <c r="G18" s="279"/>
      <c r="H18" s="246"/>
      <c r="I18" s="246"/>
      <c r="J18" s="42"/>
      <c r="K18" s="42"/>
      <c r="L18" s="244"/>
      <c r="M18" s="244"/>
    </row>
    <row r="19" spans="1:13" s="38" customFormat="1" ht="20.25" customHeight="1" x14ac:dyDescent="0.2">
      <c r="A19" s="27" t="s">
        <v>278</v>
      </c>
      <c r="B19" s="110">
        <f>SUM(B20:B22)</f>
        <v>965.3</v>
      </c>
      <c r="C19" s="110">
        <f>SUM(C20:C22)</f>
        <v>1077.3</v>
      </c>
      <c r="D19" s="280">
        <f t="shared" ref="D19:D34" si="0">C19-B19</f>
        <v>112</v>
      </c>
      <c r="E19" s="281"/>
      <c r="F19" s="276">
        <f t="shared" ref="F19:F34" si="1">C19/B19*100</f>
        <v>111.60261058738217</v>
      </c>
      <c r="G19" s="277"/>
      <c r="H19" s="246"/>
      <c r="I19" s="246"/>
      <c r="J19" s="42"/>
      <c r="K19" s="42"/>
      <c r="L19" s="244"/>
      <c r="M19" s="244"/>
    </row>
    <row r="20" spans="1:13" s="38" customFormat="1" ht="20.100000000000001" customHeight="1" x14ac:dyDescent="0.2">
      <c r="A20" s="27" t="s">
        <v>279</v>
      </c>
      <c r="B20" s="112">
        <v>135.9</v>
      </c>
      <c r="C20" s="112">
        <v>135.9</v>
      </c>
      <c r="D20" s="282">
        <f t="shared" si="0"/>
        <v>0</v>
      </c>
      <c r="E20" s="283"/>
      <c r="F20" s="278">
        <f t="shared" si="1"/>
        <v>100</v>
      </c>
      <c r="G20" s="279"/>
      <c r="H20" s="246"/>
      <c r="I20" s="246"/>
      <c r="J20" s="42"/>
      <c r="K20" s="42"/>
      <c r="L20" s="244"/>
      <c r="M20" s="244"/>
    </row>
    <row r="21" spans="1:13" s="38" customFormat="1" ht="29.25" customHeight="1" x14ac:dyDescent="0.2">
      <c r="A21" s="27" t="s">
        <v>280</v>
      </c>
      <c r="B21" s="112">
        <v>145</v>
      </c>
      <c r="C21" s="112">
        <v>145</v>
      </c>
      <c r="D21" s="282">
        <f t="shared" si="0"/>
        <v>0</v>
      </c>
      <c r="E21" s="283"/>
      <c r="F21" s="278">
        <f t="shared" si="1"/>
        <v>100</v>
      </c>
      <c r="G21" s="279"/>
      <c r="H21" s="246"/>
      <c r="I21" s="246"/>
      <c r="J21" s="42"/>
      <c r="K21" s="42"/>
      <c r="L21" s="244"/>
      <c r="M21" s="244"/>
    </row>
    <row r="22" spans="1:13" s="38" customFormat="1" ht="18.75" customHeight="1" x14ac:dyDescent="0.2">
      <c r="A22" s="27" t="s">
        <v>281</v>
      </c>
      <c r="B22" s="112">
        <v>684.4</v>
      </c>
      <c r="C22" s="112">
        <v>796.4</v>
      </c>
      <c r="D22" s="282">
        <f t="shared" si="0"/>
        <v>112</v>
      </c>
      <c r="E22" s="283"/>
      <c r="F22" s="278">
        <f t="shared" si="1"/>
        <v>116.36469900642898</v>
      </c>
      <c r="G22" s="279"/>
      <c r="H22" s="246"/>
      <c r="I22" s="246"/>
      <c r="J22" s="42"/>
      <c r="K22" s="42"/>
      <c r="L22" s="244"/>
      <c r="M22" s="244"/>
    </row>
    <row r="23" spans="1:13" s="38" customFormat="1" ht="24.75" customHeight="1" x14ac:dyDescent="0.2">
      <c r="A23" s="26" t="s">
        <v>282</v>
      </c>
      <c r="B23" s="110">
        <f>SUM(B24:B26)</f>
        <v>1177.7</v>
      </c>
      <c r="C23" s="110">
        <f>SUM(C24:C26)</f>
        <v>1307.4000000000001</v>
      </c>
      <c r="D23" s="280">
        <f t="shared" si="0"/>
        <v>129.70000000000005</v>
      </c>
      <c r="E23" s="281"/>
      <c r="F23" s="276">
        <f t="shared" si="1"/>
        <v>111.01299142396198</v>
      </c>
      <c r="G23" s="277"/>
      <c r="H23" s="246"/>
      <c r="I23" s="246"/>
      <c r="J23" s="42"/>
      <c r="K23" s="42"/>
      <c r="L23" s="244"/>
      <c r="M23" s="244"/>
    </row>
    <row r="24" spans="1:13" s="38" customFormat="1" ht="20.100000000000001" customHeight="1" x14ac:dyDescent="0.2">
      <c r="A24" s="27" t="s">
        <v>279</v>
      </c>
      <c r="B24" s="112">
        <v>165.8</v>
      </c>
      <c r="C24" s="112">
        <v>165.8</v>
      </c>
      <c r="D24" s="282">
        <f t="shared" si="0"/>
        <v>0</v>
      </c>
      <c r="E24" s="283"/>
      <c r="F24" s="278">
        <f t="shared" si="1"/>
        <v>100</v>
      </c>
      <c r="G24" s="279"/>
      <c r="H24" s="246"/>
      <c r="I24" s="246"/>
      <c r="J24" s="42"/>
      <c r="K24" s="42"/>
      <c r="L24" s="244"/>
      <c r="M24" s="244"/>
    </row>
    <row r="25" spans="1:13" s="38" customFormat="1" ht="31.5" customHeight="1" x14ac:dyDescent="0.2">
      <c r="A25" s="27" t="s">
        <v>280</v>
      </c>
      <c r="B25" s="112">
        <v>176.9</v>
      </c>
      <c r="C25" s="112">
        <v>176.9</v>
      </c>
      <c r="D25" s="282">
        <f t="shared" si="0"/>
        <v>0</v>
      </c>
      <c r="E25" s="283"/>
      <c r="F25" s="278">
        <f t="shared" si="1"/>
        <v>100</v>
      </c>
      <c r="G25" s="279"/>
      <c r="H25" s="246"/>
      <c r="I25" s="246"/>
      <c r="J25" s="42"/>
      <c r="K25" s="42"/>
      <c r="L25" s="244"/>
      <c r="M25" s="244"/>
    </row>
    <row r="26" spans="1:13" s="38" customFormat="1" ht="20.100000000000001" customHeight="1" x14ac:dyDescent="0.2">
      <c r="A26" s="27" t="s">
        <v>281</v>
      </c>
      <c r="B26" s="112">
        <v>835</v>
      </c>
      <c r="C26" s="112">
        <v>964.7</v>
      </c>
      <c r="D26" s="282">
        <f t="shared" si="0"/>
        <v>129.70000000000005</v>
      </c>
      <c r="E26" s="283"/>
      <c r="F26" s="278">
        <f t="shared" si="1"/>
        <v>115.53293413173652</v>
      </c>
      <c r="G26" s="279"/>
      <c r="H26" s="246"/>
      <c r="I26" s="246"/>
      <c r="J26" s="42"/>
      <c r="K26" s="42"/>
      <c r="L26" s="244"/>
      <c r="M26" s="244"/>
    </row>
    <row r="27" spans="1:13" s="38" customFormat="1" ht="37.5" customHeight="1" x14ac:dyDescent="0.2">
      <c r="A27" s="26" t="s">
        <v>283</v>
      </c>
      <c r="B27" s="110">
        <v>6996</v>
      </c>
      <c r="C27" s="110">
        <v>7481</v>
      </c>
      <c r="D27" s="280">
        <f t="shared" si="0"/>
        <v>485</v>
      </c>
      <c r="E27" s="281"/>
      <c r="F27" s="276">
        <f t="shared" si="1"/>
        <v>106.9325328759291</v>
      </c>
      <c r="G27" s="277"/>
      <c r="H27" s="246"/>
      <c r="I27" s="246"/>
      <c r="J27" s="42"/>
      <c r="K27" s="42"/>
      <c r="L27" s="244"/>
      <c r="M27" s="244"/>
    </row>
    <row r="28" spans="1:13" s="38" customFormat="1" ht="20.100000000000001" customHeight="1" x14ac:dyDescent="0.2">
      <c r="A28" s="27" t="s">
        <v>279</v>
      </c>
      <c r="B28" s="112">
        <v>22650</v>
      </c>
      <c r="C28" s="112">
        <v>22650</v>
      </c>
      <c r="D28" s="282">
        <f t="shared" si="0"/>
        <v>0</v>
      </c>
      <c r="E28" s="283"/>
      <c r="F28" s="278">
        <f t="shared" si="1"/>
        <v>100</v>
      </c>
      <c r="G28" s="279"/>
      <c r="H28" s="246"/>
      <c r="I28" s="246"/>
      <c r="J28" s="42"/>
      <c r="K28" s="42"/>
      <c r="L28" s="244"/>
      <c r="M28" s="244"/>
    </row>
    <row r="29" spans="1:13" s="38" customFormat="1" ht="16.5" customHeight="1" x14ac:dyDescent="0.2">
      <c r="A29" s="27" t="s">
        <v>284</v>
      </c>
      <c r="B29" s="112">
        <v>12083</v>
      </c>
      <c r="C29" s="112">
        <v>12083</v>
      </c>
      <c r="D29" s="282">
        <f t="shared" si="0"/>
        <v>0</v>
      </c>
      <c r="E29" s="283"/>
      <c r="F29" s="278">
        <f t="shared" si="1"/>
        <v>100</v>
      </c>
      <c r="G29" s="279"/>
      <c r="H29" s="246"/>
      <c r="I29" s="246"/>
      <c r="J29" s="42"/>
      <c r="K29" s="42"/>
      <c r="L29" s="244"/>
      <c r="M29" s="244"/>
    </row>
    <row r="30" spans="1:13" s="38" customFormat="1" ht="20.100000000000001" customHeight="1" x14ac:dyDescent="0.2">
      <c r="A30" s="27" t="s">
        <v>281</v>
      </c>
      <c r="B30" s="112">
        <v>5432</v>
      </c>
      <c r="C30" s="112">
        <v>6033</v>
      </c>
      <c r="D30" s="282">
        <f t="shared" si="0"/>
        <v>601</v>
      </c>
      <c r="E30" s="283"/>
      <c r="F30" s="278">
        <f t="shared" si="1"/>
        <v>111.0640648011782</v>
      </c>
      <c r="G30" s="279"/>
      <c r="H30" s="246"/>
      <c r="I30" s="246"/>
      <c r="J30" s="42"/>
      <c r="K30" s="42"/>
      <c r="L30" s="244"/>
      <c r="M30" s="244"/>
    </row>
    <row r="31" spans="1:13" s="38" customFormat="1" ht="20.25" customHeight="1" x14ac:dyDescent="0.2">
      <c r="A31" s="26" t="s">
        <v>285</v>
      </c>
      <c r="B31" s="110">
        <v>5632</v>
      </c>
      <c r="C31" s="110">
        <v>6022</v>
      </c>
      <c r="D31" s="280">
        <f t="shared" si="0"/>
        <v>390</v>
      </c>
      <c r="E31" s="281"/>
      <c r="F31" s="276">
        <f t="shared" si="1"/>
        <v>106.92471590909092</v>
      </c>
      <c r="G31" s="277"/>
      <c r="H31" s="246"/>
      <c r="I31" s="246"/>
      <c r="J31" s="42"/>
      <c r="K31" s="42"/>
      <c r="L31" s="244"/>
      <c r="M31" s="244"/>
    </row>
    <row r="32" spans="1:13" s="38" customFormat="1" ht="20.100000000000001" customHeight="1" x14ac:dyDescent="0.2">
      <c r="A32" s="27" t="s">
        <v>279</v>
      </c>
      <c r="B32" s="112">
        <v>18233</v>
      </c>
      <c r="C32" s="112">
        <v>18233</v>
      </c>
      <c r="D32" s="282">
        <f t="shared" si="0"/>
        <v>0</v>
      </c>
      <c r="E32" s="283"/>
      <c r="F32" s="278">
        <f t="shared" si="1"/>
        <v>100</v>
      </c>
      <c r="G32" s="279"/>
      <c r="H32" s="246"/>
      <c r="I32" s="246"/>
      <c r="J32" s="42"/>
      <c r="K32" s="42"/>
      <c r="L32" s="244"/>
      <c r="M32" s="244"/>
    </row>
    <row r="33" spans="1:13" s="38" customFormat="1" ht="17.25" customHeight="1" x14ac:dyDescent="0.2">
      <c r="A33" s="27" t="s">
        <v>284</v>
      </c>
      <c r="B33" s="112">
        <v>9727</v>
      </c>
      <c r="C33" s="112">
        <v>9727</v>
      </c>
      <c r="D33" s="282">
        <f t="shared" si="0"/>
        <v>0</v>
      </c>
      <c r="E33" s="283"/>
      <c r="F33" s="278">
        <f t="shared" si="1"/>
        <v>100</v>
      </c>
      <c r="G33" s="279"/>
      <c r="H33" s="246"/>
      <c r="I33" s="246"/>
      <c r="J33" s="42"/>
      <c r="K33" s="42"/>
      <c r="L33" s="244"/>
      <c r="M33" s="244"/>
    </row>
    <row r="34" spans="1:13" s="38" customFormat="1" ht="20.100000000000001" customHeight="1" x14ac:dyDescent="0.2">
      <c r="A34" s="27" t="s">
        <v>281</v>
      </c>
      <c r="B34" s="112">
        <v>4373</v>
      </c>
      <c r="C34" s="112">
        <v>4857</v>
      </c>
      <c r="D34" s="282">
        <f t="shared" si="0"/>
        <v>484</v>
      </c>
      <c r="E34" s="283"/>
      <c r="F34" s="278">
        <f t="shared" si="1"/>
        <v>111.06791676194831</v>
      </c>
      <c r="G34" s="279"/>
      <c r="H34" s="246"/>
      <c r="I34" s="246"/>
      <c r="J34" s="42"/>
      <c r="K34" s="42"/>
      <c r="L34" s="244"/>
      <c r="M34" s="244"/>
    </row>
    <row r="35" spans="1:13" ht="16.5" customHeight="1" x14ac:dyDescent="0.3">
      <c r="A35" s="284"/>
      <c r="B35" s="284"/>
      <c r="C35" s="284"/>
      <c r="D35" s="245"/>
      <c r="E35" s="245"/>
      <c r="F35" s="245"/>
      <c r="G35" s="245"/>
      <c r="H35" s="245"/>
      <c r="I35" s="245"/>
      <c r="J35" s="245"/>
      <c r="K35" s="245"/>
      <c r="L35" s="245"/>
      <c r="M35" s="245"/>
    </row>
    <row r="36" spans="1:13" ht="15" customHeight="1" x14ac:dyDescent="0.2">
      <c r="A36" s="245"/>
      <c r="B36" s="245"/>
      <c r="C36" s="245"/>
      <c r="D36" s="245"/>
      <c r="E36" s="245"/>
      <c r="F36" s="245"/>
      <c r="G36" s="245"/>
    </row>
    <row r="37" spans="1:13" ht="20.100000000000001" customHeight="1" x14ac:dyDescent="0.2">
      <c r="A37" s="249"/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</row>
    <row r="38" spans="1:13" s="285" customFormat="1" ht="21.95" customHeight="1" x14ac:dyDescent="0.2">
      <c r="A38" s="287" t="s">
        <v>286</v>
      </c>
      <c r="B38" s="287"/>
      <c r="C38" s="287"/>
      <c r="D38" s="287"/>
      <c r="E38" s="287"/>
      <c r="F38" s="287"/>
      <c r="G38" s="287"/>
      <c r="H38" s="287"/>
    </row>
    <row r="39" spans="1:13" ht="63.95" customHeight="1" x14ac:dyDescent="0.2">
      <c r="A39" s="218" t="s">
        <v>1</v>
      </c>
      <c r="B39" s="268" t="s">
        <v>287</v>
      </c>
      <c r="C39" s="269"/>
      <c r="D39" s="268" t="s">
        <v>288</v>
      </c>
      <c r="E39" s="269"/>
      <c r="F39" s="268" t="s">
        <v>289</v>
      </c>
      <c r="G39" s="269"/>
      <c r="H39" s="15" t="s">
        <v>290</v>
      </c>
      <c r="I39" s="101"/>
      <c r="J39" s="101"/>
      <c r="K39" s="101"/>
      <c r="L39" s="101"/>
      <c r="M39" s="101"/>
    </row>
    <row r="40" spans="1:13" ht="93.75" customHeight="1" x14ac:dyDescent="0.2">
      <c r="A40" s="176"/>
      <c r="B40" s="15" t="s">
        <v>291</v>
      </c>
      <c r="C40" s="15" t="s">
        <v>292</v>
      </c>
      <c r="D40" s="15" t="s">
        <v>291</v>
      </c>
      <c r="E40" s="15" t="s">
        <v>292</v>
      </c>
      <c r="F40" s="15" t="s">
        <v>291</v>
      </c>
      <c r="G40" s="15" t="s">
        <v>292</v>
      </c>
      <c r="H40" s="15" t="s">
        <v>291</v>
      </c>
      <c r="I40" s="101"/>
      <c r="J40" s="101"/>
      <c r="K40" s="101"/>
      <c r="L40" s="101"/>
      <c r="M40" s="101"/>
    </row>
    <row r="41" spans="1:13" s="14" customFormat="1" ht="18" customHeight="1" x14ac:dyDescent="0.2">
      <c r="A41" s="15">
        <v>1</v>
      </c>
      <c r="B41" s="15">
        <v>2</v>
      </c>
      <c r="C41" s="15">
        <v>3</v>
      </c>
      <c r="D41" s="15">
        <v>4</v>
      </c>
      <c r="E41" s="15">
        <v>5</v>
      </c>
      <c r="F41" s="15">
        <v>6</v>
      </c>
      <c r="G41" s="267">
        <v>7</v>
      </c>
      <c r="H41" s="267">
        <v>8</v>
      </c>
      <c r="I41" s="217"/>
      <c r="J41" s="217"/>
      <c r="K41" s="217"/>
      <c r="L41" s="217"/>
      <c r="M41" s="217"/>
    </row>
    <row r="42" spans="1:13" ht="20.100000000000001" customHeight="1" x14ac:dyDescent="0.2">
      <c r="A42" s="114" t="s">
        <v>293</v>
      </c>
      <c r="B42" s="66">
        <v>1888.4</v>
      </c>
      <c r="C42" s="122">
        <v>76</v>
      </c>
      <c r="D42" s="66">
        <v>2131.6999999999998</v>
      </c>
      <c r="E42" s="122">
        <v>114</v>
      </c>
      <c r="F42" s="66">
        <f>D42-B42</f>
        <v>243.29999999999973</v>
      </c>
      <c r="G42" s="122">
        <f>E42-C42</f>
        <v>38</v>
      </c>
      <c r="H42" s="66">
        <f>D42/B42*100</f>
        <v>112.88392289769116</v>
      </c>
      <c r="I42" s="246"/>
      <c r="J42" s="246"/>
      <c r="K42" s="246"/>
      <c r="L42" s="246"/>
      <c r="M42" s="246"/>
    </row>
    <row r="43" spans="1:13" ht="34.5" customHeight="1" x14ac:dyDescent="0.2">
      <c r="A43" s="114" t="s">
        <v>294</v>
      </c>
      <c r="B43" s="66" t="s">
        <v>205</v>
      </c>
      <c r="C43" s="66" t="s">
        <v>205</v>
      </c>
      <c r="D43" s="66" t="s">
        <v>205</v>
      </c>
      <c r="E43" s="66" t="s">
        <v>205</v>
      </c>
      <c r="F43" s="66" t="s">
        <v>205</v>
      </c>
      <c r="G43" s="66" t="s">
        <v>205</v>
      </c>
      <c r="H43" s="66" t="s">
        <v>205</v>
      </c>
      <c r="I43" s="246"/>
      <c r="J43" s="246"/>
      <c r="K43" s="246"/>
      <c r="L43" s="246"/>
      <c r="M43" s="246"/>
    </row>
    <row r="44" spans="1:13" ht="30.75" customHeight="1" x14ac:dyDescent="0.2">
      <c r="A44" s="114" t="s">
        <v>295</v>
      </c>
      <c r="B44" s="66" t="s">
        <v>205</v>
      </c>
      <c r="C44" s="66" t="s">
        <v>205</v>
      </c>
      <c r="D44" s="66" t="s">
        <v>205</v>
      </c>
      <c r="E44" s="66" t="s">
        <v>205</v>
      </c>
      <c r="F44" s="66" t="s">
        <v>205</v>
      </c>
      <c r="G44" s="66" t="s">
        <v>205</v>
      </c>
      <c r="H44" s="66" t="s">
        <v>205</v>
      </c>
      <c r="I44" s="246"/>
      <c r="J44" s="246"/>
      <c r="K44" s="246"/>
      <c r="L44" s="246"/>
      <c r="M44" s="246"/>
    </row>
    <row r="45" spans="1:13" ht="20.100000000000001" customHeight="1" x14ac:dyDescent="0.2">
      <c r="A45" s="106" t="s">
        <v>192</v>
      </c>
      <c r="B45" s="69">
        <f t="shared" ref="B45:H45" si="2">B42</f>
        <v>1888.4</v>
      </c>
      <c r="C45" s="69">
        <f t="shared" si="2"/>
        <v>76</v>
      </c>
      <c r="D45" s="69">
        <f t="shared" si="2"/>
        <v>2131.6999999999998</v>
      </c>
      <c r="E45" s="69">
        <f t="shared" si="2"/>
        <v>114</v>
      </c>
      <c r="F45" s="69">
        <f t="shared" si="2"/>
        <v>243.29999999999973</v>
      </c>
      <c r="G45" s="69">
        <f t="shared" si="2"/>
        <v>38</v>
      </c>
      <c r="H45" s="69">
        <f t="shared" si="2"/>
        <v>112.88392289769116</v>
      </c>
      <c r="I45" s="247"/>
      <c r="J45" s="247"/>
      <c r="K45" s="247"/>
      <c r="L45" s="247"/>
      <c r="M45" s="247"/>
    </row>
    <row r="46" spans="1:13" s="285" customFormat="1" ht="21.95" customHeight="1" x14ac:dyDescent="0.2">
      <c r="A46" s="290" t="s">
        <v>296</v>
      </c>
      <c r="B46" s="290"/>
      <c r="C46" s="290"/>
      <c r="D46" s="290"/>
      <c r="E46" s="290"/>
      <c r="F46" s="290"/>
      <c r="G46" s="290"/>
      <c r="H46" s="289"/>
      <c r="I46" s="289"/>
      <c r="J46" s="289"/>
      <c r="K46" s="289"/>
      <c r="L46" s="289"/>
      <c r="M46" s="289"/>
    </row>
    <row r="47" spans="1:13" s="14" customFormat="1" ht="63.95" customHeight="1" x14ac:dyDescent="0.2">
      <c r="A47" s="15" t="s">
        <v>297</v>
      </c>
      <c r="B47" s="15" t="s">
        <v>298</v>
      </c>
      <c r="C47" s="15" t="s">
        <v>299</v>
      </c>
      <c r="D47" s="15" t="s">
        <v>300</v>
      </c>
      <c r="E47" s="15" t="s">
        <v>301</v>
      </c>
      <c r="F47" s="15" t="s">
        <v>302</v>
      </c>
      <c r="G47" s="15" t="s">
        <v>303</v>
      </c>
      <c r="H47" s="271"/>
      <c r="I47" s="271"/>
      <c r="J47" s="271"/>
      <c r="K47" s="271"/>
      <c r="L47" s="271"/>
      <c r="M47" s="271"/>
    </row>
    <row r="48" spans="1:13" s="14" customFormat="1" ht="18" customHeight="1" x14ac:dyDescent="0.2">
      <c r="A48" s="267">
        <v>1</v>
      </c>
      <c r="B48" s="267">
        <v>2</v>
      </c>
      <c r="C48" s="267">
        <v>3</v>
      </c>
      <c r="D48" s="267">
        <v>4</v>
      </c>
      <c r="E48" s="267">
        <v>5</v>
      </c>
      <c r="F48" s="291">
        <v>6</v>
      </c>
      <c r="G48" s="267">
        <v>7</v>
      </c>
      <c r="H48" s="217"/>
      <c r="I48" s="217"/>
      <c r="J48" s="217"/>
      <c r="K48" s="217"/>
      <c r="L48" s="217"/>
      <c r="M48" s="217"/>
    </row>
    <row r="49" spans="1:22" ht="20.100000000000001" customHeight="1" x14ac:dyDescent="0.2">
      <c r="A49" s="114"/>
      <c r="B49" s="122" t="s">
        <v>205</v>
      </c>
      <c r="C49" s="122" t="s">
        <v>205</v>
      </c>
      <c r="D49" s="122" t="s">
        <v>205</v>
      </c>
      <c r="E49" s="122" t="s">
        <v>205</v>
      </c>
      <c r="F49" s="122" t="s">
        <v>205</v>
      </c>
      <c r="G49" s="122" t="s">
        <v>205</v>
      </c>
      <c r="H49" s="101"/>
      <c r="I49" s="246"/>
      <c r="J49" s="246"/>
      <c r="K49" s="246"/>
      <c r="L49" s="246"/>
      <c r="M49" s="246"/>
    </row>
    <row r="50" spans="1:22" ht="20.100000000000001" customHeight="1" x14ac:dyDescent="0.2">
      <c r="A50" s="114" t="s">
        <v>192</v>
      </c>
      <c r="B50" s="54" t="s">
        <v>304</v>
      </c>
      <c r="C50" s="54" t="s">
        <v>205</v>
      </c>
      <c r="D50" s="54" t="s">
        <v>304</v>
      </c>
      <c r="E50" s="54" t="s">
        <v>304</v>
      </c>
      <c r="F50" s="54" t="s">
        <v>205</v>
      </c>
      <c r="G50" s="54" t="s">
        <v>304</v>
      </c>
      <c r="H50" s="101"/>
      <c r="I50" s="246"/>
      <c r="J50" s="246"/>
      <c r="K50" s="246"/>
      <c r="L50" s="246"/>
      <c r="M50" s="246"/>
    </row>
    <row r="51" spans="1:22" s="285" customFormat="1" ht="21.95" customHeight="1" x14ac:dyDescent="0.2">
      <c r="A51" s="290" t="s">
        <v>305</v>
      </c>
      <c r="B51" s="290"/>
      <c r="C51" s="290"/>
      <c r="D51" s="290"/>
      <c r="E51" s="290"/>
      <c r="F51" s="290"/>
      <c r="G51" s="290"/>
      <c r="H51" s="289"/>
      <c r="I51" s="289"/>
      <c r="J51" s="289"/>
      <c r="K51" s="289"/>
      <c r="L51" s="289"/>
      <c r="M51" s="289"/>
    </row>
    <row r="52" spans="1:22" ht="64.5" customHeight="1" x14ac:dyDescent="0.2">
      <c r="A52" s="218" t="s">
        <v>306</v>
      </c>
      <c r="B52" s="218" t="s">
        <v>307</v>
      </c>
      <c r="C52" s="268" t="s">
        <v>308</v>
      </c>
      <c r="D52" s="269"/>
      <c r="E52" s="292" t="s">
        <v>309</v>
      </c>
      <c r="F52" s="293"/>
      <c r="G52" s="218" t="s">
        <v>310</v>
      </c>
      <c r="H52" s="101"/>
      <c r="I52" s="101"/>
      <c r="J52" s="101"/>
      <c r="K52" s="101"/>
      <c r="L52" s="101"/>
      <c r="M52" s="101"/>
    </row>
    <row r="53" spans="1:22" ht="18.75" customHeight="1" x14ac:dyDescent="0.2">
      <c r="A53" s="176"/>
      <c r="B53" s="176"/>
      <c r="C53" s="15" t="s">
        <v>239</v>
      </c>
      <c r="D53" s="267" t="s">
        <v>5</v>
      </c>
      <c r="E53" s="294" t="s">
        <v>239</v>
      </c>
      <c r="F53" s="267" t="s">
        <v>5</v>
      </c>
      <c r="G53" s="176"/>
      <c r="H53" s="101"/>
      <c r="I53" s="101"/>
      <c r="J53" s="101"/>
      <c r="K53" s="101"/>
      <c r="L53" s="101"/>
      <c r="M53" s="101"/>
    </row>
    <row r="54" spans="1:22" s="14" customFormat="1" ht="18" customHeight="1" x14ac:dyDescent="0.2">
      <c r="A54" s="15">
        <v>1</v>
      </c>
      <c r="B54" s="15">
        <v>2</v>
      </c>
      <c r="C54" s="15">
        <v>3</v>
      </c>
      <c r="D54" s="267">
        <v>4</v>
      </c>
      <c r="E54" s="294">
        <v>5</v>
      </c>
      <c r="F54" s="267">
        <v>6</v>
      </c>
      <c r="G54" s="267">
        <v>7</v>
      </c>
      <c r="H54" s="217"/>
      <c r="I54" s="217"/>
      <c r="J54" s="217"/>
      <c r="K54" s="217"/>
      <c r="L54" s="217"/>
      <c r="M54" s="217"/>
    </row>
    <row r="55" spans="1:22" s="285" customFormat="1" ht="20.100000000000001" customHeight="1" x14ac:dyDescent="0.2">
      <c r="A55" s="27" t="s">
        <v>311</v>
      </c>
      <c r="B55" s="10" t="s">
        <v>205</v>
      </c>
      <c r="C55" s="10" t="s">
        <v>205</v>
      </c>
      <c r="D55" s="10" t="s">
        <v>205</v>
      </c>
      <c r="E55" s="10" t="s">
        <v>205</v>
      </c>
      <c r="F55" s="10" t="s">
        <v>205</v>
      </c>
      <c r="G55" s="10" t="s">
        <v>205</v>
      </c>
      <c r="H55" s="250"/>
      <c r="I55" s="250"/>
      <c r="J55" s="250"/>
      <c r="K55" s="250"/>
      <c r="L55" s="250"/>
      <c r="M55" s="250"/>
    </row>
    <row r="56" spans="1:22" s="285" customFormat="1" ht="20.100000000000001" customHeight="1" x14ac:dyDescent="0.2">
      <c r="A56" s="27"/>
      <c r="B56" s="10" t="s">
        <v>205</v>
      </c>
      <c r="C56" s="10" t="s">
        <v>205</v>
      </c>
      <c r="D56" s="10" t="s">
        <v>205</v>
      </c>
      <c r="E56" s="10" t="s">
        <v>205</v>
      </c>
      <c r="F56" s="10" t="s">
        <v>205</v>
      </c>
      <c r="G56" s="10" t="s">
        <v>205</v>
      </c>
      <c r="H56" s="250"/>
      <c r="I56" s="250"/>
      <c r="J56" s="250"/>
      <c r="K56" s="250"/>
      <c r="L56" s="250"/>
      <c r="M56" s="250"/>
    </row>
    <row r="57" spans="1:22" s="285" customFormat="1" ht="20.100000000000001" customHeight="1" x14ac:dyDescent="0.2">
      <c r="A57" s="27" t="s">
        <v>312</v>
      </c>
      <c r="B57" s="10" t="s">
        <v>205</v>
      </c>
      <c r="C57" s="10" t="s">
        <v>205</v>
      </c>
      <c r="D57" s="10" t="s">
        <v>205</v>
      </c>
      <c r="E57" s="10" t="s">
        <v>205</v>
      </c>
      <c r="F57" s="10" t="s">
        <v>205</v>
      </c>
      <c r="G57" s="10" t="s">
        <v>205</v>
      </c>
      <c r="H57" s="250"/>
      <c r="I57" s="250"/>
      <c r="J57" s="250"/>
      <c r="K57" s="250"/>
      <c r="L57" s="250"/>
      <c r="M57" s="250"/>
    </row>
    <row r="58" spans="1:22" s="285" customFormat="1" ht="20.100000000000001" customHeight="1" x14ac:dyDescent="0.2">
      <c r="A58" s="27"/>
      <c r="B58" s="10" t="s">
        <v>205</v>
      </c>
      <c r="C58" s="10" t="s">
        <v>205</v>
      </c>
      <c r="D58" s="10" t="s">
        <v>205</v>
      </c>
      <c r="E58" s="10" t="s">
        <v>205</v>
      </c>
      <c r="F58" s="10" t="s">
        <v>205</v>
      </c>
      <c r="G58" s="10" t="s">
        <v>205</v>
      </c>
      <c r="H58" s="250"/>
      <c r="I58" s="250"/>
      <c r="J58" s="250"/>
      <c r="K58" s="250"/>
      <c r="L58" s="250"/>
      <c r="M58" s="250"/>
    </row>
    <row r="59" spans="1:22" s="285" customFormat="1" ht="20.100000000000001" customHeight="1" x14ac:dyDescent="0.2">
      <c r="A59" s="27" t="s">
        <v>313</v>
      </c>
      <c r="B59" s="10" t="s">
        <v>205</v>
      </c>
      <c r="C59" s="10" t="s">
        <v>205</v>
      </c>
      <c r="D59" s="10" t="s">
        <v>205</v>
      </c>
      <c r="E59" s="10" t="s">
        <v>205</v>
      </c>
      <c r="F59" s="10" t="s">
        <v>205</v>
      </c>
      <c r="G59" s="10" t="s">
        <v>205</v>
      </c>
      <c r="H59" s="250"/>
      <c r="I59" s="250"/>
      <c r="J59" s="250"/>
      <c r="K59" s="250"/>
      <c r="L59" s="250"/>
      <c r="M59" s="250"/>
    </row>
    <row r="60" spans="1:22" s="285" customFormat="1" ht="20.100000000000001" customHeight="1" x14ac:dyDescent="0.2">
      <c r="A60" s="27"/>
      <c r="B60" s="10" t="s">
        <v>205</v>
      </c>
      <c r="C60" s="10" t="s">
        <v>205</v>
      </c>
      <c r="D60" s="10" t="s">
        <v>205</v>
      </c>
      <c r="E60" s="10" t="s">
        <v>205</v>
      </c>
      <c r="F60" s="10" t="s">
        <v>205</v>
      </c>
      <c r="G60" s="10" t="s">
        <v>205</v>
      </c>
      <c r="H60" s="250"/>
      <c r="I60" s="250"/>
      <c r="J60" s="250"/>
      <c r="K60" s="250"/>
      <c r="L60" s="250"/>
      <c r="M60" s="250"/>
    </row>
    <row r="61" spans="1:22" s="285" customFormat="1" ht="20.100000000000001" customHeight="1" x14ac:dyDescent="0.2">
      <c r="A61" s="27" t="s">
        <v>192</v>
      </c>
      <c r="B61" s="10" t="s">
        <v>205</v>
      </c>
      <c r="C61" s="10" t="s">
        <v>205</v>
      </c>
      <c r="D61" s="10" t="s">
        <v>205</v>
      </c>
      <c r="E61" s="10" t="s">
        <v>205</v>
      </c>
      <c r="F61" s="10" t="s">
        <v>205</v>
      </c>
      <c r="G61" s="10" t="s">
        <v>205</v>
      </c>
      <c r="H61" s="250"/>
      <c r="I61" s="250"/>
      <c r="J61" s="250"/>
      <c r="K61" s="250"/>
      <c r="L61" s="250"/>
      <c r="M61" s="250"/>
    </row>
    <row r="62" spans="1:22" ht="18.75" customHeight="1" x14ac:dyDescent="0.2">
      <c r="C62" s="295"/>
      <c r="D62" s="295"/>
      <c r="E62" s="295"/>
    </row>
    <row r="63" spans="1:22" s="285" customFormat="1" ht="15.75" customHeight="1" x14ac:dyDescent="0.2">
      <c r="A63" s="263" t="s">
        <v>314</v>
      </c>
      <c r="B63" s="263"/>
      <c r="C63" s="263"/>
      <c r="D63" s="263"/>
      <c r="E63" s="263"/>
      <c r="F63" s="263"/>
      <c r="G63" s="263"/>
      <c r="H63" s="263"/>
      <c r="I63" s="263"/>
      <c r="J63" s="263"/>
      <c r="K63" s="286"/>
      <c r="L63" s="286"/>
      <c r="M63" s="286"/>
      <c r="N63" s="286"/>
      <c r="O63" s="286"/>
      <c r="P63" s="286"/>
      <c r="Q63" s="286"/>
      <c r="R63" s="286"/>
      <c r="S63" s="286"/>
      <c r="T63" s="286"/>
      <c r="U63" s="286"/>
      <c r="V63" s="286"/>
    </row>
    <row r="64" spans="1:22" s="14" customFormat="1" ht="12.75" customHeight="1" x14ac:dyDescent="0.2">
      <c r="A64" s="296" t="s">
        <v>233</v>
      </c>
      <c r="B64" s="296" t="s">
        <v>315</v>
      </c>
      <c r="C64" s="218" t="s">
        <v>316</v>
      </c>
      <c r="D64" s="218" t="s">
        <v>317</v>
      </c>
      <c r="E64" s="218" t="s">
        <v>318</v>
      </c>
      <c r="F64" s="268" t="s">
        <v>319</v>
      </c>
      <c r="G64" s="298"/>
      <c r="H64" s="298"/>
      <c r="I64" s="298"/>
      <c r="J64" s="269"/>
      <c r="K64" s="271"/>
      <c r="L64" s="271"/>
      <c r="M64" s="271"/>
      <c r="N64" s="271"/>
      <c r="O64" s="217"/>
      <c r="P64" s="217"/>
      <c r="Q64" s="217"/>
      <c r="R64" s="217"/>
      <c r="S64" s="217"/>
      <c r="T64" s="217"/>
      <c r="U64" s="217"/>
      <c r="V64" s="217"/>
    </row>
    <row r="65" spans="1:22" s="14" customFormat="1" ht="34.5" customHeight="1" x14ac:dyDescent="0.2">
      <c r="A65" s="297"/>
      <c r="B65" s="297"/>
      <c r="C65" s="176"/>
      <c r="D65" s="176"/>
      <c r="E65" s="176"/>
      <c r="F65" s="184" t="s">
        <v>320</v>
      </c>
      <c r="G65" s="15" t="s">
        <v>321</v>
      </c>
      <c r="H65" s="15" t="s">
        <v>118</v>
      </c>
      <c r="I65" s="15" t="s">
        <v>322</v>
      </c>
      <c r="J65" s="299" t="s">
        <v>323</v>
      </c>
      <c r="K65" s="271"/>
      <c r="L65" s="271"/>
      <c r="M65" s="271"/>
      <c r="N65" s="271"/>
      <c r="O65" s="271"/>
      <c r="P65" s="271"/>
      <c r="Q65" s="271"/>
      <c r="R65" s="271"/>
      <c r="S65" s="271"/>
      <c r="T65" s="271"/>
      <c r="U65" s="271"/>
      <c r="V65" s="271"/>
    </row>
    <row r="66" spans="1:22" s="300" customFormat="1" ht="12" customHeight="1" x14ac:dyDescent="0.2">
      <c r="A66" s="301">
        <v>1</v>
      </c>
      <c r="B66" s="302">
        <v>2</v>
      </c>
      <c r="C66" s="303">
        <v>3</v>
      </c>
      <c r="D66" s="303">
        <v>4</v>
      </c>
      <c r="E66" s="304">
        <v>5</v>
      </c>
      <c r="F66" s="303">
        <v>6</v>
      </c>
      <c r="G66" s="303">
        <v>7</v>
      </c>
      <c r="H66" s="303">
        <v>8</v>
      </c>
      <c r="I66" s="303">
        <v>9</v>
      </c>
      <c r="J66" s="305">
        <v>10</v>
      </c>
      <c r="K66" s="306"/>
      <c r="L66" s="306"/>
      <c r="M66" s="306"/>
      <c r="N66" s="306"/>
      <c r="O66" s="306"/>
      <c r="P66" s="306"/>
      <c r="Q66" s="306"/>
      <c r="R66" s="306"/>
      <c r="S66" s="306"/>
      <c r="T66" s="306"/>
      <c r="U66" s="260"/>
      <c r="V66" s="260"/>
    </row>
    <row r="67" spans="1:22" ht="18.75" customHeight="1" x14ac:dyDescent="0.2">
      <c r="A67" s="7"/>
      <c r="B67" s="307" t="s">
        <v>205</v>
      </c>
      <c r="C67" s="307" t="s">
        <v>205</v>
      </c>
      <c r="D67" s="307" t="s">
        <v>205</v>
      </c>
      <c r="E67" s="307" t="s">
        <v>205</v>
      </c>
      <c r="F67" s="307" t="s">
        <v>205</v>
      </c>
      <c r="G67" s="307" t="s">
        <v>205</v>
      </c>
      <c r="H67" s="307" t="s">
        <v>205</v>
      </c>
      <c r="I67" s="307" t="s">
        <v>205</v>
      </c>
      <c r="J67" s="307" t="s">
        <v>205</v>
      </c>
      <c r="K67" s="250"/>
      <c r="L67" s="250"/>
      <c r="M67" s="250"/>
      <c r="N67" s="250"/>
      <c r="O67" s="250"/>
      <c r="P67" s="250"/>
      <c r="Q67" s="250"/>
      <c r="R67" s="250"/>
      <c r="S67" s="250"/>
      <c r="T67" s="250"/>
      <c r="U67" s="250"/>
      <c r="V67" s="250"/>
    </row>
    <row r="68" spans="1:22" s="191" customFormat="1" ht="15.75" customHeight="1" x14ac:dyDescent="0.2">
      <c r="A68" s="308" t="s">
        <v>192</v>
      </c>
      <c r="B68" s="307" t="s">
        <v>205</v>
      </c>
      <c r="C68" s="307" t="s">
        <v>205</v>
      </c>
      <c r="D68" s="307" t="s">
        <v>205</v>
      </c>
      <c r="E68" s="307" t="s">
        <v>205</v>
      </c>
      <c r="F68" s="307" t="s">
        <v>205</v>
      </c>
      <c r="G68" s="307" t="s">
        <v>205</v>
      </c>
      <c r="H68" s="307" t="s">
        <v>205</v>
      </c>
      <c r="I68" s="307" t="s">
        <v>205</v>
      </c>
      <c r="J68" s="307" t="s">
        <v>205</v>
      </c>
      <c r="K68" s="309"/>
      <c r="L68" s="309"/>
      <c r="M68" s="309"/>
      <c r="N68" s="309"/>
      <c r="O68" s="309"/>
      <c r="P68" s="309"/>
      <c r="Q68" s="309"/>
      <c r="R68" s="309"/>
      <c r="S68" s="309"/>
      <c r="T68" s="309"/>
      <c r="U68" s="309"/>
      <c r="V68" s="309"/>
    </row>
    <row r="69" spans="1:22" s="285" customFormat="1" ht="15.75" customHeight="1" x14ac:dyDescent="0.2">
      <c r="A69" s="263" t="s">
        <v>324</v>
      </c>
      <c r="B69" s="263"/>
      <c r="C69" s="263"/>
      <c r="D69" s="263"/>
      <c r="E69" s="263"/>
      <c r="F69" s="263"/>
      <c r="G69" s="263"/>
      <c r="H69" s="263"/>
      <c r="I69" s="263"/>
      <c r="J69" s="263"/>
      <c r="K69" s="262"/>
      <c r="L69" s="262"/>
      <c r="M69" s="262"/>
      <c r="N69" s="262"/>
      <c r="O69" s="262"/>
      <c r="P69" s="262"/>
      <c r="Q69" s="262"/>
      <c r="R69" s="262"/>
      <c r="S69" s="262"/>
      <c r="T69" s="262"/>
      <c r="U69" s="262"/>
      <c r="V69" s="262"/>
    </row>
    <row r="70" spans="1:22" s="14" customFormat="1" ht="12.75" customHeight="1" x14ac:dyDescent="0.2">
      <c r="A70" s="296" t="s">
        <v>233</v>
      </c>
      <c r="B70" s="296" t="s">
        <v>325</v>
      </c>
      <c r="C70" s="218" t="s">
        <v>315</v>
      </c>
      <c r="D70" s="218" t="s">
        <v>317</v>
      </c>
      <c r="E70" s="218" t="s">
        <v>326</v>
      </c>
      <c r="F70" s="268" t="s">
        <v>327</v>
      </c>
      <c r="G70" s="298"/>
      <c r="H70" s="298"/>
      <c r="I70" s="298"/>
      <c r="J70" s="269"/>
      <c r="K70" s="271"/>
      <c r="L70" s="271"/>
      <c r="M70" s="271"/>
      <c r="N70" s="271"/>
      <c r="O70" s="271"/>
      <c r="P70" s="271"/>
      <c r="Q70" s="271"/>
      <c r="R70" s="271"/>
      <c r="S70" s="271"/>
      <c r="T70" s="217"/>
      <c r="U70" s="217"/>
      <c r="V70" s="217"/>
    </row>
    <row r="71" spans="1:22" s="14" customFormat="1" ht="12.75" customHeight="1" x14ac:dyDescent="0.2">
      <c r="A71" s="310"/>
      <c r="B71" s="310"/>
      <c r="C71" s="205"/>
      <c r="D71" s="205"/>
      <c r="E71" s="205"/>
      <c r="F71" s="218" t="s">
        <v>328</v>
      </c>
      <c r="G71" s="311" t="s">
        <v>239</v>
      </c>
      <c r="H71" s="288" t="s">
        <v>5</v>
      </c>
      <c r="I71" s="218" t="s">
        <v>6</v>
      </c>
      <c r="J71" s="218" t="s">
        <v>7</v>
      </c>
      <c r="K71" s="271"/>
      <c r="L71" s="271"/>
      <c r="M71" s="271"/>
      <c r="N71" s="271"/>
      <c r="O71" s="271"/>
      <c r="P71" s="271"/>
      <c r="Q71" s="271"/>
      <c r="R71" s="271"/>
      <c r="S71" s="271"/>
      <c r="T71" s="217"/>
      <c r="U71" s="217"/>
      <c r="V71" s="217"/>
    </row>
    <row r="72" spans="1:22" s="14" customFormat="1" ht="12.75" customHeight="1" x14ac:dyDescent="0.2">
      <c r="A72" s="297"/>
      <c r="B72" s="297"/>
      <c r="C72" s="176"/>
      <c r="D72" s="176"/>
      <c r="E72" s="176"/>
      <c r="F72" s="176"/>
      <c r="G72" s="312"/>
      <c r="H72" s="212"/>
      <c r="I72" s="176"/>
      <c r="J72" s="176"/>
      <c r="K72" s="271"/>
      <c r="L72" s="271"/>
      <c r="M72" s="271"/>
      <c r="N72" s="271"/>
      <c r="O72" s="271"/>
      <c r="P72" s="271"/>
      <c r="Q72" s="271"/>
      <c r="R72" s="271"/>
      <c r="S72" s="271"/>
      <c r="T72" s="217"/>
      <c r="U72" s="217"/>
      <c r="V72" s="217"/>
    </row>
    <row r="73" spans="1:22" s="300" customFormat="1" ht="12" customHeight="1" x14ac:dyDescent="0.2">
      <c r="A73" s="301">
        <v>1</v>
      </c>
      <c r="B73" s="301">
        <v>2</v>
      </c>
      <c r="C73" s="303">
        <v>3</v>
      </c>
      <c r="D73" s="303">
        <v>4</v>
      </c>
      <c r="E73" s="303">
        <v>5</v>
      </c>
      <c r="F73" s="303">
        <v>6</v>
      </c>
      <c r="G73" s="303">
        <v>7</v>
      </c>
      <c r="H73" s="303">
        <v>8</v>
      </c>
      <c r="I73" s="303">
        <v>9</v>
      </c>
      <c r="J73" s="303">
        <v>10</v>
      </c>
      <c r="K73" s="306"/>
      <c r="L73" s="306"/>
      <c r="M73" s="306"/>
      <c r="N73" s="306"/>
      <c r="O73" s="306"/>
      <c r="P73" s="306"/>
      <c r="Q73" s="306"/>
      <c r="R73" s="306"/>
      <c r="S73" s="306"/>
      <c r="T73" s="306"/>
      <c r="U73" s="306"/>
      <c r="V73" s="260"/>
    </row>
    <row r="74" spans="1:22" ht="18.75" customHeight="1" x14ac:dyDescent="0.2">
      <c r="A74" s="313"/>
      <c r="B74" s="7" t="s">
        <v>205</v>
      </c>
      <c r="C74" s="7" t="s">
        <v>205</v>
      </c>
      <c r="D74" s="7" t="s">
        <v>205</v>
      </c>
      <c r="E74" s="7" t="s">
        <v>205</v>
      </c>
      <c r="F74" s="7" t="s">
        <v>205</v>
      </c>
      <c r="G74" s="7" t="s">
        <v>205</v>
      </c>
      <c r="H74" s="7" t="s">
        <v>205</v>
      </c>
      <c r="I74" s="7" t="s">
        <v>205</v>
      </c>
      <c r="J74" s="7" t="s">
        <v>205</v>
      </c>
      <c r="K74" s="254"/>
      <c r="L74" s="254"/>
      <c r="M74" s="254"/>
      <c r="N74" s="254"/>
      <c r="O74" s="255"/>
      <c r="P74" s="255"/>
      <c r="Q74" s="255"/>
      <c r="R74" s="255"/>
      <c r="S74" s="255"/>
      <c r="T74" s="250"/>
      <c r="U74" s="250"/>
      <c r="V74" s="250"/>
    </row>
    <row r="75" spans="1:22" s="191" customFormat="1" ht="15.75" customHeight="1" x14ac:dyDescent="0.2">
      <c r="A75" s="308" t="s">
        <v>192</v>
      </c>
      <c r="B75" s="7" t="s">
        <v>205</v>
      </c>
      <c r="C75" s="7" t="s">
        <v>205</v>
      </c>
      <c r="D75" s="7" t="s">
        <v>205</v>
      </c>
      <c r="E75" s="7" t="s">
        <v>205</v>
      </c>
      <c r="F75" s="7" t="s">
        <v>205</v>
      </c>
      <c r="G75" s="7" t="s">
        <v>205</v>
      </c>
      <c r="H75" s="7" t="s">
        <v>205</v>
      </c>
      <c r="I75" s="7" t="s">
        <v>205</v>
      </c>
      <c r="J75" s="7" t="s">
        <v>205</v>
      </c>
      <c r="K75" s="314"/>
      <c r="L75" s="314"/>
      <c r="M75" s="314"/>
      <c r="N75" s="314"/>
      <c r="O75" s="314"/>
      <c r="P75" s="314"/>
      <c r="Q75" s="314"/>
      <c r="R75" s="314"/>
      <c r="S75" s="314"/>
      <c r="T75" s="309"/>
      <c r="U75" s="309"/>
      <c r="V75" s="309"/>
    </row>
    <row r="76" spans="1:22" ht="18.75" customHeight="1" x14ac:dyDescent="0.2">
      <c r="A76" s="40"/>
      <c r="B76" s="40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O76" s="256"/>
      <c r="P76" s="256"/>
      <c r="Q76" s="256"/>
      <c r="R76" s="256"/>
      <c r="S76" s="256"/>
    </row>
    <row r="77" spans="1:22" ht="18.75" customHeight="1" x14ac:dyDescent="0.2">
      <c r="A77" s="40"/>
      <c r="B77" s="40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38"/>
      <c r="O77" s="4"/>
      <c r="P77" s="4"/>
      <c r="Q77" s="4"/>
      <c r="R77" s="4"/>
      <c r="S77" s="4"/>
      <c r="T77" s="38"/>
      <c r="U77" s="38"/>
      <c r="V77" s="38"/>
    </row>
    <row r="78" spans="1:22" ht="18.75" customHeight="1" x14ac:dyDescent="0.2">
      <c r="A78" s="167"/>
      <c r="B78" s="167"/>
      <c r="C78" s="167"/>
      <c r="D78" s="167"/>
      <c r="E78" s="167"/>
      <c r="F78" s="166"/>
      <c r="G78" s="166"/>
      <c r="H78" s="166"/>
      <c r="I78" s="166"/>
      <c r="J78" s="166"/>
      <c r="K78" s="166"/>
      <c r="L78" s="166"/>
      <c r="M78" s="166"/>
      <c r="N78" s="166"/>
      <c r="O78" s="166"/>
      <c r="P78" s="166"/>
      <c r="Q78" s="166"/>
      <c r="R78" s="166"/>
      <c r="S78" s="166"/>
      <c r="T78" s="166"/>
      <c r="U78" s="166"/>
      <c r="V78" s="166"/>
    </row>
    <row r="79" spans="1:22" ht="18.75" customHeight="1" x14ac:dyDescent="0.2">
      <c r="A79" s="38"/>
      <c r="B79" s="38"/>
      <c r="C79" s="38"/>
      <c r="D79" s="38"/>
      <c r="E79" s="38"/>
      <c r="F79" s="38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38"/>
      <c r="U79" s="168"/>
      <c r="V79" s="168"/>
    </row>
    <row r="80" spans="1:22" ht="18.75" customHeight="1" x14ac:dyDescent="0.2">
      <c r="A80" s="58"/>
      <c r="B80" s="58"/>
      <c r="C80" s="51"/>
      <c r="D80" s="51"/>
      <c r="E80" s="51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</row>
    <row r="81" spans="1:22" ht="18.75" customHeight="1" x14ac:dyDescent="0.2">
      <c r="A81" s="58"/>
      <c r="B81" s="58"/>
      <c r="C81" s="315"/>
      <c r="D81" s="101"/>
      <c r="E81" s="101"/>
      <c r="F81" s="101"/>
      <c r="G81" s="101"/>
      <c r="H81" s="316"/>
      <c r="I81" s="101"/>
      <c r="J81" s="101"/>
      <c r="K81" s="101"/>
      <c r="L81" s="316"/>
      <c r="M81" s="101"/>
      <c r="N81" s="101"/>
      <c r="O81" s="101"/>
      <c r="P81" s="316"/>
      <c r="Q81" s="101"/>
      <c r="R81" s="101"/>
      <c r="S81" s="101"/>
      <c r="T81" s="316"/>
      <c r="U81" s="101"/>
      <c r="V81" s="101"/>
    </row>
    <row r="82" spans="1:22" ht="18.75" customHeight="1" x14ac:dyDescent="0.2">
      <c r="A82" s="101"/>
      <c r="B82" s="101"/>
      <c r="C82" s="101"/>
      <c r="D82" s="101"/>
      <c r="E82" s="101"/>
      <c r="F82" s="101"/>
      <c r="G82" s="101"/>
      <c r="H82" s="101"/>
      <c r="I82" s="101"/>
      <c r="J82" s="101"/>
      <c r="K82" s="101"/>
      <c r="L82" s="101"/>
      <c r="M82" s="101"/>
      <c r="N82" s="101"/>
      <c r="O82" s="101"/>
      <c r="P82" s="101"/>
      <c r="Q82" s="101"/>
      <c r="R82" s="101"/>
      <c r="S82" s="101"/>
      <c r="T82" s="40"/>
      <c r="U82" s="40"/>
      <c r="V82" s="40"/>
    </row>
    <row r="83" spans="1:22" ht="18.75" customHeight="1" x14ac:dyDescent="0.2">
      <c r="A83" s="246"/>
      <c r="B83" s="317"/>
      <c r="C83" s="317"/>
      <c r="D83" s="317"/>
      <c r="E83" s="317"/>
      <c r="F83" s="246"/>
      <c r="G83" s="246"/>
      <c r="H83" s="246"/>
      <c r="I83" s="246"/>
      <c r="J83" s="246"/>
      <c r="K83" s="246"/>
      <c r="L83" s="246"/>
      <c r="M83" s="246"/>
      <c r="N83" s="246"/>
      <c r="O83" s="246"/>
      <c r="P83" s="246"/>
      <c r="Q83" s="246"/>
      <c r="R83" s="246"/>
      <c r="S83" s="246"/>
      <c r="T83" s="246"/>
      <c r="U83" s="246"/>
      <c r="V83" s="246"/>
    </row>
    <row r="84" spans="1:22" ht="18.75" customHeight="1" x14ac:dyDescent="0.2">
      <c r="A84" s="246"/>
      <c r="B84" s="317"/>
      <c r="C84" s="317"/>
      <c r="D84" s="317"/>
      <c r="E84" s="317"/>
      <c r="F84" s="246"/>
      <c r="G84" s="246"/>
      <c r="H84" s="246"/>
      <c r="I84" s="246"/>
      <c r="J84" s="246"/>
      <c r="K84" s="246"/>
      <c r="L84" s="246"/>
      <c r="M84" s="246"/>
      <c r="N84" s="246"/>
      <c r="O84" s="246"/>
      <c r="P84" s="246"/>
      <c r="Q84" s="246"/>
      <c r="R84" s="246"/>
      <c r="S84" s="246"/>
      <c r="T84" s="246"/>
      <c r="U84" s="246"/>
      <c r="V84" s="246"/>
    </row>
    <row r="85" spans="1:22" ht="18.75" customHeight="1" x14ac:dyDescent="0.2">
      <c r="A85" s="246"/>
      <c r="B85" s="317"/>
      <c r="C85" s="317"/>
      <c r="D85" s="317"/>
      <c r="E85" s="317"/>
      <c r="F85" s="246"/>
      <c r="G85" s="246"/>
      <c r="H85" s="246"/>
      <c r="I85" s="246"/>
      <c r="J85" s="246"/>
      <c r="K85" s="246"/>
      <c r="L85" s="246"/>
      <c r="M85" s="246"/>
      <c r="N85" s="246"/>
      <c r="O85" s="246"/>
      <c r="P85" s="246"/>
      <c r="Q85" s="246"/>
      <c r="R85" s="246"/>
      <c r="S85" s="246"/>
      <c r="T85" s="246"/>
      <c r="U85" s="246"/>
      <c r="V85" s="246"/>
    </row>
    <row r="86" spans="1:22" ht="18.75" customHeight="1" x14ac:dyDescent="0.2">
      <c r="A86" s="246"/>
      <c r="B86" s="317"/>
      <c r="C86" s="317"/>
      <c r="D86" s="317"/>
      <c r="E86" s="317"/>
      <c r="F86" s="246"/>
      <c r="G86" s="246"/>
      <c r="H86" s="246"/>
      <c r="I86" s="246"/>
      <c r="J86" s="246"/>
      <c r="K86" s="246"/>
      <c r="L86" s="246"/>
      <c r="M86" s="246"/>
      <c r="N86" s="246"/>
      <c r="O86" s="246"/>
      <c r="P86" s="246"/>
      <c r="Q86" s="246"/>
      <c r="R86" s="246"/>
      <c r="S86" s="246"/>
      <c r="T86" s="246"/>
      <c r="U86" s="246"/>
      <c r="V86" s="246"/>
    </row>
    <row r="87" spans="1:22" ht="18.75" customHeight="1" x14ac:dyDescent="0.2">
      <c r="A87" s="318"/>
      <c r="B87" s="318"/>
      <c r="C87" s="318"/>
      <c r="D87" s="318"/>
      <c r="E87" s="318"/>
      <c r="F87" s="246"/>
      <c r="G87" s="246"/>
      <c r="H87" s="246"/>
      <c r="I87" s="246"/>
      <c r="J87" s="246"/>
      <c r="K87" s="246"/>
      <c r="L87" s="246"/>
      <c r="M87" s="246"/>
      <c r="N87" s="246"/>
      <c r="O87" s="246"/>
      <c r="P87" s="246"/>
      <c r="Q87" s="246"/>
      <c r="R87" s="246"/>
      <c r="S87" s="246"/>
      <c r="T87" s="246"/>
      <c r="U87" s="246"/>
      <c r="V87" s="246"/>
    </row>
    <row r="88" spans="1:22" ht="18.75" customHeight="1" x14ac:dyDescent="0.2">
      <c r="A88" s="89"/>
      <c r="B88" s="89"/>
      <c r="C88" s="89"/>
      <c r="D88" s="89"/>
      <c r="E88" s="89"/>
      <c r="F88" s="319"/>
      <c r="G88" s="319"/>
      <c r="H88" s="319"/>
      <c r="I88" s="319"/>
      <c r="J88" s="319"/>
      <c r="K88" s="319"/>
      <c r="L88" s="319"/>
      <c r="M88" s="319"/>
      <c r="N88" s="319"/>
      <c r="O88" s="319"/>
      <c r="P88" s="319"/>
      <c r="Q88" s="319"/>
      <c r="R88" s="319"/>
      <c r="S88" s="319"/>
      <c r="T88" s="319"/>
      <c r="U88" s="320"/>
      <c r="V88" s="320"/>
    </row>
    <row r="89" spans="1:22" ht="18.75" customHeight="1" x14ac:dyDescent="0.2">
      <c r="A89" s="38"/>
      <c r="B89" s="321"/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38"/>
      <c r="T89" s="38"/>
      <c r="U89" s="38"/>
      <c r="V89" s="38"/>
    </row>
    <row r="90" spans="1:22" ht="18.75" customHeight="1" x14ac:dyDescent="0.2">
      <c r="A90" s="38"/>
      <c r="B90" s="321"/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38"/>
      <c r="V90" s="38"/>
    </row>
    <row r="91" spans="1:22" ht="18.75" customHeight="1" x14ac:dyDescent="0.2">
      <c r="A91" s="85"/>
      <c r="B91" s="321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</row>
    <row r="92" spans="1:22" ht="18.75" customHeight="1" x14ac:dyDescent="0.2">
      <c r="A92" s="38"/>
      <c r="B92" s="321"/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</row>
    <row r="93" spans="1:22" ht="18.75" customHeight="1" x14ac:dyDescent="0.2">
      <c r="A93" s="51"/>
      <c r="B93" s="58"/>
      <c r="C93" s="58"/>
      <c r="D93" s="58"/>
      <c r="E93" s="58"/>
      <c r="F93" s="58"/>
      <c r="G93" s="58"/>
      <c r="H93" s="58"/>
      <c r="I93" s="58"/>
      <c r="J93" s="58"/>
      <c r="K93" s="58"/>
      <c r="L93" s="58"/>
      <c r="M93" s="58"/>
      <c r="N93" s="58"/>
      <c r="O93" s="58"/>
      <c r="P93" s="58"/>
      <c r="Q93" s="58"/>
      <c r="R93" s="58"/>
      <c r="S93" s="40"/>
      <c r="T93" s="40"/>
      <c r="U93" s="40"/>
      <c r="V93" s="38"/>
    </row>
    <row r="94" spans="1:22" ht="18.75" customHeight="1" x14ac:dyDescent="0.2">
      <c r="A94" s="51"/>
      <c r="B94" s="58"/>
      <c r="C94" s="58"/>
      <c r="D94" s="58"/>
      <c r="E94" s="58"/>
      <c r="F94" s="58"/>
      <c r="G94" s="58"/>
      <c r="H94" s="58"/>
      <c r="I94" s="58"/>
      <c r="J94" s="58"/>
      <c r="K94" s="58"/>
      <c r="L94" s="58"/>
      <c r="M94" s="58"/>
      <c r="N94" s="58"/>
      <c r="O94" s="58"/>
      <c r="P94" s="58"/>
      <c r="Q94" s="58"/>
      <c r="R94" s="58"/>
      <c r="S94" s="40"/>
      <c r="T94" s="40"/>
      <c r="U94" s="40"/>
      <c r="V94" s="38"/>
    </row>
    <row r="95" spans="1:22" ht="37.5" customHeight="1" x14ac:dyDescent="0.2">
      <c r="A95" s="51"/>
      <c r="B95" s="58"/>
      <c r="C95" s="58"/>
      <c r="D95" s="58"/>
      <c r="E95" s="58"/>
      <c r="F95" s="58"/>
      <c r="G95" s="58"/>
      <c r="H95" s="58"/>
      <c r="I95" s="316"/>
      <c r="J95" s="101"/>
      <c r="K95" s="101"/>
      <c r="L95" s="58"/>
      <c r="M95" s="58"/>
      <c r="N95" s="58"/>
      <c r="O95" s="58"/>
      <c r="P95" s="58"/>
      <c r="Q95" s="58"/>
      <c r="R95" s="58"/>
      <c r="S95" s="40"/>
      <c r="T95" s="40"/>
      <c r="U95" s="40"/>
      <c r="V95" s="38"/>
    </row>
    <row r="96" spans="1:22" ht="18.75" customHeight="1" x14ac:dyDescent="0.3">
      <c r="A96" s="40"/>
      <c r="B96" s="101"/>
      <c r="C96" s="101"/>
      <c r="D96" s="101"/>
      <c r="E96" s="101"/>
      <c r="F96" s="101"/>
      <c r="G96" s="101"/>
      <c r="H96" s="101"/>
      <c r="I96" s="101"/>
      <c r="J96" s="101"/>
      <c r="K96" s="101"/>
      <c r="L96" s="322"/>
      <c r="M96" s="322"/>
      <c r="N96" s="322"/>
      <c r="O96" s="322"/>
      <c r="P96" s="51"/>
      <c r="Q96" s="51"/>
      <c r="R96" s="51"/>
      <c r="S96" s="38"/>
      <c r="T96" s="40"/>
      <c r="U96" s="40"/>
      <c r="V96" s="40"/>
    </row>
    <row r="97" spans="1:22" ht="18.75" customHeight="1" x14ac:dyDescent="0.2">
      <c r="A97" s="246"/>
      <c r="B97" s="318"/>
      <c r="C97" s="246"/>
      <c r="D97" s="246"/>
      <c r="E97" s="246"/>
      <c r="F97" s="246"/>
      <c r="G97" s="246"/>
      <c r="H97" s="246"/>
      <c r="I97" s="246"/>
      <c r="J97" s="246"/>
      <c r="K97" s="246"/>
      <c r="L97" s="323"/>
      <c r="M97" s="323"/>
      <c r="N97" s="323"/>
      <c r="O97" s="323"/>
      <c r="P97" s="160"/>
      <c r="Q97" s="160"/>
      <c r="R97" s="160"/>
      <c r="S97" s="38"/>
      <c r="T97" s="40"/>
      <c r="U97" s="40"/>
      <c r="V97" s="40"/>
    </row>
    <row r="98" spans="1:22" ht="18.75" customHeight="1" x14ac:dyDescent="0.2">
      <c r="A98" s="246"/>
      <c r="B98" s="318"/>
      <c r="C98" s="246"/>
      <c r="D98" s="246"/>
      <c r="E98" s="246"/>
      <c r="F98" s="246"/>
      <c r="G98" s="246"/>
      <c r="H98" s="246"/>
      <c r="I98" s="246"/>
      <c r="J98" s="246"/>
      <c r="K98" s="246"/>
      <c r="L98" s="160"/>
      <c r="M98" s="160"/>
      <c r="N98" s="160"/>
      <c r="O98" s="160"/>
      <c r="P98" s="160"/>
      <c r="Q98" s="160"/>
      <c r="R98" s="160"/>
      <c r="S98" s="38"/>
      <c r="T98" s="38"/>
      <c r="U98" s="38"/>
      <c r="V98" s="38"/>
    </row>
    <row r="99" spans="1:22" ht="18.75" customHeight="1" x14ac:dyDescent="0.2">
      <c r="A99" s="89"/>
      <c r="B99" s="89"/>
      <c r="C99" s="89"/>
      <c r="D99" s="89"/>
      <c r="E99" s="101"/>
      <c r="F99" s="101"/>
      <c r="G99" s="101"/>
      <c r="H99" s="101"/>
      <c r="I99" s="101"/>
      <c r="J99" s="101"/>
      <c r="K99" s="101"/>
      <c r="L99" s="160"/>
      <c r="M99" s="160"/>
      <c r="N99" s="160"/>
      <c r="O99" s="160"/>
      <c r="P99" s="160"/>
      <c r="Q99" s="160"/>
      <c r="R99" s="160"/>
      <c r="S99" s="38"/>
      <c r="T99" s="38"/>
      <c r="U99" s="38"/>
      <c r="V99" s="38"/>
    </row>
    <row r="100" spans="1:22" ht="18.75" customHeight="1" x14ac:dyDescent="0.2">
      <c r="A100" s="38"/>
      <c r="B100" s="321"/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8"/>
      <c r="P100" s="38"/>
      <c r="Q100" s="38"/>
      <c r="R100" s="38"/>
      <c r="S100" s="38"/>
      <c r="T100" s="38"/>
      <c r="U100" s="38"/>
      <c r="V100" s="38"/>
    </row>
    <row r="101" spans="1:22" ht="18.75" customHeight="1" x14ac:dyDescent="0.2">
      <c r="A101" s="38"/>
      <c r="B101" s="321"/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8"/>
      <c r="P101" s="38"/>
      <c r="Q101" s="38"/>
      <c r="R101" s="38"/>
      <c r="S101" s="38"/>
      <c r="T101" s="38"/>
      <c r="U101" s="38"/>
      <c r="V101" s="38"/>
    </row>
  </sheetData>
  <mergeCells count="142">
    <mergeCell ref="L98:O98"/>
    <mergeCell ref="P98:R98"/>
    <mergeCell ref="L99:O99"/>
    <mergeCell ref="P99:R99"/>
    <mergeCell ref="G94:G95"/>
    <mergeCell ref="H94:H95"/>
    <mergeCell ref="I94:K94"/>
    <mergeCell ref="L96:O96"/>
    <mergeCell ref="P96:R96"/>
    <mergeCell ref="L97:O97"/>
    <mergeCell ref="P97:R97"/>
    <mergeCell ref="S80:V80"/>
    <mergeCell ref="A93:A95"/>
    <mergeCell ref="B93:B95"/>
    <mergeCell ref="C93:C95"/>
    <mergeCell ref="D93:D95"/>
    <mergeCell ref="E93:E95"/>
    <mergeCell ref="F93:F95"/>
    <mergeCell ref="G93:K93"/>
    <mergeCell ref="L93:O95"/>
    <mergeCell ref="P93:R95"/>
    <mergeCell ref="I71:I72"/>
    <mergeCell ref="J71:J72"/>
    <mergeCell ref="A78:E78"/>
    <mergeCell ref="U79:V79"/>
    <mergeCell ref="A80:A81"/>
    <mergeCell ref="B80:B81"/>
    <mergeCell ref="C80:F80"/>
    <mergeCell ref="G80:J80"/>
    <mergeCell ref="K80:N80"/>
    <mergeCell ref="O80:R80"/>
    <mergeCell ref="A69:J69"/>
    <mergeCell ref="A70:A72"/>
    <mergeCell ref="B70:B72"/>
    <mergeCell ref="C70:C72"/>
    <mergeCell ref="D70:D72"/>
    <mergeCell ref="E70:E72"/>
    <mergeCell ref="F70:J70"/>
    <mergeCell ref="F71:F72"/>
    <mergeCell ref="G71:G72"/>
    <mergeCell ref="H71:H72"/>
    <mergeCell ref="A63:J63"/>
    <mergeCell ref="A64:A65"/>
    <mergeCell ref="B64:B65"/>
    <mergeCell ref="C64:C65"/>
    <mergeCell ref="D64:D65"/>
    <mergeCell ref="E64:E65"/>
    <mergeCell ref="F64:J64"/>
    <mergeCell ref="A46:G46"/>
    <mergeCell ref="A51:G51"/>
    <mergeCell ref="A52:A53"/>
    <mergeCell ref="B52:B53"/>
    <mergeCell ref="C52:D52"/>
    <mergeCell ref="E52:F52"/>
    <mergeCell ref="G52:G53"/>
    <mergeCell ref="D34:E34"/>
    <mergeCell ref="F34:G34"/>
    <mergeCell ref="L34:M34"/>
    <mergeCell ref="A38:H38"/>
    <mergeCell ref="A39:A40"/>
    <mergeCell ref="B39:C39"/>
    <mergeCell ref="D39:E39"/>
    <mergeCell ref="F39:G39"/>
    <mergeCell ref="D32:E32"/>
    <mergeCell ref="F32:G32"/>
    <mergeCell ref="L32:M32"/>
    <mergeCell ref="D33:E33"/>
    <mergeCell ref="F33:G33"/>
    <mergeCell ref="L33:M33"/>
    <mergeCell ref="D30:E30"/>
    <mergeCell ref="F30:G30"/>
    <mergeCell ref="L30:M30"/>
    <mergeCell ref="D31:E31"/>
    <mergeCell ref="F31:G31"/>
    <mergeCell ref="L31:M31"/>
    <mergeCell ref="D28:E28"/>
    <mergeCell ref="F28:G28"/>
    <mergeCell ref="L28:M28"/>
    <mergeCell ref="D29:E29"/>
    <mergeCell ref="F29:G29"/>
    <mergeCell ref="L29:M29"/>
    <mergeCell ref="D26:E26"/>
    <mergeCell ref="F26:G26"/>
    <mergeCell ref="L26:M26"/>
    <mergeCell ref="D27:E27"/>
    <mergeCell ref="F27:G27"/>
    <mergeCell ref="L27:M27"/>
    <mergeCell ref="D24:E24"/>
    <mergeCell ref="F24:G24"/>
    <mergeCell ref="L24:M24"/>
    <mergeCell ref="D25:E25"/>
    <mergeCell ref="F25:G25"/>
    <mergeCell ref="L25:M25"/>
    <mergeCell ref="D22:E22"/>
    <mergeCell ref="F22:G22"/>
    <mergeCell ref="L22:M22"/>
    <mergeCell ref="D23:E23"/>
    <mergeCell ref="F23:G23"/>
    <mergeCell ref="L23:M23"/>
    <mergeCell ref="D20:E20"/>
    <mergeCell ref="F20:G20"/>
    <mergeCell ref="L20:M20"/>
    <mergeCell ref="D21:E21"/>
    <mergeCell ref="F21:G21"/>
    <mergeCell ref="L21:M21"/>
    <mergeCell ref="D18:E18"/>
    <mergeCell ref="F18:G18"/>
    <mergeCell ref="L18:M18"/>
    <mergeCell ref="D19:E19"/>
    <mergeCell ref="F19:G19"/>
    <mergeCell ref="L19:M19"/>
    <mergeCell ref="D16:E16"/>
    <mergeCell ref="F16:G16"/>
    <mergeCell ref="L16:M16"/>
    <mergeCell ref="D17:E17"/>
    <mergeCell ref="F17:G17"/>
    <mergeCell ref="L17:M17"/>
    <mergeCell ref="D14:E14"/>
    <mergeCell ref="F14:G14"/>
    <mergeCell ref="L14:M14"/>
    <mergeCell ref="D15:E15"/>
    <mergeCell ref="F15:G15"/>
    <mergeCell ref="L15:M15"/>
    <mergeCell ref="D12:E12"/>
    <mergeCell ref="F12:G12"/>
    <mergeCell ref="L12:M12"/>
    <mergeCell ref="D13:E13"/>
    <mergeCell ref="F13:G13"/>
    <mergeCell ref="L13:M13"/>
    <mergeCell ref="A8:J8"/>
    <mergeCell ref="D10:E10"/>
    <mergeCell ref="F10:G10"/>
    <mergeCell ref="L10:M10"/>
    <mergeCell ref="D11:E11"/>
    <mergeCell ref="F11:G11"/>
    <mergeCell ref="L11:M11"/>
    <mergeCell ref="A2:H2"/>
    <mergeCell ref="A3:H3"/>
    <mergeCell ref="B4:E4"/>
    <mergeCell ref="A5:H5"/>
    <mergeCell ref="A6:H6"/>
    <mergeCell ref="A7:J7"/>
  </mergeCells>
  <pageMargins left="0.78740157480314965" right="0.39370078740157483" top="0.32" bottom="0.28000000000000003" header="0.18" footer="0.15748031496062992"/>
  <pageSetup paperSize="9" scale="52" orientation="portrait" horizontalDpi="1200" verticalDpi="1200"/>
  <headerFooter>
    <oddHeader xml:space="preserve">&amp;Ц&amp;"Times New Roman,обычный"&amp;14 
&amp;П
&amp;"Times New Roman,обычный"&amp;14Додаток 5
</oddHeader>
  </headerFooter>
  <rowBreaks count="1" manualBreakCount="1">
    <brk id="37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H27"/>
  <sheetViews>
    <sheetView view="pageBreakPreview" zoomScale="75" zoomScaleNormal="75" zoomScaleSheetLayoutView="75" workbookViewId="0">
      <selection activeCell="F11" sqref="F11"/>
    </sheetView>
  </sheetViews>
  <sheetFormatPr defaultRowHeight="12.75" x14ac:dyDescent="0.2"/>
  <cols>
    <col min="1" max="1" width="73.140625" style="324" customWidth="1"/>
    <col min="2" max="2" width="13" style="324" customWidth="1"/>
    <col min="3" max="3" width="17" style="324" customWidth="1"/>
    <col min="4" max="4" width="18" style="324" customWidth="1"/>
    <col min="5" max="5" width="19" style="324" customWidth="1"/>
    <col min="6" max="6" width="38.7109375" style="324" customWidth="1"/>
    <col min="7" max="7" width="9.5703125" style="324" customWidth="1"/>
    <col min="8" max="16384" width="9.140625" style="324"/>
  </cols>
  <sheetData>
    <row r="1" spans="1:6" ht="16.5" customHeight="1" x14ac:dyDescent="0.2"/>
    <row r="2" spans="1:6" ht="18" customHeight="1" x14ac:dyDescent="0.2"/>
    <row r="3" spans="1:6" ht="21.75" customHeight="1" x14ac:dyDescent="0.2"/>
    <row r="4" spans="1:6" ht="25.5" customHeight="1" x14ac:dyDescent="0.2">
      <c r="A4" s="325" t="s">
        <v>329</v>
      </c>
      <c r="B4" s="325"/>
      <c r="C4" s="325"/>
      <c r="D4" s="325"/>
      <c r="E4" s="325"/>
      <c r="F4" s="325"/>
    </row>
    <row r="5" spans="1:6" ht="16.5" customHeight="1" x14ac:dyDescent="0.2"/>
    <row r="6" spans="1:6" ht="45" customHeight="1" x14ac:dyDescent="0.2">
      <c r="A6" s="327" t="s">
        <v>1</v>
      </c>
      <c r="B6" s="327" t="s">
        <v>2</v>
      </c>
      <c r="C6" s="327" t="s">
        <v>330</v>
      </c>
      <c r="D6" s="327" t="s">
        <v>331</v>
      </c>
      <c r="E6" s="327" t="s">
        <v>332</v>
      </c>
      <c r="F6" s="327" t="s">
        <v>333</v>
      </c>
    </row>
    <row r="7" spans="1:6" ht="52.5" customHeight="1" x14ac:dyDescent="0.2">
      <c r="A7" s="328"/>
      <c r="B7" s="328"/>
      <c r="C7" s="328"/>
      <c r="D7" s="328"/>
      <c r="E7" s="328"/>
      <c r="F7" s="328"/>
    </row>
    <row r="8" spans="1:6" s="329" customFormat="1" ht="18" customHeight="1" x14ac:dyDescent="0.3">
      <c r="A8" s="330">
        <v>1</v>
      </c>
      <c r="B8" s="330">
        <v>2</v>
      </c>
      <c r="C8" s="330">
        <v>3</v>
      </c>
      <c r="D8" s="330">
        <v>4</v>
      </c>
      <c r="E8" s="330">
        <v>5</v>
      </c>
      <c r="F8" s="330">
        <v>6</v>
      </c>
    </row>
    <row r="9" spans="1:6" s="329" customFormat="1" ht="36.75" customHeight="1" x14ac:dyDescent="0.3">
      <c r="A9" s="331" t="s">
        <v>334</v>
      </c>
      <c r="B9" s="333"/>
      <c r="C9" s="333"/>
      <c r="D9" s="333"/>
      <c r="E9" s="333"/>
      <c r="F9" s="332"/>
    </row>
    <row r="10" spans="1:6" ht="63.95" customHeight="1" x14ac:dyDescent="0.2">
      <c r="A10" s="106" t="s">
        <v>335</v>
      </c>
      <c r="B10" s="54">
        <v>5000</v>
      </c>
      <c r="C10" s="326" t="s">
        <v>336</v>
      </c>
      <c r="D10" s="334">
        <v>0.03</v>
      </c>
      <c r="E10" s="334">
        <v>0.03</v>
      </c>
      <c r="F10" s="335"/>
    </row>
    <row r="11" spans="1:6" ht="61.5" customHeight="1" x14ac:dyDescent="0.2">
      <c r="A11" s="336" t="s">
        <v>337</v>
      </c>
      <c r="B11" s="54">
        <v>5020</v>
      </c>
      <c r="C11" s="326" t="s">
        <v>336</v>
      </c>
      <c r="D11" s="337">
        <v>0.04</v>
      </c>
      <c r="E11" s="337">
        <v>4.0000000000000001E-3</v>
      </c>
      <c r="F11" s="335" t="s">
        <v>338</v>
      </c>
    </row>
    <row r="12" spans="1:6" ht="59.25" customHeight="1" x14ac:dyDescent="0.2">
      <c r="A12" s="336" t="s">
        <v>339</v>
      </c>
      <c r="B12" s="54">
        <v>5030</v>
      </c>
      <c r="C12" s="326" t="s">
        <v>336</v>
      </c>
      <c r="D12" s="338">
        <v>4.0000000000000001E-3</v>
      </c>
      <c r="E12" s="338">
        <v>4.0000000000000001E-3</v>
      </c>
      <c r="F12" s="335"/>
    </row>
    <row r="13" spans="1:6" ht="69" customHeight="1" x14ac:dyDescent="0.2">
      <c r="A13" s="336" t="s">
        <v>340</v>
      </c>
      <c r="B13" s="54">
        <v>5040</v>
      </c>
      <c r="C13" s="326" t="s">
        <v>341</v>
      </c>
      <c r="D13" s="334">
        <v>0.03</v>
      </c>
      <c r="E13" s="334">
        <v>0.03</v>
      </c>
      <c r="F13" s="335" t="s">
        <v>342</v>
      </c>
    </row>
    <row r="14" spans="1:6" ht="36" customHeight="1" x14ac:dyDescent="0.2">
      <c r="A14" s="331" t="s">
        <v>343</v>
      </c>
      <c r="B14" s="333"/>
      <c r="C14" s="333"/>
      <c r="D14" s="333"/>
      <c r="E14" s="333"/>
      <c r="F14" s="332"/>
    </row>
    <row r="15" spans="1:6" s="329" customFormat="1" ht="81.75" customHeight="1" x14ac:dyDescent="0.3">
      <c r="A15" s="339" t="s">
        <v>344</v>
      </c>
      <c r="B15" s="54">
        <v>5110</v>
      </c>
      <c r="C15" s="326" t="s">
        <v>345</v>
      </c>
      <c r="D15" s="340">
        <v>79.400000000000006</v>
      </c>
      <c r="E15" s="340">
        <v>89.7</v>
      </c>
      <c r="F15" s="335" t="s">
        <v>346</v>
      </c>
    </row>
    <row r="16" spans="1:6" s="329" customFormat="1" ht="87.75" customHeight="1" x14ac:dyDescent="0.3">
      <c r="A16" s="339" t="s">
        <v>347</v>
      </c>
      <c r="B16" s="54">
        <v>5120</v>
      </c>
      <c r="C16" s="326" t="s">
        <v>348</v>
      </c>
      <c r="D16" s="340">
        <v>5.2</v>
      </c>
      <c r="E16" s="340">
        <v>23.2</v>
      </c>
      <c r="F16" s="335" t="s">
        <v>349</v>
      </c>
    </row>
    <row r="17" spans="1:8" ht="42.75" customHeight="1" x14ac:dyDescent="0.2">
      <c r="A17" s="331" t="s">
        <v>350</v>
      </c>
      <c r="B17" s="333"/>
      <c r="C17" s="333"/>
      <c r="D17" s="333"/>
      <c r="E17" s="333"/>
      <c r="F17" s="332"/>
    </row>
    <row r="18" spans="1:8" ht="76.5" customHeight="1" x14ac:dyDescent="0.2">
      <c r="A18" s="339" t="s">
        <v>351</v>
      </c>
      <c r="B18" s="54">
        <v>5200</v>
      </c>
      <c r="C18" s="326"/>
      <c r="D18" s="340">
        <v>38.4</v>
      </c>
      <c r="E18" s="340">
        <v>1.4</v>
      </c>
      <c r="F18" s="335"/>
    </row>
    <row r="19" spans="1:8" ht="98.25" customHeight="1" x14ac:dyDescent="0.2">
      <c r="A19" s="339" t="s">
        <v>352</v>
      </c>
      <c r="B19" s="54">
        <v>5210</v>
      </c>
      <c r="C19" s="326"/>
      <c r="D19" s="340">
        <v>3.1</v>
      </c>
      <c r="E19" s="340">
        <v>0.08</v>
      </c>
      <c r="F19" s="335"/>
    </row>
    <row r="20" spans="1:8" ht="91.5" customHeight="1" x14ac:dyDescent="0.2">
      <c r="A20" s="339" t="s">
        <v>353</v>
      </c>
      <c r="B20" s="54">
        <v>5220</v>
      </c>
      <c r="C20" s="326" t="s">
        <v>336</v>
      </c>
      <c r="D20" s="340">
        <v>0.4</v>
      </c>
      <c r="E20" s="340">
        <v>0.3</v>
      </c>
      <c r="F20" s="335" t="s">
        <v>354</v>
      </c>
    </row>
    <row r="21" spans="1:8" ht="43.5" customHeight="1" x14ac:dyDescent="0.2">
      <c r="A21" s="341" t="s">
        <v>355</v>
      </c>
      <c r="B21" s="343"/>
      <c r="C21" s="343"/>
      <c r="D21" s="343"/>
      <c r="E21" s="343"/>
      <c r="F21" s="342"/>
    </row>
    <row r="22" spans="1:8" ht="99" customHeight="1" x14ac:dyDescent="0.2">
      <c r="A22" s="344" t="s">
        <v>356</v>
      </c>
      <c r="B22" s="54">
        <v>5300</v>
      </c>
      <c r="C22" s="326"/>
      <c r="D22" s="340" t="s">
        <v>205</v>
      </c>
      <c r="E22" s="340" t="s">
        <v>205</v>
      </c>
      <c r="F22" s="335"/>
    </row>
    <row r="23" spans="1:8" ht="20.100000000000001" customHeight="1" x14ac:dyDescent="0.2"/>
    <row r="24" spans="1:8" ht="20.100000000000001" customHeight="1" x14ac:dyDescent="0.2"/>
    <row r="25" spans="1:8" ht="20.100000000000001" customHeight="1" x14ac:dyDescent="0.2"/>
    <row r="26" spans="1:8" s="38" customFormat="1" ht="33.75" customHeight="1" x14ac:dyDescent="0.2">
      <c r="A26" s="39" t="s">
        <v>357</v>
      </c>
      <c r="B26" s="39"/>
      <c r="C26" s="91" t="s">
        <v>358</v>
      </c>
      <c r="D26" s="91"/>
      <c r="E26" s="345"/>
      <c r="F26" s="44" t="s">
        <v>359</v>
      </c>
    </row>
    <row r="27" spans="1:8" s="14" customFormat="1" ht="20.100000000000001" customHeight="1" x14ac:dyDescent="0.2">
      <c r="A27" s="346" t="s">
        <v>360</v>
      </c>
      <c r="B27" s="347"/>
      <c r="C27" s="177" t="s">
        <v>62</v>
      </c>
      <c r="D27" s="177"/>
      <c r="E27" s="217"/>
      <c r="F27" s="348" t="s">
        <v>361</v>
      </c>
      <c r="G27" s="349"/>
      <c r="H27" s="349"/>
    </row>
  </sheetData>
  <mergeCells count="13">
    <mergeCell ref="A9:F9"/>
    <mergeCell ref="A14:F14"/>
    <mergeCell ref="A17:F17"/>
    <mergeCell ref="A21:F21"/>
    <mergeCell ref="C26:D26"/>
    <mergeCell ref="C27:D27"/>
    <mergeCell ref="A4:F4"/>
    <mergeCell ref="A6:A7"/>
    <mergeCell ref="B6:B7"/>
    <mergeCell ref="C6:C7"/>
    <mergeCell ref="D6:D7"/>
    <mergeCell ref="E6:E7"/>
    <mergeCell ref="F6:F7"/>
  </mergeCells>
  <pageMargins left="0.59055118110236227" right="0.39370078740157483" top="0.39370078740157483" bottom="0.19685039370078741" header="0.27559055118110237" footer="0.31496062992125984"/>
  <pageSetup paperSize="9" scale="50" orientation="portrait" r:id="rId1"/>
  <headerFooter>
    <oddHeader>&amp;П&amp;"Times New Roman,обычный"Додаток 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12</vt:i4>
      </vt:variant>
    </vt:vector>
  </HeadingPairs>
  <TitlesOfParts>
    <vt:vector size="20" baseType="lpstr">
      <vt:lpstr>3. Рух грошових коштів</vt:lpstr>
      <vt:lpstr>1.Звіт по фінплану - зведені</vt:lpstr>
      <vt:lpstr>1.Фінансовий результат</vt:lpstr>
      <vt:lpstr>2. Розрахунки з бюджетом</vt:lpstr>
      <vt:lpstr>4. Кап. інвестиції</vt:lpstr>
      <vt:lpstr>5. Інша інформація (2)</vt:lpstr>
      <vt:lpstr>5. Інша інформація</vt:lpstr>
      <vt:lpstr> 6. Коефіцієнти</vt:lpstr>
      <vt:lpstr>' 6. Коефіцієнти'!Заголовки_для_печати</vt:lpstr>
      <vt:lpstr>'1.Звіт по фінплану - зведені'!Заголовки_для_печати</vt:lpstr>
      <vt:lpstr>'1.Фінансовий результат'!Заголовки_для_печати</vt:lpstr>
      <vt:lpstr>'2. Розрахунки з бюджетом'!Заголовки_для_печати</vt:lpstr>
      <vt:lpstr>'3. Рух грошових коштів'!Заголовки_для_печати</vt:lpstr>
      <vt:lpstr>' 6. Коефіцієнти'!Область_печати</vt:lpstr>
      <vt:lpstr>'1.Звіт по фінплану - зведені'!Область_печати</vt:lpstr>
      <vt:lpstr>'2. Розрахунки з бюджетом'!Область_печати</vt:lpstr>
      <vt:lpstr>'3. Рух грошових коштів'!Область_печати</vt:lpstr>
      <vt:lpstr>'4. Кап. інвестиції'!Область_печати</vt:lpstr>
      <vt:lpstr>'5. Інша інформація'!Область_печати</vt:lpstr>
      <vt:lpstr>'5. Інша інформація (2)'!Область_печати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Антонюк Андрій</dc:creator>
  <cp:lastModifiedBy>Антонюк Андрій</cp:lastModifiedBy>
  <cp:lastPrinted>2019-08-07T07:30:34Z</cp:lastPrinted>
  <dcterms:created xsi:type="dcterms:W3CDTF">2003-03-13T16:00:22Z</dcterms:created>
  <dcterms:modified xsi:type="dcterms:W3CDTF">2019-11-11T12:54:30Z</dcterms:modified>
</cp:coreProperties>
</file>